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mistral\"/>
    </mc:Choice>
  </mc:AlternateContent>
  <xr:revisionPtr revIDLastSave="0" documentId="13_ncr:1_{A376CE55-F8B5-4042-AF97-0DD3855A95C3}" xr6:coauthVersionLast="47" xr6:coauthVersionMax="47" xr10:uidLastSave="{00000000-0000-0000-0000-000000000000}"/>
  <bookViews>
    <workbookView xWindow="-98" yWindow="-98" windowWidth="21795" windowHeight="11625" tabRatio="494" xr2:uid="{00000000-000D-0000-FFFF-FFFF00000000}"/>
  </bookViews>
  <sheets>
    <sheet name="Classification result" sheetId="19" r:id="rId1"/>
    <sheet name="Model output" sheetId="18"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9" l="1"/>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90" i="19"/>
  <c r="G191" i="19"/>
  <c r="G192" i="19"/>
  <c r="G193"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4" i="19"/>
  <c r="G225" i="19"/>
  <c r="G226" i="19"/>
  <c r="G227" i="19"/>
  <c r="G228" i="19"/>
  <c r="G229" i="19"/>
  <c r="G230" i="19"/>
  <c r="G231" i="19"/>
  <c r="G232" i="19"/>
  <c r="G233" i="19"/>
  <c r="G234" i="19"/>
  <c r="G235" i="19"/>
  <c r="G236"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3" i="19"/>
  <c r="AC3" i="19"/>
  <c r="AC4" i="19"/>
  <c r="AC5" i="19"/>
  <c r="AC6" i="19"/>
  <c r="AC7" i="19"/>
  <c r="AC8" i="19"/>
  <c r="AC9" i="19"/>
  <c r="AC10" i="19"/>
  <c r="AC11" i="19"/>
  <c r="AC12" i="19"/>
  <c r="AC13" i="19"/>
  <c r="AC14" i="19"/>
  <c r="AC15" i="19"/>
  <c r="AC16" i="19"/>
  <c r="AC17" i="19"/>
  <c r="AC18" i="19"/>
  <c r="AC19" i="19"/>
  <c r="AC20" i="19"/>
  <c r="AC21" i="19"/>
  <c r="AC22" i="19"/>
  <c r="AC23" i="19"/>
  <c r="AC24" i="19"/>
  <c r="AC25" i="19"/>
  <c r="AC26" i="19"/>
  <c r="AC27" i="19"/>
  <c r="AC28" i="19"/>
  <c r="AC29" i="19"/>
  <c r="AC30" i="19"/>
  <c r="AC31" i="19"/>
  <c r="AC32" i="19"/>
  <c r="AC33" i="19"/>
  <c r="AC34" i="19"/>
  <c r="AC35" i="19"/>
  <c r="AC36" i="19"/>
  <c r="AC37" i="19"/>
  <c r="AC38" i="19"/>
  <c r="AC39" i="19"/>
  <c r="AC40" i="19"/>
  <c r="AC41" i="19"/>
  <c r="AC42" i="19"/>
  <c r="AC43" i="19"/>
  <c r="AC44" i="19"/>
  <c r="AC45" i="19"/>
  <c r="AC46" i="19"/>
  <c r="AC47" i="19"/>
  <c r="AC48" i="19"/>
  <c r="AC49" i="19"/>
  <c r="AC50" i="19"/>
  <c r="AC51" i="19"/>
  <c r="AC52" i="19"/>
  <c r="AC53" i="19"/>
  <c r="AC54" i="19"/>
  <c r="AC55" i="19"/>
  <c r="AC56" i="19"/>
  <c r="AC57" i="19"/>
  <c r="AC58" i="19"/>
  <c r="AC59" i="19"/>
  <c r="AC60" i="19"/>
  <c r="AC61" i="19"/>
  <c r="AC62" i="19"/>
  <c r="AC63" i="19"/>
  <c r="AC64" i="19"/>
  <c r="AC65" i="19"/>
  <c r="AC66" i="19"/>
  <c r="AC67" i="19"/>
  <c r="AC68" i="19"/>
  <c r="AC69" i="19"/>
  <c r="AC70" i="19"/>
  <c r="AC71" i="19"/>
  <c r="AC72" i="19"/>
  <c r="AC73" i="19"/>
  <c r="AC74" i="19"/>
  <c r="AC75" i="19"/>
  <c r="AC76" i="19"/>
  <c r="AC77" i="19"/>
  <c r="AC78" i="19"/>
  <c r="AC79" i="19"/>
  <c r="AC80" i="19"/>
  <c r="AC81" i="19"/>
  <c r="AC82" i="19"/>
  <c r="AC83" i="19"/>
  <c r="AC84" i="19"/>
  <c r="AC85" i="19"/>
  <c r="AC86" i="19"/>
  <c r="AC87" i="19"/>
  <c r="AC88" i="19"/>
  <c r="AC89" i="19"/>
  <c r="AC90" i="19"/>
  <c r="AC91" i="19"/>
  <c r="AC92" i="19"/>
  <c r="AC93" i="19"/>
  <c r="AC94" i="19"/>
  <c r="AC95" i="19"/>
  <c r="AC96" i="19"/>
  <c r="AC97" i="19"/>
  <c r="AC98" i="19"/>
  <c r="AC99" i="19"/>
  <c r="AC100" i="19"/>
  <c r="AC101" i="19"/>
  <c r="AC102" i="19"/>
  <c r="AC103" i="19"/>
  <c r="AC104" i="19"/>
  <c r="AC105" i="19"/>
  <c r="AC106" i="19"/>
  <c r="AC107" i="19"/>
  <c r="AC108" i="19"/>
  <c r="AC109" i="19"/>
  <c r="AC110" i="19"/>
  <c r="AC111" i="19"/>
  <c r="AC112" i="19"/>
  <c r="AC113" i="19"/>
  <c r="AC114" i="19"/>
  <c r="AC115" i="19"/>
  <c r="AC116" i="19"/>
  <c r="AC117" i="19"/>
  <c r="AC118" i="19"/>
  <c r="AC119" i="19"/>
  <c r="AC120" i="19"/>
  <c r="AC121" i="19"/>
  <c r="AC122" i="19"/>
  <c r="AC123" i="19"/>
  <c r="AC124" i="19"/>
  <c r="AC125" i="19"/>
  <c r="AC126" i="19"/>
  <c r="AC127" i="19"/>
  <c r="AC128" i="19"/>
  <c r="AC129" i="19"/>
  <c r="AC130" i="19"/>
  <c r="AC131" i="19"/>
  <c r="AC132" i="19"/>
  <c r="AC133" i="19"/>
  <c r="AC134" i="19"/>
  <c r="AC135" i="19"/>
  <c r="AC136" i="19"/>
  <c r="AC137" i="19"/>
  <c r="AC138" i="19"/>
  <c r="AC139" i="19"/>
  <c r="AC140" i="19"/>
  <c r="AC141" i="19"/>
  <c r="AC142" i="19"/>
  <c r="AC143" i="19"/>
  <c r="AC144" i="19"/>
  <c r="AC145" i="19"/>
  <c r="AC146" i="19"/>
  <c r="AC147" i="19"/>
  <c r="AC148" i="19"/>
  <c r="AC149" i="19"/>
  <c r="AC150" i="19"/>
  <c r="AC151" i="19"/>
  <c r="AC152" i="19"/>
  <c r="AC153" i="19"/>
  <c r="AC154" i="19"/>
  <c r="AC155" i="19"/>
  <c r="AC156" i="19"/>
  <c r="AC157" i="19"/>
  <c r="AC158" i="19"/>
  <c r="AC159" i="19"/>
  <c r="AC160" i="19"/>
  <c r="AC161" i="19"/>
  <c r="AC162" i="19"/>
  <c r="AC163" i="19"/>
  <c r="AC164" i="19"/>
  <c r="AC165" i="19"/>
  <c r="AC166" i="19"/>
  <c r="AC167" i="19"/>
  <c r="AC168" i="19"/>
  <c r="AC169" i="19"/>
  <c r="AC170" i="19"/>
  <c r="AC171" i="19"/>
  <c r="AC172" i="19"/>
  <c r="AC173" i="19"/>
  <c r="AC174" i="19"/>
  <c r="AC175" i="19"/>
  <c r="AC176" i="19"/>
  <c r="AC177" i="19"/>
  <c r="AC178" i="19"/>
  <c r="AC179" i="19"/>
  <c r="AC180" i="19"/>
  <c r="AC181" i="19"/>
  <c r="AC182" i="19"/>
  <c r="AC183" i="19"/>
  <c r="AC184" i="19"/>
  <c r="AC185" i="19"/>
  <c r="AC186" i="19"/>
  <c r="AC187" i="19"/>
  <c r="AC188" i="19"/>
  <c r="AC189" i="19"/>
  <c r="AC190" i="19"/>
  <c r="AC191" i="19"/>
  <c r="AC192" i="19"/>
  <c r="AC193" i="19"/>
  <c r="AC194" i="19"/>
  <c r="AC195" i="19"/>
  <c r="AC196" i="19"/>
  <c r="AC197" i="19"/>
  <c r="AC198" i="19"/>
  <c r="AC199" i="19"/>
  <c r="AC200" i="19"/>
  <c r="AC201" i="19"/>
  <c r="AC202" i="19"/>
  <c r="AC203" i="19"/>
  <c r="AC204" i="19"/>
  <c r="AC205" i="19"/>
  <c r="AC206" i="19"/>
  <c r="AC207" i="19"/>
  <c r="AC208" i="19"/>
  <c r="AC209" i="19"/>
  <c r="AC210" i="19"/>
  <c r="AC211" i="19"/>
  <c r="AC212" i="19"/>
  <c r="AC213" i="19"/>
  <c r="AC214" i="19"/>
  <c r="AC215" i="19"/>
  <c r="AC216" i="19"/>
  <c r="AC217" i="19"/>
  <c r="AC218" i="19"/>
  <c r="AC219" i="19"/>
  <c r="AC220" i="19"/>
  <c r="AC221" i="19"/>
  <c r="AC222" i="19"/>
  <c r="AC223" i="19"/>
  <c r="AC224" i="19"/>
  <c r="AC225" i="19"/>
  <c r="AC226" i="19"/>
  <c r="AC227" i="19"/>
  <c r="AC228" i="19"/>
  <c r="AC229" i="19"/>
  <c r="AC230" i="19"/>
  <c r="AC231" i="19"/>
  <c r="AC232" i="19"/>
  <c r="AC233" i="19"/>
  <c r="AC235" i="19"/>
  <c r="AC236" i="19"/>
  <c r="AC237" i="19"/>
  <c r="AC238" i="19"/>
  <c r="AC239" i="19"/>
  <c r="AC240" i="19"/>
  <c r="AC241" i="19"/>
  <c r="AC242" i="19"/>
  <c r="AC243" i="19"/>
  <c r="AC244" i="19"/>
  <c r="AC245" i="19"/>
  <c r="AC246" i="19"/>
  <c r="AC247" i="19"/>
  <c r="AC248" i="19"/>
  <c r="AC249" i="19"/>
  <c r="AC250" i="19"/>
  <c r="AC251" i="19"/>
  <c r="AC252" i="19"/>
  <c r="AC253" i="19"/>
  <c r="AC254" i="19"/>
  <c r="AC255" i="19"/>
  <c r="AC256" i="19"/>
  <c r="AC257" i="19"/>
  <c r="AC258" i="19"/>
  <c r="AC259" i="19"/>
  <c r="AC260" i="19"/>
  <c r="AC261" i="19"/>
  <c r="AC262" i="19"/>
  <c r="AC263" i="19"/>
  <c r="AC264" i="19"/>
  <c r="AC265" i="19"/>
  <c r="AC266" i="19"/>
  <c r="AC267" i="19"/>
  <c r="AC268" i="19"/>
  <c r="AC269" i="19"/>
  <c r="AC270" i="19"/>
  <c r="AC271" i="19"/>
  <c r="AC272" i="19"/>
  <c r="AC273" i="19"/>
  <c r="AC274" i="19"/>
  <c r="AC275" i="19"/>
  <c r="AC276" i="19"/>
  <c r="AC277" i="19"/>
  <c r="AC278" i="19"/>
  <c r="AC279" i="19"/>
  <c r="AC280" i="19"/>
  <c r="AC281" i="19"/>
  <c r="AC282" i="19"/>
  <c r="AC283" i="19"/>
  <c r="AC284" i="19"/>
  <c r="AC285" i="19"/>
  <c r="AC286" i="19"/>
  <c r="AC287" i="19"/>
  <c r="AC288" i="19"/>
  <c r="AC289" i="19"/>
  <c r="AC290" i="19"/>
  <c r="AC291" i="19"/>
  <c r="AC234" i="19"/>
  <c r="Y112" i="19"/>
  <c r="Y113" i="19"/>
  <c r="Y114" i="19"/>
  <c r="Y116" i="19"/>
  <c r="Y117" i="19"/>
  <c r="Y118" i="19"/>
  <c r="Y119" i="19"/>
  <c r="Y122" i="19"/>
  <c r="Y123" i="19"/>
  <c r="Y126" i="19"/>
  <c r="Y127" i="19"/>
  <c r="Y128" i="19"/>
  <c r="Y129" i="19"/>
  <c r="Y130" i="19"/>
  <c r="Y131" i="19"/>
  <c r="Y132" i="19"/>
  <c r="Y133" i="19"/>
  <c r="Y134" i="19"/>
  <c r="Y135" i="19"/>
  <c r="Y136" i="19"/>
  <c r="Y137" i="19"/>
  <c r="Y138" i="19"/>
  <c r="Y140" i="19"/>
  <c r="Y142" i="19"/>
  <c r="Y144" i="19"/>
  <c r="Y150" i="19"/>
  <c r="Y152" i="19"/>
  <c r="Y153" i="19"/>
  <c r="Y154" i="19"/>
  <c r="Y155" i="19"/>
  <c r="Y156" i="19"/>
  <c r="Y158" i="19"/>
  <c r="Y159" i="19"/>
  <c r="Y160" i="19"/>
  <c r="Y161" i="19"/>
  <c r="Y162" i="19"/>
  <c r="Y164" i="19"/>
  <c r="Y165" i="19"/>
  <c r="Y166" i="19"/>
  <c r="Y167" i="19"/>
  <c r="Y168" i="19"/>
  <c r="Y169" i="19"/>
  <c r="Y170" i="19"/>
  <c r="Y171" i="19"/>
  <c r="Y172" i="19"/>
  <c r="Y173" i="19"/>
  <c r="Y174" i="19"/>
  <c r="Y175" i="19"/>
  <c r="Y176" i="19"/>
  <c r="Y177" i="19"/>
  <c r="Y178" i="19"/>
  <c r="Y179" i="19"/>
  <c r="Y180" i="19"/>
  <c r="Y181" i="19"/>
  <c r="Y182" i="19"/>
  <c r="Y183" i="19"/>
  <c r="Y184" i="19"/>
  <c r="Y185" i="19"/>
  <c r="Y186" i="19"/>
  <c r="Y187" i="19"/>
  <c r="Y188" i="19"/>
  <c r="Y189" i="19"/>
  <c r="Y190" i="19"/>
  <c r="Y191" i="19"/>
  <c r="Y192" i="19"/>
  <c r="Y193" i="19"/>
  <c r="Y194" i="19"/>
  <c r="Y195" i="19"/>
  <c r="Y196" i="19"/>
  <c r="Y197" i="19"/>
  <c r="Y198" i="19"/>
  <c r="Y199" i="19"/>
  <c r="Y200" i="19"/>
  <c r="Y201" i="19"/>
  <c r="Y202" i="19"/>
  <c r="Y203" i="19"/>
  <c r="Y204" i="19"/>
  <c r="Y205" i="19"/>
  <c r="Y206" i="19"/>
  <c r="Y207" i="19"/>
  <c r="Y208" i="19"/>
  <c r="Y209" i="19"/>
  <c r="Y210" i="19"/>
  <c r="Y211" i="19"/>
  <c r="Y212" i="19"/>
  <c r="Y213" i="19"/>
  <c r="Y214" i="19"/>
  <c r="Y215" i="19"/>
  <c r="Y216" i="19"/>
  <c r="Y218" i="19"/>
  <c r="Y219" i="19"/>
  <c r="Y220" i="19"/>
  <c r="Y221" i="19"/>
  <c r="Y222" i="19"/>
  <c r="Y223" i="19"/>
  <c r="Y225" i="19"/>
  <c r="Y227" i="19"/>
  <c r="Y228" i="19"/>
  <c r="Y229" i="19"/>
  <c r="Y232" i="19"/>
  <c r="Y233" i="19"/>
  <c r="Y235" i="19"/>
  <c r="Y236" i="19"/>
  <c r="Y238" i="19"/>
  <c r="Y239" i="19"/>
  <c r="Y240" i="19"/>
  <c r="Y241" i="19"/>
  <c r="Y242" i="19"/>
  <c r="Y243" i="19"/>
  <c r="Y244" i="19"/>
  <c r="Y245" i="19"/>
  <c r="Y247" i="19"/>
  <c r="Y248" i="19"/>
  <c r="Y249" i="19"/>
  <c r="Y252" i="19"/>
  <c r="Y253" i="19"/>
  <c r="Y255" i="19"/>
  <c r="Y256" i="19"/>
  <c r="Y258" i="19"/>
  <c r="Y259" i="19"/>
  <c r="Y260" i="19"/>
  <c r="Y262" i="19"/>
  <c r="Y265" i="19"/>
  <c r="Y266" i="19"/>
  <c r="Y267" i="19"/>
  <c r="Y268" i="19"/>
  <c r="Y269" i="19"/>
  <c r="Y270" i="19"/>
  <c r="Y271" i="19"/>
  <c r="Y274" i="19"/>
  <c r="Y277" i="19"/>
  <c r="Y278" i="19"/>
  <c r="Y280" i="19"/>
  <c r="Y281" i="19"/>
  <c r="Y282" i="19"/>
  <c r="Y283" i="19"/>
  <c r="Y284" i="19"/>
  <c r="Y285" i="19"/>
  <c r="Y286" i="19"/>
  <c r="Y289" i="19"/>
  <c r="Y291" i="19"/>
  <c r="Y5" i="19"/>
  <c r="Y6" i="19"/>
  <c r="Y7" i="19"/>
  <c r="Y8" i="19"/>
  <c r="Y9" i="19"/>
  <c r="Y11" i="19"/>
  <c r="Y12" i="19"/>
  <c r="Y13" i="19"/>
  <c r="Y14" i="19"/>
  <c r="Y15" i="19"/>
  <c r="Y16" i="19"/>
  <c r="Y20" i="19"/>
  <c r="Y21" i="19"/>
  <c r="Y22" i="19"/>
  <c r="Y23" i="19"/>
  <c r="Y25" i="19"/>
  <c r="Y27" i="19"/>
  <c r="Y31" i="19"/>
  <c r="Y32" i="19"/>
  <c r="Y33" i="19"/>
  <c r="Y36" i="19"/>
  <c r="Y37" i="19"/>
  <c r="Y39" i="19"/>
  <c r="Y40" i="19"/>
  <c r="Y41" i="19"/>
  <c r="Y43" i="19"/>
  <c r="Y46" i="19"/>
  <c r="Y47" i="19"/>
  <c r="Y48" i="19"/>
  <c r="Y49" i="19"/>
  <c r="Y50" i="19"/>
  <c r="Y51" i="19"/>
  <c r="Y52" i="19"/>
  <c r="Y53" i="19"/>
  <c r="Y56" i="19"/>
  <c r="Y57" i="19"/>
  <c r="Y58" i="19"/>
  <c r="Y60" i="19"/>
  <c r="Y61" i="19"/>
  <c r="Y62" i="19"/>
  <c r="Y65" i="19"/>
  <c r="Y66" i="19"/>
  <c r="Y67" i="19"/>
  <c r="Y70" i="19"/>
  <c r="Y71" i="19"/>
  <c r="Y72" i="19"/>
  <c r="Y75" i="19"/>
  <c r="Y76" i="19"/>
  <c r="Y77" i="19"/>
  <c r="Y79" i="19"/>
  <c r="Y82" i="19"/>
  <c r="Y85" i="19"/>
  <c r="Y86" i="19"/>
  <c r="Y87" i="19"/>
  <c r="Y88" i="19"/>
  <c r="Y92" i="19"/>
  <c r="Y93" i="19"/>
  <c r="Y95" i="19"/>
  <c r="Y96" i="19"/>
  <c r="Y97" i="19"/>
  <c r="Y99" i="19"/>
  <c r="Y100" i="19"/>
  <c r="Y104" i="19"/>
  <c r="Y106" i="19"/>
  <c r="Y107" i="19"/>
  <c r="Y109" i="19"/>
  <c r="S100" i="19"/>
  <c r="S101" i="19"/>
  <c r="S102" i="19"/>
  <c r="S103" i="19"/>
  <c r="S104" i="19"/>
  <c r="S105" i="19"/>
  <c r="S106" i="19"/>
  <c r="S107" i="19"/>
  <c r="S108" i="19"/>
  <c r="S109" i="19"/>
  <c r="S110" i="19"/>
  <c r="S111" i="19"/>
  <c r="S112" i="19"/>
  <c r="S113" i="19"/>
  <c r="S114" i="19"/>
  <c r="S115" i="19"/>
  <c r="S116" i="19"/>
  <c r="S117" i="19"/>
  <c r="S118" i="19"/>
  <c r="S119" i="19"/>
  <c r="S120" i="19"/>
  <c r="S121" i="19"/>
  <c r="S122" i="19"/>
  <c r="S123" i="19"/>
  <c r="S124" i="19"/>
  <c r="S125" i="19"/>
  <c r="S126" i="19"/>
  <c r="S127" i="19"/>
  <c r="S128" i="19"/>
  <c r="S129" i="19"/>
  <c r="S130" i="19"/>
  <c r="S131" i="19"/>
  <c r="S132" i="19"/>
  <c r="S133" i="19"/>
  <c r="S134" i="19"/>
  <c r="S135" i="19"/>
  <c r="S136" i="19"/>
  <c r="S137" i="19"/>
  <c r="S138" i="19"/>
  <c r="S139" i="19"/>
  <c r="S140" i="19"/>
  <c r="S141" i="19"/>
  <c r="S142" i="19"/>
  <c r="S143" i="19"/>
  <c r="S144" i="19"/>
  <c r="S145" i="19"/>
  <c r="S146" i="19"/>
  <c r="S147" i="19"/>
  <c r="S148" i="19"/>
  <c r="S149" i="19"/>
  <c r="S150" i="19"/>
  <c r="S151" i="19"/>
  <c r="S152" i="19"/>
  <c r="S153" i="19"/>
  <c r="S154" i="19"/>
  <c r="S155" i="19"/>
  <c r="S156" i="19"/>
  <c r="S157" i="19"/>
  <c r="S158" i="19"/>
  <c r="S159" i="19"/>
  <c r="S160" i="19"/>
  <c r="S161" i="19"/>
  <c r="S162" i="19"/>
  <c r="S163" i="19"/>
  <c r="S164" i="19"/>
  <c r="S165" i="19"/>
  <c r="S166" i="19"/>
  <c r="S167" i="19"/>
  <c r="S168" i="19"/>
  <c r="S169" i="19"/>
  <c r="S170" i="19"/>
  <c r="S171" i="19"/>
  <c r="S172" i="19"/>
  <c r="S173" i="19"/>
  <c r="S174" i="19"/>
  <c r="S175" i="19"/>
  <c r="S176" i="19"/>
  <c r="S177" i="19"/>
  <c r="S178" i="19"/>
  <c r="S179" i="19"/>
  <c r="S180" i="19"/>
  <c r="S181" i="19"/>
  <c r="S182" i="19"/>
  <c r="S183" i="19"/>
  <c r="S184" i="19"/>
  <c r="S185" i="19"/>
  <c r="S186" i="19"/>
  <c r="S187" i="19"/>
  <c r="S188" i="19"/>
  <c r="S189" i="19"/>
  <c r="S190" i="19"/>
  <c r="S191" i="19"/>
  <c r="S192" i="19"/>
  <c r="S193" i="19"/>
  <c r="S194" i="19"/>
  <c r="S195" i="19"/>
  <c r="S196" i="19"/>
  <c r="S197" i="19"/>
  <c r="S198" i="19"/>
  <c r="S199" i="19"/>
  <c r="S200" i="19"/>
  <c r="S201" i="19"/>
  <c r="S202" i="19"/>
  <c r="S203" i="19"/>
  <c r="S204" i="19"/>
  <c r="S205" i="19"/>
  <c r="S206" i="19"/>
  <c r="S207" i="19"/>
  <c r="S208" i="19"/>
  <c r="S209" i="19"/>
  <c r="S210" i="19"/>
  <c r="S211" i="19"/>
  <c r="S212" i="19"/>
  <c r="S213" i="19"/>
  <c r="S214" i="19"/>
  <c r="S215" i="19"/>
  <c r="S216" i="19"/>
  <c r="S217" i="19"/>
  <c r="S218" i="19"/>
  <c r="S219" i="19"/>
  <c r="S220" i="19"/>
  <c r="S221" i="19"/>
  <c r="S222" i="19"/>
  <c r="S223" i="19"/>
  <c r="S224" i="19"/>
  <c r="S225" i="19"/>
  <c r="S226" i="19"/>
  <c r="S227" i="19"/>
  <c r="S228" i="19"/>
  <c r="S229" i="19"/>
  <c r="S230" i="19"/>
  <c r="S231" i="19"/>
  <c r="S232" i="19"/>
  <c r="S233" i="19"/>
  <c r="S234" i="19"/>
  <c r="S235" i="19"/>
  <c r="S236" i="19"/>
  <c r="S237" i="19"/>
  <c r="S238" i="19"/>
  <c r="S239" i="19"/>
  <c r="S240" i="19"/>
  <c r="S241" i="19"/>
  <c r="S242" i="19"/>
  <c r="S243" i="19"/>
  <c r="S244" i="19"/>
  <c r="S245" i="19"/>
  <c r="S246" i="19"/>
  <c r="S247" i="19"/>
  <c r="S248" i="19"/>
  <c r="S249" i="19"/>
  <c r="S250" i="19"/>
  <c r="S251" i="19"/>
  <c r="S252" i="19"/>
  <c r="S253" i="19"/>
  <c r="S254" i="19"/>
  <c r="S255" i="19"/>
  <c r="S256" i="19"/>
  <c r="S257" i="19"/>
  <c r="S258" i="19"/>
  <c r="S259" i="19"/>
  <c r="S260" i="19"/>
  <c r="S261" i="19"/>
  <c r="S262" i="19"/>
  <c r="S263" i="19"/>
  <c r="S264" i="19"/>
  <c r="S265" i="19"/>
  <c r="S266" i="19"/>
  <c r="S267" i="19"/>
  <c r="S268" i="19"/>
  <c r="S269" i="19"/>
  <c r="S270" i="19"/>
  <c r="S271" i="19"/>
  <c r="S272" i="19"/>
  <c r="S273" i="19"/>
  <c r="S274" i="19"/>
  <c r="S275" i="19"/>
  <c r="S276" i="19"/>
  <c r="S277" i="19"/>
  <c r="S278" i="19"/>
  <c r="S279" i="19"/>
  <c r="S280" i="19"/>
  <c r="S281" i="19"/>
  <c r="S282" i="19"/>
  <c r="S283" i="19"/>
  <c r="S284" i="19"/>
  <c r="S285" i="19"/>
  <c r="S286" i="19"/>
  <c r="S287" i="19"/>
  <c r="S288" i="19"/>
  <c r="S289" i="19"/>
  <c r="S290" i="19"/>
  <c r="S291" i="19"/>
  <c r="S3" i="19"/>
  <c r="S4" i="19"/>
  <c r="S5" i="19"/>
  <c r="S6" i="19"/>
  <c r="S7" i="19"/>
  <c r="S8" i="19"/>
  <c r="S9" i="19"/>
  <c r="S10" i="19"/>
  <c r="S11" i="19"/>
  <c r="S12" i="19"/>
  <c r="S13" i="19"/>
  <c r="S14" i="19"/>
  <c r="S15" i="19"/>
  <c r="S16" i="19"/>
  <c r="S17" i="19"/>
  <c r="S18" i="19"/>
  <c r="S19" i="19"/>
  <c r="S20" i="19"/>
  <c r="S21" i="19"/>
  <c r="S22" i="19"/>
  <c r="S23" i="19"/>
  <c r="S24" i="19"/>
  <c r="S25" i="19"/>
  <c r="S26" i="19"/>
  <c r="S27" i="19"/>
  <c r="S28" i="19"/>
  <c r="S29" i="19"/>
  <c r="S30" i="19"/>
  <c r="S31" i="19"/>
  <c r="S32" i="19"/>
  <c r="S33" i="19"/>
  <c r="S34" i="19"/>
  <c r="S35" i="19"/>
  <c r="S36" i="19"/>
  <c r="S37" i="19"/>
  <c r="S38" i="19"/>
  <c r="S39" i="19"/>
  <c r="S40" i="19"/>
  <c r="S41" i="19"/>
  <c r="S42" i="19"/>
  <c r="S43" i="19"/>
  <c r="S44" i="19"/>
  <c r="S45" i="19"/>
  <c r="S46" i="19"/>
  <c r="S47" i="19"/>
  <c r="S48" i="19"/>
  <c r="S49" i="19"/>
  <c r="S50" i="19"/>
  <c r="S51" i="19"/>
  <c r="S52" i="19"/>
  <c r="S53" i="19"/>
  <c r="S54" i="19"/>
  <c r="S55" i="19"/>
  <c r="S56" i="19"/>
  <c r="S57" i="19"/>
  <c r="S58" i="19"/>
  <c r="S59" i="19"/>
  <c r="S60" i="19"/>
  <c r="S61" i="19"/>
  <c r="S62" i="19"/>
  <c r="S63" i="19"/>
  <c r="S64" i="19"/>
  <c r="S65" i="19"/>
  <c r="S66" i="19"/>
  <c r="S67" i="19"/>
  <c r="S68" i="19"/>
  <c r="S69" i="19"/>
  <c r="S70" i="19"/>
  <c r="S71" i="19"/>
  <c r="S72" i="19"/>
  <c r="S73" i="19"/>
  <c r="S74" i="19"/>
  <c r="S75" i="19"/>
  <c r="S76" i="19"/>
  <c r="S77" i="19"/>
  <c r="S78" i="19"/>
  <c r="S79" i="19"/>
  <c r="S80" i="19"/>
  <c r="S81" i="19"/>
  <c r="S82" i="19"/>
  <c r="S83" i="19"/>
  <c r="S84" i="19"/>
  <c r="S85" i="19"/>
  <c r="S86" i="19"/>
  <c r="S87" i="19"/>
  <c r="S88" i="19"/>
  <c r="S89" i="19"/>
  <c r="S90" i="19"/>
  <c r="S91" i="19"/>
  <c r="S92" i="19"/>
  <c r="S93" i="19"/>
  <c r="S94" i="19"/>
  <c r="S95" i="19"/>
  <c r="S96" i="19"/>
  <c r="S97" i="19"/>
  <c r="S98" i="19"/>
  <c r="S99" i="19"/>
  <c r="U4" i="19"/>
  <c r="U19" i="19"/>
  <c r="U21" i="19"/>
  <c r="U26" i="19"/>
  <c r="U30" i="19"/>
  <c r="U34" i="19"/>
  <c r="U36" i="19"/>
  <c r="U46" i="19"/>
  <c r="U54" i="19"/>
  <c r="U80" i="19"/>
  <c r="U95" i="19"/>
  <c r="U104" i="19"/>
  <c r="U110" i="19"/>
  <c r="U115" i="19"/>
  <c r="U129" i="19"/>
  <c r="U132" i="19"/>
  <c r="U135" i="19"/>
  <c r="U145" i="19"/>
  <c r="U146" i="19"/>
  <c r="U163" i="19"/>
  <c r="U169" i="19"/>
  <c r="U173" i="19"/>
  <c r="U199" i="19"/>
  <c r="U210" i="19"/>
  <c r="U218" i="19"/>
  <c r="U234" i="19"/>
  <c r="U237" i="19"/>
  <c r="U242" i="19"/>
  <c r="U263" i="19"/>
  <c r="U271" i="19"/>
  <c r="U272" i="19"/>
  <c r="U274" i="19"/>
  <c r="U275" i="19"/>
  <c r="U289" i="19"/>
  <c r="H4" i="19" l="1"/>
  <c r="AH4" i="19" s="1"/>
  <c r="H5" i="19"/>
  <c r="AH5" i="19" s="1"/>
  <c r="H6" i="19"/>
  <c r="AH6" i="19" s="1"/>
  <c r="H7" i="19"/>
  <c r="AH7" i="19" s="1"/>
  <c r="AI7" i="19" s="1"/>
  <c r="H8" i="19"/>
  <c r="AH8" i="19" s="1"/>
  <c r="AI8" i="19" s="1"/>
  <c r="H9" i="19"/>
  <c r="AH9" i="19" s="1"/>
  <c r="AI9" i="19" s="1"/>
  <c r="H10" i="19"/>
  <c r="AH10" i="19" s="1"/>
  <c r="H11" i="19"/>
  <c r="AH11" i="19" s="1"/>
  <c r="AI11" i="19" s="1"/>
  <c r="H12" i="19"/>
  <c r="AH12" i="19" s="1"/>
  <c r="H13" i="19"/>
  <c r="AH13" i="19" s="1"/>
  <c r="AI13" i="19" s="1"/>
  <c r="H14" i="19"/>
  <c r="AH14" i="19" s="1"/>
  <c r="H15" i="19"/>
  <c r="AH15" i="19" s="1"/>
  <c r="AI15" i="19" s="1"/>
  <c r="H16" i="19"/>
  <c r="AH16" i="19" s="1"/>
  <c r="H17" i="19"/>
  <c r="AH17" i="19" s="1"/>
  <c r="AI17" i="19" s="1"/>
  <c r="H18" i="19"/>
  <c r="AH18" i="19" s="1"/>
  <c r="AI18" i="19" s="1"/>
  <c r="H19" i="19"/>
  <c r="AH19" i="19" s="1"/>
  <c r="H20" i="19"/>
  <c r="AH20" i="19" s="1"/>
  <c r="H21" i="19"/>
  <c r="AH21" i="19" s="1"/>
  <c r="AI21" i="19" s="1"/>
  <c r="H22" i="19"/>
  <c r="AH22" i="19" s="1"/>
  <c r="AI22" i="19" s="1"/>
  <c r="H23" i="19"/>
  <c r="AH23" i="19" s="1"/>
  <c r="AI23" i="19" s="1"/>
  <c r="H24" i="19"/>
  <c r="AH24" i="19" s="1"/>
  <c r="H25" i="19"/>
  <c r="AH25" i="19" s="1"/>
  <c r="AI25" i="19" s="1"/>
  <c r="H26" i="19"/>
  <c r="AH26" i="19" s="1"/>
  <c r="AI26" i="19" s="1"/>
  <c r="H27" i="19"/>
  <c r="AH27" i="19" s="1"/>
  <c r="H28" i="19"/>
  <c r="AH28" i="19" s="1"/>
  <c r="H29" i="19"/>
  <c r="AH29" i="19" s="1"/>
  <c r="AI29" i="19" s="1"/>
  <c r="H30" i="19"/>
  <c r="AH30" i="19" s="1"/>
  <c r="AI30" i="19" s="1"/>
  <c r="H31" i="19"/>
  <c r="AH31" i="19" s="1"/>
  <c r="AI31" i="19" s="1"/>
  <c r="H32" i="19"/>
  <c r="AH32" i="19" s="1"/>
  <c r="AI32" i="19" s="1"/>
  <c r="H33" i="19"/>
  <c r="AH33" i="19" s="1"/>
  <c r="AI33" i="19" s="1"/>
  <c r="H34" i="19"/>
  <c r="AH34" i="19" s="1"/>
  <c r="AI34" i="19" s="1"/>
  <c r="H35" i="19"/>
  <c r="AH35" i="19" s="1"/>
  <c r="AI35" i="19" s="1"/>
  <c r="H36" i="19"/>
  <c r="AH36" i="19" s="1"/>
  <c r="AI36" i="19" s="1"/>
  <c r="H37" i="19"/>
  <c r="AH37" i="19" s="1"/>
  <c r="AI37" i="19" s="1"/>
  <c r="H38" i="19"/>
  <c r="AH38" i="19" s="1"/>
  <c r="AI38" i="19" s="1"/>
  <c r="H39" i="19"/>
  <c r="AH39" i="19" s="1"/>
  <c r="AI39" i="19" s="1"/>
  <c r="H40" i="19"/>
  <c r="AH40" i="19" s="1"/>
  <c r="AI40" i="19" s="1"/>
  <c r="H41" i="19"/>
  <c r="AH41" i="19" s="1"/>
  <c r="AI41" i="19" s="1"/>
  <c r="H42" i="19"/>
  <c r="AH42" i="19" s="1"/>
  <c r="AI42" i="19" s="1"/>
  <c r="H43" i="19"/>
  <c r="AH43" i="19" s="1"/>
  <c r="AI43" i="19" s="1"/>
  <c r="H44" i="19"/>
  <c r="AH44" i="19" s="1"/>
  <c r="AI44" i="19" s="1"/>
  <c r="H45" i="19"/>
  <c r="AH45" i="19" s="1"/>
  <c r="AI45" i="19" s="1"/>
  <c r="H46" i="19"/>
  <c r="AH46" i="19" s="1"/>
  <c r="H47" i="19"/>
  <c r="AH47" i="19" s="1"/>
  <c r="AI47" i="19" s="1"/>
  <c r="H48" i="19"/>
  <c r="AH48" i="19" s="1"/>
  <c r="H49" i="19"/>
  <c r="AH49" i="19" s="1"/>
  <c r="AI49" i="19" s="1"/>
  <c r="H50" i="19"/>
  <c r="AH50" i="19" s="1"/>
  <c r="H51" i="19"/>
  <c r="AH51" i="19" s="1"/>
  <c r="AI51" i="19" s="1"/>
  <c r="H52" i="19"/>
  <c r="AH52" i="19" s="1"/>
  <c r="AI52" i="19" s="1"/>
  <c r="H53" i="19"/>
  <c r="AH53" i="19" s="1"/>
  <c r="AI53" i="19" s="1"/>
  <c r="H54" i="19"/>
  <c r="AH54" i="19" s="1"/>
  <c r="H55" i="19"/>
  <c r="AH55" i="19" s="1"/>
  <c r="AI55" i="19" s="1"/>
  <c r="H56" i="19"/>
  <c r="AH56" i="19" s="1"/>
  <c r="AI56" i="19" s="1"/>
  <c r="H57" i="19"/>
  <c r="AH57" i="19" s="1"/>
  <c r="AI57" i="19" s="1"/>
  <c r="H58" i="19"/>
  <c r="AH58" i="19" s="1"/>
  <c r="H59" i="19"/>
  <c r="AH59" i="19" s="1"/>
  <c r="H60" i="19"/>
  <c r="AH60" i="19" s="1"/>
  <c r="H61" i="19"/>
  <c r="AH61" i="19" s="1"/>
  <c r="AI61" i="19" s="1"/>
  <c r="H62" i="19"/>
  <c r="AH62" i="19" s="1"/>
  <c r="AI62" i="19" s="1"/>
  <c r="H63" i="19"/>
  <c r="AH63" i="19" s="1"/>
  <c r="H64" i="19"/>
  <c r="AH64" i="19" s="1"/>
  <c r="AI64" i="19" s="1"/>
  <c r="H65" i="19"/>
  <c r="AH65" i="19" s="1"/>
  <c r="H66" i="19"/>
  <c r="AH66" i="19" s="1"/>
  <c r="AI66" i="19" s="1"/>
  <c r="H67" i="19"/>
  <c r="AH67" i="19" s="1"/>
  <c r="AI67" i="19" s="1"/>
  <c r="H68" i="19"/>
  <c r="AH68" i="19" s="1"/>
  <c r="AI68" i="19" s="1"/>
  <c r="H69" i="19"/>
  <c r="AH69" i="19" s="1"/>
  <c r="AI69" i="19" s="1"/>
  <c r="H70" i="19"/>
  <c r="AH70" i="19" s="1"/>
  <c r="AI70" i="19" s="1"/>
  <c r="H71" i="19"/>
  <c r="AH71" i="19" s="1"/>
  <c r="H72" i="19"/>
  <c r="AH72" i="19" s="1"/>
  <c r="H73" i="19"/>
  <c r="AH73" i="19" s="1"/>
  <c r="AI73" i="19" s="1"/>
  <c r="H74" i="19"/>
  <c r="AH74" i="19" s="1"/>
  <c r="H75" i="19"/>
  <c r="AH75" i="19" s="1"/>
  <c r="H76" i="19"/>
  <c r="AH76" i="19" s="1"/>
  <c r="AI76" i="19" s="1"/>
  <c r="H77" i="19"/>
  <c r="AH77" i="19" s="1"/>
  <c r="H78" i="19"/>
  <c r="AH78" i="19" s="1"/>
  <c r="H79" i="19"/>
  <c r="AH79" i="19" s="1"/>
  <c r="AI79" i="19" s="1"/>
  <c r="H80" i="19"/>
  <c r="AH80" i="19" s="1"/>
  <c r="AI80" i="19" s="1"/>
  <c r="H81" i="19"/>
  <c r="AH81" i="19" s="1"/>
  <c r="AI81" i="19" s="1"/>
  <c r="H82" i="19"/>
  <c r="AH82" i="19" s="1"/>
  <c r="AI82" i="19" s="1"/>
  <c r="H83" i="19"/>
  <c r="AH83" i="19" s="1"/>
  <c r="H84" i="19"/>
  <c r="AH84" i="19" s="1"/>
  <c r="AI84" i="19" s="1"/>
  <c r="H85" i="19"/>
  <c r="AH85" i="19" s="1"/>
  <c r="H86" i="19"/>
  <c r="AH86" i="19" s="1"/>
  <c r="H87" i="19"/>
  <c r="AH87" i="19" s="1"/>
  <c r="AI87" i="19" s="1"/>
  <c r="H88" i="19"/>
  <c r="AH88" i="19" s="1"/>
  <c r="AI88" i="19" s="1"/>
  <c r="H89" i="19"/>
  <c r="AH89" i="19" s="1"/>
  <c r="H90" i="19"/>
  <c r="AH90" i="19" s="1"/>
  <c r="AI90" i="19" s="1"/>
  <c r="H91" i="19"/>
  <c r="AH91" i="19" s="1"/>
  <c r="AI91" i="19" s="1"/>
  <c r="H92" i="19"/>
  <c r="AH92" i="19" s="1"/>
  <c r="AI92" i="19" s="1"/>
  <c r="H93" i="19"/>
  <c r="AH93" i="19" s="1"/>
  <c r="AI93" i="19" s="1"/>
  <c r="H94" i="19"/>
  <c r="AH94" i="19" s="1"/>
  <c r="AI94" i="19" s="1"/>
  <c r="H95" i="19"/>
  <c r="AH95" i="19" s="1"/>
  <c r="AI95" i="19" s="1"/>
  <c r="H96" i="19"/>
  <c r="AH96" i="19" s="1"/>
  <c r="H97" i="19"/>
  <c r="AH97" i="19" s="1"/>
  <c r="AI97" i="19" s="1"/>
  <c r="H98" i="19"/>
  <c r="AH98" i="19" s="1"/>
  <c r="H99" i="19"/>
  <c r="AH99" i="19" s="1"/>
  <c r="AI99" i="19" s="1"/>
  <c r="H100" i="19"/>
  <c r="AH100" i="19" s="1"/>
  <c r="H101" i="19"/>
  <c r="AH101" i="19" s="1"/>
  <c r="H102" i="19"/>
  <c r="AH102" i="19" s="1"/>
  <c r="AI102" i="19" s="1"/>
  <c r="H103" i="19"/>
  <c r="AH103" i="19" s="1"/>
  <c r="AI103" i="19" s="1"/>
  <c r="H104" i="19"/>
  <c r="AH104" i="19" s="1"/>
  <c r="AI104" i="19" s="1"/>
  <c r="H105" i="19"/>
  <c r="AH105" i="19" s="1"/>
  <c r="AI105" i="19" s="1"/>
  <c r="H106" i="19"/>
  <c r="AH106" i="19" s="1"/>
  <c r="H107" i="19"/>
  <c r="AH107" i="19" s="1"/>
  <c r="AI107" i="19" s="1"/>
  <c r="H108" i="19"/>
  <c r="AH108" i="19" s="1"/>
  <c r="H109" i="19"/>
  <c r="AH109" i="19" s="1"/>
  <c r="AI109" i="19" s="1"/>
  <c r="H110" i="19"/>
  <c r="AH110" i="19" s="1"/>
  <c r="AI110" i="19" s="1"/>
  <c r="H111" i="19"/>
  <c r="AH111" i="19" s="1"/>
  <c r="H112" i="19"/>
  <c r="AH112" i="19" s="1"/>
  <c r="AI112" i="19" s="1"/>
  <c r="H113" i="19"/>
  <c r="AH113" i="19" s="1"/>
  <c r="H114" i="19"/>
  <c r="AH114" i="19" s="1"/>
  <c r="H115" i="19"/>
  <c r="AH115" i="19" s="1"/>
  <c r="H116" i="19"/>
  <c r="AH116" i="19" s="1"/>
  <c r="AI116" i="19" s="1"/>
  <c r="H117" i="19"/>
  <c r="AH117" i="19" s="1"/>
  <c r="AI117" i="19" s="1"/>
  <c r="H118" i="19"/>
  <c r="AH118" i="19" s="1"/>
  <c r="AI118" i="19" s="1"/>
  <c r="H119" i="19"/>
  <c r="AH119" i="19" s="1"/>
  <c r="AI119" i="19" s="1"/>
  <c r="H120" i="19"/>
  <c r="AH120" i="19" s="1"/>
  <c r="H121" i="19"/>
  <c r="AH121" i="19" s="1"/>
  <c r="AI121" i="19" s="1"/>
  <c r="H122" i="19"/>
  <c r="AH122" i="19" s="1"/>
  <c r="H123" i="19"/>
  <c r="AH123" i="19" s="1"/>
  <c r="AI123" i="19" s="1"/>
  <c r="H124" i="19"/>
  <c r="AH124" i="19" s="1"/>
  <c r="H125" i="19"/>
  <c r="AH125" i="19" s="1"/>
  <c r="AI125" i="19" s="1"/>
  <c r="H126" i="19"/>
  <c r="AH126" i="19" s="1"/>
  <c r="AI126" i="19" s="1"/>
  <c r="H127" i="19"/>
  <c r="AH127" i="19" s="1"/>
  <c r="AI127" i="19" s="1"/>
  <c r="H128" i="19"/>
  <c r="AH128" i="19" s="1"/>
  <c r="AI128" i="19" s="1"/>
  <c r="H129" i="19"/>
  <c r="AH129" i="19" s="1"/>
  <c r="AI129" i="19" s="1"/>
  <c r="H130" i="19"/>
  <c r="AH130" i="19" s="1"/>
  <c r="AI130" i="19" s="1"/>
  <c r="H131" i="19"/>
  <c r="AH131" i="19" s="1"/>
  <c r="H132" i="19"/>
  <c r="AH132" i="19" s="1"/>
  <c r="AI132" i="19" s="1"/>
  <c r="H133" i="19"/>
  <c r="AH133" i="19" s="1"/>
  <c r="H134" i="19"/>
  <c r="AH134" i="19" s="1"/>
  <c r="AI134" i="19" s="1"/>
  <c r="H135" i="19"/>
  <c r="AH135" i="19" s="1"/>
  <c r="H136" i="19"/>
  <c r="AH136" i="19" s="1"/>
  <c r="AI136" i="19" s="1"/>
  <c r="H137" i="19"/>
  <c r="AH137" i="19" s="1"/>
  <c r="AI137" i="19" s="1"/>
  <c r="H138" i="19"/>
  <c r="AH138" i="19" s="1"/>
  <c r="AI138" i="19" s="1"/>
  <c r="H139" i="19"/>
  <c r="AH139" i="19" s="1"/>
  <c r="AI139" i="19" s="1"/>
  <c r="H140" i="19"/>
  <c r="AH140" i="19" s="1"/>
  <c r="H141" i="19"/>
  <c r="AH141" i="19" s="1"/>
  <c r="AI141" i="19" s="1"/>
  <c r="H142" i="19"/>
  <c r="AH142" i="19" s="1"/>
  <c r="H143" i="19"/>
  <c r="AH143" i="19" s="1"/>
  <c r="H144" i="19"/>
  <c r="AH144" i="19" s="1"/>
  <c r="AI144" i="19" s="1"/>
  <c r="H145" i="19"/>
  <c r="AH145" i="19" s="1"/>
  <c r="AI145" i="19" s="1"/>
  <c r="H146" i="19"/>
  <c r="AH146" i="19" s="1"/>
  <c r="H147" i="19"/>
  <c r="AH147" i="19" s="1"/>
  <c r="H148" i="19"/>
  <c r="AH148" i="19" s="1"/>
  <c r="AI148" i="19" s="1"/>
  <c r="H149" i="19"/>
  <c r="AH149" i="19" s="1"/>
  <c r="AI149" i="19" s="1"/>
  <c r="H150" i="19"/>
  <c r="AH150" i="19" s="1"/>
  <c r="AI150" i="19" s="1"/>
  <c r="H151" i="19"/>
  <c r="AH151" i="19" s="1"/>
  <c r="H152" i="19"/>
  <c r="AH152" i="19" s="1"/>
  <c r="AI152" i="19" s="1"/>
  <c r="H153" i="19"/>
  <c r="AH153" i="19" s="1"/>
  <c r="AI153" i="19" s="1"/>
  <c r="H154" i="19"/>
  <c r="AH154" i="19" s="1"/>
  <c r="AI154" i="19" s="1"/>
  <c r="H155" i="19"/>
  <c r="AH155" i="19" s="1"/>
  <c r="H156" i="19"/>
  <c r="AH156" i="19" s="1"/>
  <c r="H157" i="19"/>
  <c r="AH157" i="19" s="1"/>
  <c r="AI157" i="19" s="1"/>
  <c r="H158" i="19"/>
  <c r="AH158" i="19" s="1"/>
  <c r="H159" i="19"/>
  <c r="AH159" i="19" s="1"/>
  <c r="AI159" i="19" s="1"/>
  <c r="H160" i="19"/>
  <c r="AH160" i="19" s="1"/>
  <c r="AI160" i="19" s="1"/>
  <c r="H161" i="19"/>
  <c r="AH161" i="19" s="1"/>
  <c r="AI161" i="19" s="1"/>
  <c r="H162" i="19"/>
  <c r="AH162" i="19" s="1"/>
  <c r="H163" i="19"/>
  <c r="AH163" i="19" s="1"/>
  <c r="H164" i="19"/>
  <c r="AH164" i="19" s="1"/>
  <c r="H165" i="19"/>
  <c r="AH165" i="19" s="1"/>
  <c r="AI165" i="19" s="1"/>
  <c r="H166" i="19"/>
  <c r="AH166" i="19" s="1"/>
  <c r="H167" i="19"/>
  <c r="AH167" i="19" s="1"/>
  <c r="AI167" i="19" s="1"/>
  <c r="H168" i="19"/>
  <c r="AH168" i="19" s="1"/>
  <c r="AI168" i="19" s="1"/>
  <c r="H169" i="19"/>
  <c r="AH169" i="19" s="1"/>
  <c r="H170" i="19"/>
  <c r="AH170" i="19" s="1"/>
  <c r="H171" i="19"/>
  <c r="AH171" i="19" s="1"/>
  <c r="AI171" i="19" s="1"/>
  <c r="H172" i="19"/>
  <c r="AH172" i="19" s="1"/>
  <c r="AI172" i="19" s="1"/>
  <c r="H173" i="19"/>
  <c r="AH173" i="19" s="1"/>
  <c r="AI173" i="19" s="1"/>
  <c r="H174" i="19"/>
  <c r="AH174" i="19" s="1"/>
  <c r="AI174" i="19" s="1"/>
  <c r="H175" i="19"/>
  <c r="AH175" i="19" s="1"/>
  <c r="AI175" i="19" s="1"/>
  <c r="H176" i="19"/>
  <c r="AH176" i="19" s="1"/>
  <c r="H177" i="19"/>
  <c r="AH177" i="19" s="1"/>
  <c r="AI177" i="19" s="1"/>
  <c r="H178" i="19"/>
  <c r="AH178" i="19" s="1"/>
  <c r="AI178" i="19" s="1"/>
  <c r="H179" i="19"/>
  <c r="AH179" i="19" s="1"/>
  <c r="AI179" i="19" s="1"/>
  <c r="H180" i="19"/>
  <c r="AH180" i="19" s="1"/>
  <c r="H181" i="19"/>
  <c r="AH181" i="19" s="1"/>
  <c r="AI181" i="19" s="1"/>
  <c r="H182" i="19"/>
  <c r="AH182" i="19" s="1"/>
  <c r="AI182" i="19" s="1"/>
  <c r="H183" i="19"/>
  <c r="AH183" i="19" s="1"/>
  <c r="AI183" i="19" s="1"/>
  <c r="H184" i="19"/>
  <c r="AH184" i="19" s="1"/>
  <c r="AI184" i="19" s="1"/>
  <c r="H185" i="19"/>
  <c r="AH185" i="19" s="1"/>
  <c r="H186" i="19"/>
  <c r="AH186" i="19" s="1"/>
  <c r="AI186" i="19" s="1"/>
  <c r="H187" i="19"/>
  <c r="AH187" i="19" s="1"/>
  <c r="H188" i="19"/>
  <c r="AH188" i="19" s="1"/>
  <c r="AI188" i="19" s="1"/>
  <c r="H189" i="19"/>
  <c r="AH189" i="19" s="1"/>
  <c r="AI189" i="19" s="1"/>
  <c r="H190" i="19"/>
  <c r="AH190" i="19" s="1"/>
  <c r="H191" i="19"/>
  <c r="AH191" i="19" s="1"/>
  <c r="AI191" i="19" s="1"/>
  <c r="H192" i="19"/>
  <c r="AH192" i="19" s="1"/>
  <c r="H193" i="19"/>
  <c r="AH193" i="19" s="1"/>
  <c r="AI193" i="19" s="1"/>
  <c r="H194" i="19"/>
  <c r="AH194" i="19" s="1"/>
  <c r="AI194" i="19" s="1"/>
  <c r="H195" i="19"/>
  <c r="AH195" i="19" s="1"/>
  <c r="AI195" i="19" s="1"/>
  <c r="H196" i="19"/>
  <c r="AH196" i="19" s="1"/>
  <c r="H197" i="19"/>
  <c r="AH197" i="19" s="1"/>
  <c r="H198" i="19"/>
  <c r="AH198" i="19" s="1"/>
  <c r="AI198" i="19" s="1"/>
  <c r="H199" i="19"/>
  <c r="AH199" i="19" s="1"/>
  <c r="H200" i="19"/>
  <c r="AH200" i="19" s="1"/>
  <c r="H201" i="19"/>
  <c r="AH201" i="19" s="1"/>
  <c r="AI201" i="19" s="1"/>
  <c r="H202" i="19"/>
  <c r="AH202" i="19" s="1"/>
  <c r="H203" i="19"/>
  <c r="AH203" i="19" s="1"/>
  <c r="H204" i="19"/>
  <c r="AH204" i="19" s="1"/>
  <c r="AI204" i="19" s="1"/>
  <c r="H205" i="19"/>
  <c r="AH205" i="19" s="1"/>
  <c r="AI205" i="19" s="1"/>
  <c r="H206" i="19"/>
  <c r="AH206" i="19" s="1"/>
  <c r="AI206" i="19" s="1"/>
  <c r="H207" i="19"/>
  <c r="AH207" i="19" s="1"/>
  <c r="AI207" i="19" s="1"/>
  <c r="H208" i="19"/>
  <c r="AH208" i="19" s="1"/>
  <c r="H209" i="19"/>
  <c r="AH209" i="19" s="1"/>
  <c r="H210" i="19"/>
  <c r="AH210" i="19" s="1"/>
  <c r="H211" i="19"/>
  <c r="AH211" i="19" s="1"/>
  <c r="AI211" i="19" s="1"/>
  <c r="H212" i="19"/>
  <c r="AH212" i="19" s="1"/>
  <c r="AI212" i="19" s="1"/>
  <c r="H213" i="19"/>
  <c r="AH213" i="19" s="1"/>
  <c r="AI213" i="19" s="1"/>
  <c r="H214" i="19"/>
  <c r="AH214" i="19" s="1"/>
  <c r="AI214" i="19" s="1"/>
  <c r="H215" i="19"/>
  <c r="AH215" i="19" s="1"/>
  <c r="H216" i="19"/>
  <c r="AH216" i="19" s="1"/>
  <c r="AI216" i="19" s="1"/>
  <c r="H217" i="19"/>
  <c r="AH217" i="19" s="1"/>
  <c r="H218" i="19"/>
  <c r="AH218" i="19" s="1"/>
  <c r="AI218" i="19" s="1"/>
  <c r="H219" i="19"/>
  <c r="AH219" i="19" s="1"/>
  <c r="H220" i="19"/>
  <c r="AH220" i="19" s="1"/>
  <c r="AI220" i="19" s="1"/>
  <c r="H221" i="19"/>
  <c r="AH221" i="19" s="1"/>
  <c r="AI221" i="19" s="1"/>
  <c r="H222" i="19"/>
  <c r="AH222" i="19" s="1"/>
  <c r="H223" i="19"/>
  <c r="AH223" i="19" s="1"/>
  <c r="AI223" i="19" s="1"/>
  <c r="H224" i="19"/>
  <c r="AH224" i="19" s="1"/>
  <c r="AI224" i="19" s="1"/>
  <c r="H225" i="19"/>
  <c r="AH225" i="19" s="1"/>
  <c r="AI225" i="19" s="1"/>
  <c r="H226" i="19"/>
  <c r="AH226" i="19" s="1"/>
  <c r="AI226" i="19" s="1"/>
  <c r="H227" i="19"/>
  <c r="AH227" i="19" s="1"/>
  <c r="H228" i="19"/>
  <c r="AH228" i="19" s="1"/>
  <c r="AI228" i="19" s="1"/>
  <c r="H229" i="19"/>
  <c r="AH229" i="19" s="1"/>
  <c r="AI229" i="19" s="1"/>
  <c r="H230" i="19"/>
  <c r="AH230" i="19" s="1"/>
  <c r="AI230" i="19" s="1"/>
  <c r="H231" i="19"/>
  <c r="AH231" i="19" s="1"/>
  <c r="AI231" i="19" s="1"/>
  <c r="H232" i="19"/>
  <c r="AH232" i="19" s="1"/>
  <c r="AI232" i="19" s="1"/>
  <c r="H233" i="19"/>
  <c r="AH233" i="19" s="1"/>
  <c r="AI233" i="19" s="1"/>
  <c r="H234" i="19"/>
  <c r="AH234" i="19" s="1"/>
  <c r="AI234" i="19" s="1"/>
  <c r="H235" i="19"/>
  <c r="AH235" i="19" s="1"/>
  <c r="AI235" i="19" s="1"/>
  <c r="H236" i="19"/>
  <c r="AH236" i="19" s="1"/>
  <c r="AI236" i="19" s="1"/>
  <c r="H237" i="19"/>
  <c r="AH237" i="19" s="1"/>
  <c r="AI237" i="19" s="1"/>
  <c r="H238" i="19"/>
  <c r="AH238" i="19" s="1"/>
  <c r="AI238" i="19" s="1"/>
  <c r="H239" i="19"/>
  <c r="AH239" i="19" s="1"/>
  <c r="H240" i="19"/>
  <c r="AH240" i="19" s="1"/>
  <c r="AI240" i="19" s="1"/>
  <c r="H241" i="19"/>
  <c r="AH241" i="19" s="1"/>
  <c r="AI241" i="19" s="1"/>
  <c r="H242" i="19"/>
  <c r="AH242" i="19" s="1"/>
  <c r="H243" i="19"/>
  <c r="AH243" i="19" s="1"/>
  <c r="H244" i="19"/>
  <c r="AH244" i="19" s="1"/>
  <c r="AI244" i="19" s="1"/>
  <c r="H245" i="19"/>
  <c r="AH245" i="19" s="1"/>
  <c r="H246" i="19"/>
  <c r="AH246" i="19" s="1"/>
  <c r="AI246" i="19" s="1"/>
  <c r="H247" i="19"/>
  <c r="AH247" i="19" s="1"/>
  <c r="AI247" i="19" s="1"/>
  <c r="H248" i="19"/>
  <c r="AH248" i="19" s="1"/>
  <c r="H249" i="19"/>
  <c r="AH249" i="19" s="1"/>
  <c r="AI249" i="19" s="1"/>
  <c r="H250" i="19"/>
  <c r="AH250" i="19" s="1"/>
  <c r="AI250" i="19" s="1"/>
  <c r="H251" i="19"/>
  <c r="AH251" i="19" s="1"/>
  <c r="H252" i="19"/>
  <c r="AH252" i="19" s="1"/>
  <c r="H253" i="19"/>
  <c r="AH253" i="19" s="1"/>
  <c r="AI253" i="19" s="1"/>
  <c r="H254" i="19"/>
  <c r="AH254" i="19" s="1"/>
  <c r="H255" i="19"/>
  <c r="AH255" i="19" s="1"/>
  <c r="H256" i="19"/>
  <c r="AH256" i="19" s="1"/>
  <c r="AI256" i="19" s="1"/>
  <c r="H257" i="19"/>
  <c r="AH257" i="19" s="1"/>
  <c r="H258" i="19"/>
  <c r="AH258" i="19" s="1"/>
  <c r="AI258" i="19" s="1"/>
  <c r="H259" i="19"/>
  <c r="AH259" i="19" s="1"/>
  <c r="H260" i="19"/>
  <c r="AH260" i="19" s="1"/>
  <c r="H261" i="19"/>
  <c r="AH261" i="19" s="1"/>
  <c r="AI261" i="19" s="1"/>
  <c r="H262" i="19"/>
  <c r="AH262" i="19" s="1"/>
  <c r="AI262" i="19" s="1"/>
  <c r="H263" i="19"/>
  <c r="AH263" i="19" s="1"/>
  <c r="AI263" i="19" s="1"/>
  <c r="H264" i="19"/>
  <c r="AH264" i="19" s="1"/>
  <c r="AI264" i="19" s="1"/>
  <c r="H265" i="19"/>
  <c r="AH265" i="19" s="1"/>
  <c r="AI265" i="19" s="1"/>
  <c r="H266" i="19"/>
  <c r="AH266" i="19" s="1"/>
  <c r="AI266" i="19" s="1"/>
  <c r="H267" i="19"/>
  <c r="AH267" i="19" s="1"/>
  <c r="AI267" i="19" s="1"/>
  <c r="H268" i="19"/>
  <c r="AH268" i="19" s="1"/>
  <c r="AI268" i="19" s="1"/>
  <c r="H269" i="19"/>
  <c r="AH269" i="19" s="1"/>
  <c r="AI269" i="19" s="1"/>
  <c r="H270" i="19"/>
  <c r="AH270" i="19" s="1"/>
  <c r="AI270" i="19" s="1"/>
  <c r="H271" i="19"/>
  <c r="AH271" i="19" s="1"/>
  <c r="AI271" i="19" s="1"/>
  <c r="H272" i="19"/>
  <c r="AH272" i="19" s="1"/>
  <c r="AI272" i="19" s="1"/>
  <c r="H273" i="19"/>
  <c r="AH273" i="19" s="1"/>
  <c r="AI273" i="19" s="1"/>
  <c r="H274" i="19"/>
  <c r="AH274" i="19" s="1"/>
  <c r="AI274" i="19" s="1"/>
  <c r="H275" i="19"/>
  <c r="AH275" i="19" s="1"/>
  <c r="AI275" i="19" s="1"/>
  <c r="H276" i="19"/>
  <c r="AH276" i="19" s="1"/>
  <c r="AI276" i="19" s="1"/>
  <c r="H277" i="19"/>
  <c r="AH277" i="19" s="1"/>
  <c r="AI277" i="19" s="1"/>
  <c r="H278" i="19"/>
  <c r="AH278" i="19" s="1"/>
  <c r="AI278" i="19" s="1"/>
  <c r="H279" i="19"/>
  <c r="AH279" i="19" s="1"/>
  <c r="AI279" i="19" s="1"/>
  <c r="H280" i="19"/>
  <c r="AH280" i="19" s="1"/>
  <c r="AI280" i="19" s="1"/>
  <c r="H281" i="19"/>
  <c r="AH281" i="19" s="1"/>
  <c r="H282" i="19"/>
  <c r="AH282" i="19" s="1"/>
  <c r="H283" i="19"/>
  <c r="AH283" i="19" s="1"/>
  <c r="H284" i="19"/>
  <c r="AH284" i="19" s="1"/>
  <c r="AI284" i="19" s="1"/>
  <c r="H285" i="19"/>
  <c r="AH285" i="19" s="1"/>
  <c r="AI285" i="19" s="1"/>
  <c r="H286" i="19"/>
  <c r="AH286" i="19" s="1"/>
  <c r="AI286" i="19" s="1"/>
  <c r="H287" i="19"/>
  <c r="AH287" i="19" s="1"/>
  <c r="H288" i="19"/>
  <c r="AH288" i="19" s="1"/>
  <c r="AI288" i="19" s="1"/>
  <c r="H289" i="19"/>
  <c r="AH289" i="19" s="1"/>
  <c r="AI289" i="19" s="1"/>
  <c r="H290" i="19"/>
  <c r="AH290" i="19" s="1"/>
  <c r="AI290" i="19" s="1"/>
  <c r="H291" i="19"/>
  <c r="AH291" i="19" s="1"/>
  <c r="H3" i="19"/>
  <c r="AH3" i="19" s="1"/>
  <c r="A225" i="19"/>
  <c r="C225" i="19"/>
  <c r="D225" i="19"/>
  <c r="E225" i="19"/>
  <c r="I225" i="19"/>
  <c r="J225" i="19" s="1"/>
  <c r="K225" i="19" a="1"/>
  <c r="K225" i="19" s="1"/>
  <c r="L225" i="19" s="1"/>
  <c r="N225" i="19"/>
  <c r="O225" i="19"/>
  <c r="P225" i="19"/>
  <c r="Q225" i="19" s="1"/>
  <c r="U225" i="19"/>
  <c r="T225" i="19"/>
  <c r="W225" i="19"/>
  <c r="X225" i="19"/>
  <c r="Z225" i="19"/>
  <c r="AA225" i="19"/>
  <c r="AB225" i="19" s="1"/>
  <c r="A226" i="19"/>
  <c r="C226" i="19"/>
  <c r="D226" i="19"/>
  <c r="E226" i="19"/>
  <c r="I226" i="19"/>
  <c r="J226" i="19" s="1"/>
  <c r="AG226" i="19" s="1"/>
  <c r="K226" i="19" a="1"/>
  <c r="K226" i="19" s="1"/>
  <c r="L226" i="19" s="1"/>
  <c r="N226" i="19"/>
  <c r="O226" i="19"/>
  <c r="P226" i="19"/>
  <c r="Q226" i="19" s="1"/>
  <c r="U226" i="19"/>
  <c r="T226" i="19"/>
  <c r="W226" i="19"/>
  <c r="X226" i="19"/>
  <c r="Z226" i="19"/>
  <c r="Y226" i="19" s="1"/>
  <c r="AA226" i="19"/>
  <c r="AB226" i="19" s="1"/>
  <c r="A227" i="19"/>
  <c r="C227" i="19"/>
  <c r="D227" i="19"/>
  <c r="E227" i="19"/>
  <c r="I227" i="19"/>
  <c r="J227" i="19" s="1"/>
  <c r="AG227" i="19" s="1"/>
  <c r="K227" i="19" a="1"/>
  <c r="K227" i="19" s="1"/>
  <c r="L227" i="19" s="1"/>
  <c r="N227" i="19"/>
  <c r="O227" i="19"/>
  <c r="P227" i="19"/>
  <c r="U227" i="19"/>
  <c r="T227" i="19"/>
  <c r="W227" i="19"/>
  <c r="X227" i="19"/>
  <c r="Z227" i="19"/>
  <c r="AA227" i="19"/>
  <c r="AB227" i="19" s="1"/>
  <c r="A228" i="19"/>
  <c r="C228" i="19"/>
  <c r="D228" i="19"/>
  <c r="E228" i="19"/>
  <c r="I228" i="19"/>
  <c r="J228" i="19" s="1"/>
  <c r="AG228" i="19" s="1"/>
  <c r="K228" i="19" a="1"/>
  <c r="K228" i="19" s="1"/>
  <c r="L228" i="19" s="1"/>
  <c r="N228" i="19"/>
  <c r="O228" i="19"/>
  <c r="P228" i="19"/>
  <c r="U228" i="19"/>
  <c r="T228" i="19"/>
  <c r="W228" i="19"/>
  <c r="X228" i="19"/>
  <c r="Z228" i="19"/>
  <c r="AA228" i="19"/>
  <c r="AB228" i="19" s="1"/>
  <c r="A229" i="19"/>
  <c r="C229" i="19"/>
  <c r="D229" i="19"/>
  <c r="E229" i="19"/>
  <c r="I229" i="19"/>
  <c r="J229" i="19" s="1"/>
  <c r="AG229" i="19" s="1"/>
  <c r="K229" i="19" a="1"/>
  <c r="K229" i="19" s="1"/>
  <c r="L229" i="19" s="1"/>
  <c r="N229" i="19"/>
  <c r="O229" i="19"/>
  <c r="P229" i="19"/>
  <c r="U229" i="19"/>
  <c r="T229" i="19"/>
  <c r="W229" i="19"/>
  <c r="X229" i="19"/>
  <c r="Z229" i="19"/>
  <c r="AA229" i="19"/>
  <c r="AB229" i="19" s="1"/>
  <c r="A230" i="19"/>
  <c r="C230" i="19"/>
  <c r="D230" i="19"/>
  <c r="E230" i="19"/>
  <c r="I230" i="19"/>
  <c r="J230" i="19" s="1"/>
  <c r="K230" i="19" a="1"/>
  <c r="K230" i="19" s="1"/>
  <c r="L230" i="19" s="1"/>
  <c r="N230" i="19"/>
  <c r="O230" i="19"/>
  <c r="P230" i="19"/>
  <c r="U230" i="19"/>
  <c r="T230" i="19"/>
  <c r="W230" i="19"/>
  <c r="X230" i="19"/>
  <c r="Z230" i="19" s="1"/>
  <c r="Y230" i="19" s="1"/>
  <c r="AA230" i="19"/>
  <c r="AB230" i="19" s="1"/>
  <c r="A231" i="19"/>
  <c r="C231" i="19"/>
  <c r="D231" i="19"/>
  <c r="E231" i="19"/>
  <c r="I231" i="19"/>
  <c r="J231" i="19" s="1"/>
  <c r="K231" i="19" a="1"/>
  <c r="K231" i="19" s="1"/>
  <c r="L231" i="19" s="1"/>
  <c r="N231" i="19"/>
  <c r="O231" i="19"/>
  <c r="P231" i="19"/>
  <c r="U231" i="19"/>
  <c r="T231" i="19"/>
  <c r="W231" i="19"/>
  <c r="X231" i="19"/>
  <c r="Z231" i="19"/>
  <c r="Y231" i="19" s="1"/>
  <c r="AA231" i="19"/>
  <c r="AB231" i="19" s="1"/>
  <c r="A232" i="19"/>
  <c r="C232" i="19"/>
  <c r="D232" i="19"/>
  <c r="E232" i="19"/>
  <c r="I232" i="19"/>
  <c r="J232" i="19" s="1"/>
  <c r="K232" i="19" a="1"/>
  <c r="K232" i="19" s="1"/>
  <c r="L232" i="19" s="1"/>
  <c r="N232" i="19"/>
  <c r="O232" i="19"/>
  <c r="P232" i="19"/>
  <c r="U232" i="19"/>
  <c r="T232" i="19"/>
  <c r="W232" i="19"/>
  <c r="X232" i="19"/>
  <c r="Z232" i="19"/>
  <c r="AA232" i="19"/>
  <c r="AB232" i="19" s="1"/>
  <c r="A233" i="19"/>
  <c r="C233" i="19"/>
  <c r="D233" i="19"/>
  <c r="E233" i="19"/>
  <c r="I233" i="19"/>
  <c r="J233" i="19" s="1"/>
  <c r="AG233" i="19" s="1"/>
  <c r="K233" i="19" a="1"/>
  <c r="K233" i="19" s="1"/>
  <c r="L233" i="19" s="1"/>
  <c r="N233" i="19"/>
  <c r="O233" i="19"/>
  <c r="P233" i="19"/>
  <c r="U233" i="19"/>
  <c r="T233" i="19"/>
  <c r="W233" i="19"/>
  <c r="X233" i="19"/>
  <c r="Z233" i="19"/>
  <c r="AA233" i="19"/>
  <c r="AB233" i="19" s="1"/>
  <c r="A234" i="19"/>
  <c r="C234" i="19"/>
  <c r="D234" i="19"/>
  <c r="E234" i="19"/>
  <c r="I234" i="19"/>
  <c r="J234" i="19" s="1"/>
  <c r="K234" i="19" a="1"/>
  <c r="K234" i="19" s="1"/>
  <c r="L234" i="19" s="1"/>
  <c r="N234" i="19"/>
  <c r="O234" i="19"/>
  <c r="P234" i="19"/>
  <c r="Q234" i="19" s="1"/>
  <c r="T234" i="19"/>
  <c r="W234" i="19"/>
  <c r="X234" i="19"/>
  <c r="Z234" i="19" s="1"/>
  <c r="Y234" i="19" s="1"/>
  <c r="AA234" i="19"/>
  <c r="AB234" i="19" s="1"/>
  <c r="A235" i="19"/>
  <c r="C235" i="19"/>
  <c r="D235" i="19"/>
  <c r="E235" i="19"/>
  <c r="I235" i="19"/>
  <c r="J235" i="19" s="1"/>
  <c r="K235" i="19" a="1"/>
  <c r="K235" i="19" s="1"/>
  <c r="L235" i="19" s="1"/>
  <c r="N235" i="19"/>
  <c r="O235" i="19"/>
  <c r="P235" i="19"/>
  <c r="Q235" i="19" s="1"/>
  <c r="U235" i="19"/>
  <c r="T235" i="19"/>
  <c r="W235" i="19"/>
  <c r="X235" i="19"/>
  <c r="Z235" i="19"/>
  <c r="AA235" i="19"/>
  <c r="AB235" i="19" s="1"/>
  <c r="A236" i="19"/>
  <c r="C236" i="19"/>
  <c r="D236" i="19"/>
  <c r="E236" i="19"/>
  <c r="I236" i="19"/>
  <c r="J236" i="19" s="1"/>
  <c r="AG236" i="19" s="1"/>
  <c r="K236" i="19" a="1"/>
  <c r="K236" i="19" s="1"/>
  <c r="L236" i="19" s="1"/>
  <c r="N236" i="19"/>
  <c r="O236" i="19"/>
  <c r="P236" i="19"/>
  <c r="U236" i="19"/>
  <c r="T236" i="19"/>
  <c r="W236" i="19"/>
  <c r="X236" i="19"/>
  <c r="Z236" i="19"/>
  <c r="AA236" i="19"/>
  <c r="AB236" i="19" s="1"/>
  <c r="A237" i="19"/>
  <c r="C237" i="19"/>
  <c r="D237" i="19"/>
  <c r="E237" i="19"/>
  <c r="I237" i="19"/>
  <c r="J237" i="19" s="1"/>
  <c r="K237" i="19" a="1"/>
  <c r="K237" i="19" s="1"/>
  <c r="L237" i="19" s="1"/>
  <c r="N237" i="19"/>
  <c r="O237" i="19"/>
  <c r="P237" i="19"/>
  <c r="Q237" i="19" s="1"/>
  <c r="T237" i="19"/>
  <c r="W237" i="19"/>
  <c r="X237" i="19"/>
  <c r="Z237" i="19"/>
  <c r="Y237" i="19" s="1"/>
  <c r="AA237" i="19"/>
  <c r="AB237" i="19" s="1"/>
  <c r="A238" i="19"/>
  <c r="C238" i="19"/>
  <c r="D238" i="19"/>
  <c r="E238" i="19"/>
  <c r="I238" i="19"/>
  <c r="J238" i="19" s="1"/>
  <c r="K238" i="19" a="1"/>
  <c r="K238" i="19" s="1"/>
  <c r="L238" i="19" s="1"/>
  <c r="N238" i="19"/>
  <c r="O238" i="19"/>
  <c r="P238" i="19"/>
  <c r="U238" i="19"/>
  <c r="T238" i="19"/>
  <c r="W238" i="19"/>
  <c r="X238" i="19"/>
  <c r="Z238" i="19"/>
  <c r="AA238" i="19"/>
  <c r="AB238" i="19" s="1"/>
  <c r="A239" i="19"/>
  <c r="C239" i="19"/>
  <c r="D239" i="19"/>
  <c r="E239" i="19"/>
  <c r="I239" i="19"/>
  <c r="J239" i="19" s="1"/>
  <c r="AG239" i="19" s="1"/>
  <c r="K239" i="19" a="1"/>
  <c r="K239" i="19" s="1"/>
  <c r="L239" i="19" s="1"/>
  <c r="M239" i="19" s="1" a="1"/>
  <c r="M239" i="19" s="1"/>
  <c r="N239" i="19"/>
  <c r="O239" i="19"/>
  <c r="P239" i="19"/>
  <c r="Q239" i="19" s="1"/>
  <c r="U239" i="19"/>
  <c r="T239" i="19"/>
  <c r="W239" i="19"/>
  <c r="X239" i="19"/>
  <c r="Z239" i="19"/>
  <c r="AA239" i="19"/>
  <c r="AB239" i="19" s="1"/>
  <c r="A240" i="19"/>
  <c r="C240" i="19"/>
  <c r="D240" i="19"/>
  <c r="E240" i="19"/>
  <c r="I240" i="19"/>
  <c r="J240" i="19" s="1"/>
  <c r="K240" i="19" a="1"/>
  <c r="K240" i="19" s="1"/>
  <c r="L240" i="19" s="1"/>
  <c r="M240" i="19" s="1" a="1"/>
  <c r="M240" i="19" s="1"/>
  <c r="N240" i="19"/>
  <c r="O240" i="19"/>
  <c r="P240" i="19"/>
  <c r="Q240" i="19" s="1"/>
  <c r="U240" i="19"/>
  <c r="T240" i="19"/>
  <c r="W240" i="19"/>
  <c r="X240" i="19"/>
  <c r="Z240" i="19"/>
  <c r="AA240" i="19"/>
  <c r="AB240" i="19" s="1"/>
  <c r="A241" i="19"/>
  <c r="C241" i="19"/>
  <c r="D241" i="19"/>
  <c r="E241" i="19"/>
  <c r="I241" i="19"/>
  <c r="J241" i="19" s="1"/>
  <c r="AG241" i="19" s="1"/>
  <c r="K241" i="19" a="1"/>
  <c r="K241" i="19" s="1"/>
  <c r="L241" i="19" s="1"/>
  <c r="N241" i="19"/>
  <c r="O241" i="19"/>
  <c r="P241" i="19"/>
  <c r="Q241" i="19" s="1"/>
  <c r="U241" i="19"/>
  <c r="T241" i="19"/>
  <c r="W241" i="19"/>
  <c r="X241" i="19"/>
  <c r="Z241" i="19"/>
  <c r="AA241" i="19"/>
  <c r="AB241" i="19" s="1"/>
  <c r="A242" i="19"/>
  <c r="C242" i="19"/>
  <c r="D242" i="19"/>
  <c r="E242" i="19"/>
  <c r="I242" i="19"/>
  <c r="J242" i="19" s="1"/>
  <c r="K242" i="19" a="1"/>
  <c r="K242" i="19" s="1"/>
  <c r="L242" i="19" s="1"/>
  <c r="N242" i="19"/>
  <c r="O242" i="19"/>
  <c r="P242" i="19"/>
  <c r="Q242" i="19" s="1"/>
  <c r="T242" i="19"/>
  <c r="W242" i="19"/>
  <c r="X242" i="19"/>
  <c r="Z242" i="19" s="1"/>
  <c r="AA242" i="19"/>
  <c r="AB242" i="19" s="1"/>
  <c r="A243" i="19"/>
  <c r="C243" i="19"/>
  <c r="D243" i="19"/>
  <c r="E243" i="19"/>
  <c r="I243" i="19"/>
  <c r="J243" i="19" s="1"/>
  <c r="AG243" i="19" s="1"/>
  <c r="K243" i="19" a="1"/>
  <c r="K243" i="19" s="1"/>
  <c r="L243" i="19" s="1"/>
  <c r="N243" i="19"/>
  <c r="O243" i="19"/>
  <c r="P243" i="19"/>
  <c r="Q243" i="19" s="1"/>
  <c r="U243" i="19"/>
  <c r="T243" i="19"/>
  <c r="W243" i="19"/>
  <c r="X243" i="19"/>
  <c r="Z243" i="19"/>
  <c r="AA243" i="19"/>
  <c r="AB243" i="19" s="1"/>
  <c r="A244" i="19"/>
  <c r="C244" i="19"/>
  <c r="D244" i="19"/>
  <c r="E244" i="19"/>
  <c r="I244" i="19"/>
  <c r="J244" i="19"/>
  <c r="AG244" i="19" s="1"/>
  <c r="K244" i="19" a="1"/>
  <c r="K244" i="19" s="1"/>
  <c r="L244" i="19" s="1"/>
  <c r="N244" i="19"/>
  <c r="O244" i="19"/>
  <c r="P244" i="19"/>
  <c r="Q244" i="19" s="1"/>
  <c r="U244" i="19"/>
  <c r="T244" i="19"/>
  <c r="W244" i="19"/>
  <c r="X244" i="19"/>
  <c r="Z244" i="19"/>
  <c r="AA244" i="19"/>
  <c r="AB244" i="19" s="1"/>
  <c r="A245" i="19"/>
  <c r="C245" i="19"/>
  <c r="D245" i="19"/>
  <c r="E245" i="19"/>
  <c r="I245" i="19"/>
  <c r="J245" i="19" s="1"/>
  <c r="K245" i="19" a="1"/>
  <c r="K245" i="19" s="1"/>
  <c r="L245" i="19" s="1"/>
  <c r="N245" i="19"/>
  <c r="O245" i="19"/>
  <c r="P245" i="19"/>
  <c r="U245" i="19"/>
  <c r="T245" i="19"/>
  <c r="W245" i="19"/>
  <c r="X245" i="19"/>
  <c r="Z245" i="19"/>
  <c r="AA245" i="19"/>
  <c r="AB245" i="19" s="1"/>
  <c r="A246" i="19"/>
  <c r="C246" i="19"/>
  <c r="D246" i="19"/>
  <c r="E246" i="19"/>
  <c r="I246" i="19"/>
  <c r="J246" i="19" s="1"/>
  <c r="AG246" i="19" s="1"/>
  <c r="K246" i="19" a="1"/>
  <c r="K246" i="19" s="1"/>
  <c r="L246" i="19" s="1"/>
  <c r="M246" i="19" s="1" a="1"/>
  <c r="M246" i="19" s="1"/>
  <c r="N246" i="19"/>
  <c r="O246" i="19"/>
  <c r="P246" i="19"/>
  <c r="U246" i="19"/>
  <c r="T246" i="19"/>
  <c r="W246" i="19"/>
  <c r="X246" i="19"/>
  <c r="Z246" i="19"/>
  <c r="Y246" i="19" s="1"/>
  <c r="AA246" i="19"/>
  <c r="AB246" i="19" s="1"/>
  <c r="A247" i="19"/>
  <c r="C247" i="19"/>
  <c r="D247" i="19"/>
  <c r="E247" i="19"/>
  <c r="I247" i="19"/>
  <c r="J247" i="19" s="1"/>
  <c r="K247" i="19" a="1"/>
  <c r="K247" i="19" s="1"/>
  <c r="L247" i="19" s="1"/>
  <c r="N247" i="19"/>
  <c r="O247" i="19"/>
  <c r="P247" i="19"/>
  <c r="U247" i="19"/>
  <c r="T247" i="19"/>
  <c r="W247" i="19"/>
  <c r="X247" i="19"/>
  <c r="Z247" i="19"/>
  <c r="AA247" i="19"/>
  <c r="AB247" i="19" s="1"/>
  <c r="A248" i="19"/>
  <c r="C248" i="19"/>
  <c r="D248" i="19"/>
  <c r="E248" i="19"/>
  <c r="I248" i="19"/>
  <c r="J248" i="19"/>
  <c r="K248" i="19" a="1"/>
  <c r="K248" i="19" s="1"/>
  <c r="L248" i="19" s="1"/>
  <c r="N248" i="19"/>
  <c r="O248" i="19"/>
  <c r="P248" i="19"/>
  <c r="Q248" i="19" s="1"/>
  <c r="U248" i="19"/>
  <c r="T248" i="19"/>
  <c r="W248" i="19"/>
  <c r="X248" i="19"/>
  <c r="Z248" i="19"/>
  <c r="AA248" i="19"/>
  <c r="AB248" i="19" s="1"/>
  <c r="A249" i="19"/>
  <c r="C249" i="19"/>
  <c r="D249" i="19"/>
  <c r="E249" i="19"/>
  <c r="I249" i="19"/>
  <c r="J249" i="19" s="1"/>
  <c r="K249" i="19" a="1"/>
  <c r="K249" i="19" s="1"/>
  <c r="L249" i="19" s="1"/>
  <c r="N249" i="19"/>
  <c r="O249" i="19"/>
  <c r="P249" i="19"/>
  <c r="U249" i="19"/>
  <c r="T249" i="19"/>
  <c r="W249" i="19"/>
  <c r="X249" i="19"/>
  <c r="Z249" i="19"/>
  <c r="AA249" i="19"/>
  <c r="AB249" i="19" s="1"/>
  <c r="A250" i="19"/>
  <c r="C250" i="19"/>
  <c r="D250" i="19"/>
  <c r="E250" i="19"/>
  <c r="I250" i="19"/>
  <c r="J250" i="19" s="1"/>
  <c r="K250" i="19" a="1"/>
  <c r="K250" i="19" s="1"/>
  <c r="L250" i="19" s="1"/>
  <c r="N250" i="19"/>
  <c r="O250" i="19"/>
  <c r="P250" i="19"/>
  <c r="U250" i="19"/>
  <c r="T250" i="19"/>
  <c r="W250" i="19"/>
  <c r="X250" i="19"/>
  <c r="Z250" i="19"/>
  <c r="Y250" i="19" s="1"/>
  <c r="AA250" i="19"/>
  <c r="AB250" i="19" s="1"/>
  <c r="A251" i="19"/>
  <c r="C251" i="19"/>
  <c r="D251" i="19"/>
  <c r="E251" i="19"/>
  <c r="I251" i="19"/>
  <c r="J251" i="19"/>
  <c r="K251" i="19" a="1"/>
  <c r="K251" i="19" s="1"/>
  <c r="L251" i="19" s="1"/>
  <c r="N251" i="19"/>
  <c r="O251" i="19"/>
  <c r="P251" i="19"/>
  <c r="U251" i="19"/>
  <c r="T251" i="19"/>
  <c r="W251" i="19"/>
  <c r="X251" i="19"/>
  <c r="Z251" i="19" s="1"/>
  <c r="Y251" i="19" s="1"/>
  <c r="AA251" i="19"/>
  <c r="AB251" i="19" s="1"/>
  <c r="A252" i="19"/>
  <c r="C252" i="19"/>
  <c r="D252" i="19"/>
  <c r="E252" i="19"/>
  <c r="I252" i="19"/>
  <c r="J252" i="19" s="1"/>
  <c r="AG252" i="19" s="1"/>
  <c r="K252" i="19" a="1"/>
  <c r="K252" i="19" s="1"/>
  <c r="L252" i="19" s="1"/>
  <c r="N252" i="19"/>
  <c r="O252" i="19"/>
  <c r="P252" i="19"/>
  <c r="U252" i="19"/>
  <c r="T252" i="19"/>
  <c r="W252" i="19"/>
  <c r="X252" i="19"/>
  <c r="Z252" i="19"/>
  <c r="AA252" i="19"/>
  <c r="AB252" i="19" s="1"/>
  <c r="A253" i="19"/>
  <c r="C253" i="19"/>
  <c r="D253" i="19"/>
  <c r="E253" i="19"/>
  <c r="I253" i="19"/>
  <c r="J253" i="19" s="1"/>
  <c r="K253" i="19" a="1"/>
  <c r="K253" i="19" s="1"/>
  <c r="L253" i="19" s="1"/>
  <c r="M253" i="19" s="1" a="1"/>
  <c r="M253" i="19" s="1"/>
  <c r="N253" i="19"/>
  <c r="O253" i="19"/>
  <c r="P253" i="19"/>
  <c r="T253" i="19"/>
  <c r="W253" i="19"/>
  <c r="X253" i="19"/>
  <c r="Z253" i="19"/>
  <c r="AA253" i="19"/>
  <c r="AB253" i="19" s="1"/>
  <c r="A254" i="19"/>
  <c r="C254" i="19"/>
  <c r="D254" i="19"/>
  <c r="E254" i="19"/>
  <c r="I254" i="19"/>
  <c r="J254" i="19" s="1"/>
  <c r="AG254" i="19" s="1"/>
  <c r="K254" i="19" a="1"/>
  <c r="K254" i="19" s="1"/>
  <c r="L254" i="19" s="1"/>
  <c r="N254" i="19"/>
  <c r="O254" i="19"/>
  <c r="P254" i="19"/>
  <c r="Q254" i="19" s="1"/>
  <c r="U254" i="19"/>
  <c r="T254" i="19"/>
  <c r="W254" i="19"/>
  <c r="X254" i="19"/>
  <c r="Z254" i="19" s="1"/>
  <c r="Y254" i="19" s="1"/>
  <c r="AA254" i="19"/>
  <c r="AB254" i="19" s="1"/>
  <c r="A255" i="19"/>
  <c r="C255" i="19"/>
  <c r="D255" i="19"/>
  <c r="E255" i="19"/>
  <c r="I255" i="19"/>
  <c r="J255" i="19" s="1"/>
  <c r="AG255" i="19" s="1"/>
  <c r="K255" i="19" a="1"/>
  <c r="K255" i="19" s="1"/>
  <c r="L255" i="19" s="1"/>
  <c r="N255" i="19"/>
  <c r="O255" i="19"/>
  <c r="P255" i="19"/>
  <c r="Q255" i="19" s="1"/>
  <c r="U255" i="19"/>
  <c r="T255" i="19"/>
  <c r="W255" i="19"/>
  <c r="X255" i="19"/>
  <c r="Z255" i="19"/>
  <c r="AA255" i="19"/>
  <c r="AB255" i="19" s="1"/>
  <c r="A256" i="19"/>
  <c r="C256" i="19"/>
  <c r="D256" i="19"/>
  <c r="E256" i="19"/>
  <c r="I256" i="19"/>
  <c r="J256" i="19" s="1"/>
  <c r="K256" i="19" a="1"/>
  <c r="K256" i="19" s="1"/>
  <c r="L256" i="19" s="1"/>
  <c r="N256" i="19"/>
  <c r="O256" i="19"/>
  <c r="P256" i="19"/>
  <c r="Q256" i="19" s="1"/>
  <c r="U256" i="19"/>
  <c r="T256" i="19"/>
  <c r="W256" i="19"/>
  <c r="X256" i="19"/>
  <c r="Z256" i="19"/>
  <c r="AA256" i="19"/>
  <c r="AB256" i="19" s="1"/>
  <c r="A257" i="19"/>
  <c r="C257" i="19"/>
  <c r="D257" i="19"/>
  <c r="E257" i="19"/>
  <c r="I257" i="19"/>
  <c r="J257" i="19" s="1"/>
  <c r="K257" i="19" a="1"/>
  <c r="K257" i="19" s="1"/>
  <c r="L257" i="19" s="1"/>
  <c r="N257" i="19"/>
  <c r="O257" i="19"/>
  <c r="P257" i="19"/>
  <c r="U257" i="19"/>
  <c r="T257" i="19"/>
  <c r="W257" i="19"/>
  <c r="X257" i="19"/>
  <c r="Z257" i="19"/>
  <c r="Y257" i="19" s="1"/>
  <c r="AA257" i="19"/>
  <c r="AB257" i="19" s="1"/>
  <c r="A258" i="19"/>
  <c r="C258" i="19"/>
  <c r="D258" i="19"/>
  <c r="E258" i="19"/>
  <c r="I258" i="19"/>
  <c r="J258" i="19" s="1"/>
  <c r="K258" i="19" a="1"/>
  <c r="K258" i="19" s="1"/>
  <c r="L258" i="19" s="1"/>
  <c r="N258" i="19"/>
  <c r="O258" i="19"/>
  <c r="P258" i="19"/>
  <c r="U258" i="19"/>
  <c r="T258" i="19"/>
  <c r="W258" i="19"/>
  <c r="X258" i="19"/>
  <c r="Z258" i="19"/>
  <c r="AA258" i="19"/>
  <c r="AB258" i="19" s="1"/>
  <c r="A259" i="19"/>
  <c r="C259" i="19"/>
  <c r="D259" i="19"/>
  <c r="E259" i="19"/>
  <c r="I259" i="19"/>
  <c r="J259" i="19" s="1"/>
  <c r="K259" i="19" a="1"/>
  <c r="K259" i="19" s="1"/>
  <c r="L259" i="19" s="1"/>
  <c r="M259" i="19" s="1" a="1"/>
  <c r="M259" i="19" s="1"/>
  <c r="N259" i="19"/>
  <c r="O259" i="19"/>
  <c r="P259" i="19"/>
  <c r="U259" i="19"/>
  <c r="T259" i="19"/>
  <c r="W259" i="19"/>
  <c r="X259" i="19"/>
  <c r="Z259" i="19"/>
  <c r="AA259" i="19"/>
  <c r="AB259" i="19" s="1"/>
  <c r="A260" i="19"/>
  <c r="C260" i="19"/>
  <c r="D260" i="19"/>
  <c r="E260" i="19"/>
  <c r="I260" i="19"/>
  <c r="J260" i="19"/>
  <c r="AG260" i="19" s="1"/>
  <c r="K260" i="19" a="1"/>
  <c r="K260" i="19" s="1"/>
  <c r="L260" i="19" s="1"/>
  <c r="N260" i="19"/>
  <c r="O260" i="19"/>
  <c r="P260" i="19"/>
  <c r="T260" i="19"/>
  <c r="W260" i="19"/>
  <c r="X260" i="19"/>
  <c r="Z260" i="19"/>
  <c r="AA260" i="19"/>
  <c r="AB260" i="19" s="1"/>
  <c r="A261" i="19"/>
  <c r="C261" i="19"/>
  <c r="D261" i="19"/>
  <c r="E261" i="19"/>
  <c r="I261" i="19"/>
  <c r="J261" i="19" s="1"/>
  <c r="K261" i="19" a="1"/>
  <c r="K261" i="19" s="1"/>
  <c r="L261" i="19" s="1"/>
  <c r="N261" i="19"/>
  <c r="O261" i="19"/>
  <c r="P261" i="19"/>
  <c r="Q261" i="19" s="1"/>
  <c r="U261" i="19"/>
  <c r="T261" i="19"/>
  <c r="W261" i="19"/>
  <c r="X261" i="19"/>
  <c r="Z261" i="19"/>
  <c r="Y261" i="19" s="1"/>
  <c r="AA261" i="19"/>
  <c r="AB261" i="19" s="1"/>
  <c r="A262" i="19"/>
  <c r="C262" i="19"/>
  <c r="D262" i="19"/>
  <c r="E262" i="19"/>
  <c r="I262" i="19"/>
  <c r="J262" i="19" s="1"/>
  <c r="K262" i="19" a="1"/>
  <c r="K262" i="19" s="1"/>
  <c r="L262" i="19" s="1"/>
  <c r="N262" i="19"/>
  <c r="O262" i="19"/>
  <c r="P262" i="19"/>
  <c r="Q262" i="19" s="1"/>
  <c r="U262" i="19"/>
  <c r="T262" i="19"/>
  <c r="W262" i="19"/>
  <c r="X262" i="19"/>
  <c r="Z262" i="19"/>
  <c r="AA262" i="19"/>
  <c r="AB262" i="19" s="1"/>
  <c r="A263" i="19"/>
  <c r="C263" i="19"/>
  <c r="D263" i="19"/>
  <c r="E263" i="19"/>
  <c r="I263" i="19"/>
  <c r="J263" i="19" s="1"/>
  <c r="K263" i="19" a="1"/>
  <c r="K263" i="19" s="1"/>
  <c r="L263" i="19" s="1"/>
  <c r="N263" i="19"/>
  <c r="O263" i="19"/>
  <c r="P263" i="19"/>
  <c r="T263" i="19"/>
  <c r="W263" i="19"/>
  <c r="X263" i="19"/>
  <c r="Z263" i="19" s="1"/>
  <c r="Y263" i="19" s="1"/>
  <c r="AA263" i="19"/>
  <c r="AB263" i="19" s="1"/>
  <c r="A264" i="19"/>
  <c r="C264" i="19"/>
  <c r="D264" i="19"/>
  <c r="E264" i="19"/>
  <c r="I264" i="19"/>
  <c r="J264" i="19" s="1"/>
  <c r="AG264" i="19" s="1"/>
  <c r="K264" i="19" a="1"/>
  <c r="K264" i="19" s="1"/>
  <c r="L264" i="19" s="1"/>
  <c r="N264" i="19"/>
  <c r="O264" i="19"/>
  <c r="P264" i="19"/>
  <c r="U264" i="19"/>
  <c r="T264" i="19"/>
  <c r="W264" i="19"/>
  <c r="X264" i="19"/>
  <c r="Z264" i="19"/>
  <c r="Y264" i="19" s="1"/>
  <c r="AA264" i="19"/>
  <c r="AB264" i="19" s="1"/>
  <c r="A265" i="19"/>
  <c r="C265" i="19"/>
  <c r="D265" i="19"/>
  <c r="E265" i="19"/>
  <c r="I265" i="19"/>
  <c r="J265" i="19" s="1"/>
  <c r="K265" i="19" a="1"/>
  <c r="K265" i="19" s="1"/>
  <c r="L265" i="19" s="1"/>
  <c r="N265" i="19"/>
  <c r="O265" i="19"/>
  <c r="P265" i="19"/>
  <c r="U265" i="19"/>
  <c r="T265" i="19"/>
  <c r="W265" i="19"/>
  <c r="X265" i="19"/>
  <c r="Z265" i="19"/>
  <c r="AA265" i="19"/>
  <c r="AB265" i="19" s="1"/>
  <c r="A266" i="19"/>
  <c r="C266" i="19"/>
  <c r="D266" i="19"/>
  <c r="E266" i="19"/>
  <c r="I266" i="19"/>
  <c r="J266" i="19" s="1"/>
  <c r="K266" i="19" a="1"/>
  <c r="K266" i="19" s="1"/>
  <c r="L266" i="19" s="1"/>
  <c r="N266" i="19"/>
  <c r="O266" i="19"/>
  <c r="P266" i="19"/>
  <c r="T266" i="19"/>
  <c r="W266" i="19"/>
  <c r="X266" i="19"/>
  <c r="Z266" i="19"/>
  <c r="AA266" i="19"/>
  <c r="AB266" i="19" s="1"/>
  <c r="A267" i="19"/>
  <c r="C267" i="19"/>
  <c r="D267" i="19"/>
  <c r="E267" i="19"/>
  <c r="I267" i="19"/>
  <c r="J267" i="19" s="1"/>
  <c r="K267" i="19" a="1"/>
  <c r="K267" i="19" s="1"/>
  <c r="L267" i="19" s="1"/>
  <c r="N267" i="19"/>
  <c r="O267" i="19"/>
  <c r="P267" i="19"/>
  <c r="U267" i="19"/>
  <c r="T267" i="19"/>
  <c r="W267" i="19"/>
  <c r="X267" i="19"/>
  <c r="Z267" i="19"/>
  <c r="AA267" i="19"/>
  <c r="AB267" i="19" s="1"/>
  <c r="A268" i="19"/>
  <c r="C268" i="19"/>
  <c r="D268" i="19"/>
  <c r="E268" i="19"/>
  <c r="I268" i="19"/>
  <c r="J268" i="19" s="1"/>
  <c r="K268" i="19" a="1"/>
  <c r="K268" i="19" s="1"/>
  <c r="L268" i="19" s="1"/>
  <c r="N268" i="19"/>
  <c r="O268" i="19"/>
  <c r="P268" i="19"/>
  <c r="T268" i="19"/>
  <c r="W268" i="19"/>
  <c r="X268" i="19"/>
  <c r="Z268" i="19" s="1"/>
  <c r="AA268" i="19"/>
  <c r="AB268" i="19" s="1"/>
  <c r="A269" i="19"/>
  <c r="C269" i="19"/>
  <c r="D269" i="19"/>
  <c r="E269" i="19"/>
  <c r="I269" i="19"/>
  <c r="J269" i="19" s="1"/>
  <c r="K269" i="19" a="1"/>
  <c r="K269" i="19" s="1"/>
  <c r="L269" i="19" s="1"/>
  <c r="N269" i="19"/>
  <c r="O269" i="19"/>
  <c r="P269" i="19"/>
  <c r="U269" i="19"/>
  <c r="T269" i="19"/>
  <c r="W269" i="19"/>
  <c r="X269" i="19"/>
  <c r="Z269" i="19"/>
  <c r="AA269" i="19"/>
  <c r="AB269" i="19" s="1"/>
  <c r="A270" i="19"/>
  <c r="C270" i="19"/>
  <c r="D270" i="19"/>
  <c r="E270" i="19"/>
  <c r="I270" i="19"/>
  <c r="J270" i="19" s="1"/>
  <c r="K270" i="19" a="1"/>
  <c r="K270" i="19" s="1"/>
  <c r="L270" i="19" s="1"/>
  <c r="N270" i="19"/>
  <c r="O270" i="19"/>
  <c r="P270" i="19"/>
  <c r="U270" i="19"/>
  <c r="T270" i="19"/>
  <c r="W270" i="19"/>
  <c r="X270" i="19"/>
  <c r="Z270" i="19"/>
  <c r="AA270" i="19"/>
  <c r="AB270" i="19" s="1"/>
  <c r="A271" i="19"/>
  <c r="C271" i="19"/>
  <c r="D271" i="19"/>
  <c r="E271" i="19"/>
  <c r="I271" i="19"/>
  <c r="J271" i="19" s="1"/>
  <c r="K271" i="19" a="1"/>
  <c r="K271" i="19" s="1"/>
  <c r="L271" i="19" s="1"/>
  <c r="N271" i="19"/>
  <c r="O271" i="19"/>
  <c r="P271" i="19"/>
  <c r="Q271" i="19" s="1"/>
  <c r="T271" i="19"/>
  <c r="W271" i="19"/>
  <c r="X271" i="19"/>
  <c r="Z271" i="19"/>
  <c r="AA271" i="19"/>
  <c r="AB271" i="19" s="1"/>
  <c r="A272" i="19"/>
  <c r="C272" i="19"/>
  <c r="D272" i="19"/>
  <c r="E272" i="19"/>
  <c r="I272" i="19"/>
  <c r="J272" i="19" s="1"/>
  <c r="K272" i="19" a="1"/>
  <c r="K272" i="19" s="1"/>
  <c r="L272" i="19" s="1"/>
  <c r="N272" i="19"/>
  <c r="O272" i="19"/>
  <c r="P272" i="19"/>
  <c r="Q272" i="19" s="1"/>
  <c r="T272" i="19"/>
  <c r="W272" i="19"/>
  <c r="X272" i="19"/>
  <c r="Z272" i="19" s="1"/>
  <c r="Y272" i="19" s="1"/>
  <c r="AA272" i="19"/>
  <c r="AB272" i="19" s="1"/>
  <c r="A273" i="19"/>
  <c r="C273" i="19"/>
  <c r="D273" i="19"/>
  <c r="E273" i="19"/>
  <c r="I273" i="19"/>
  <c r="J273" i="19" s="1"/>
  <c r="K273" i="19" a="1"/>
  <c r="K273" i="19" s="1"/>
  <c r="L273" i="19" s="1"/>
  <c r="N273" i="19"/>
  <c r="O273" i="19"/>
  <c r="P273" i="19"/>
  <c r="Q273" i="19" s="1"/>
  <c r="U273" i="19"/>
  <c r="T273" i="19"/>
  <c r="W273" i="19"/>
  <c r="X273" i="19"/>
  <c r="Z273" i="19" s="1"/>
  <c r="Y273" i="19" s="1"/>
  <c r="AA273" i="19"/>
  <c r="AB273" i="19" s="1"/>
  <c r="A274" i="19"/>
  <c r="C274" i="19"/>
  <c r="D274" i="19"/>
  <c r="E274" i="19"/>
  <c r="I274" i="19"/>
  <c r="J274" i="19" s="1"/>
  <c r="K274" i="19" a="1"/>
  <c r="K274" i="19" s="1"/>
  <c r="L274" i="19" s="1"/>
  <c r="N274" i="19"/>
  <c r="O274" i="19"/>
  <c r="P274" i="19"/>
  <c r="Q274" i="19" s="1"/>
  <c r="T274" i="19"/>
  <c r="W274" i="19"/>
  <c r="X274" i="19"/>
  <c r="Z274" i="19"/>
  <c r="AA274" i="19"/>
  <c r="AB274" i="19" s="1"/>
  <c r="A275" i="19"/>
  <c r="C275" i="19"/>
  <c r="D275" i="19"/>
  <c r="E275" i="19"/>
  <c r="I275" i="19"/>
  <c r="J275" i="19" s="1"/>
  <c r="K275" i="19" a="1"/>
  <c r="K275" i="19" s="1"/>
  <c r="L275" i="19" s="1"/>
  <c r="N275" i="19"/>
  <c r="O275" i="19"/>
  <c r="P275" i="19"/>
  <c r="Q275" i="19" s="1"/>
  <c r="T275" i="19"/>
  <c r="W275" i="19"/>
  <c r="X275" i="19"/>
  <c r="Z275" i="19"/>
  <c r="Y275" i="19" s="1"/>
  <c r="AA275" i="19"/>
  <c r="AB275" i="19" s="1"/>
  <c r="A276" i="19"/>
  <c r="C276" i="19"/>
  <c r="D276" i="19"/>
  <c r="E276" i="19"/>
  <c r="I276" i="19"/>
  <c r="J276" i="19" s="1"/>
  <c r="K276" i="19" a="1"/>
  <c r="K276" i="19" s="1"/>
  <c r="L276" i="19" s="1"/>
  <c r="N276" i="19"/>
  <c r="O276" i="19"/>
  <c r="P276" i="19"/>
  <c r="Q276" i="19" s="1"/>
  <c r="U276" i="19"/>
  <c r="T276" i="19"/>
  <c r="W276" i="19"/>
  <c r="X276" i="19"/>
  <c r="Z276" i="19"/>
  <c r="Y276" i="19" s="1"/>
  <c r="AA276" i="19"/>
  <c r="AB276" i="19" s="1"/>
  <c r="A277" i="19"/>
  <c r="C277" i="19"/>
  <c r="D277" i="19"/>
  <c r="E277" i="19"/>
  <c r="I277" i="19"/>
  <c r="J277" i="19" s="1"/>
  <c r="K277" i="19" a="1"/>
  <c r="K277" i="19" s="1"/>
  <c r="L277" i="19" s="1"/>
  <c r="N277" i="19"/>
  <c r="O277" i="19"/>
  <c r="P277" i="19"/>
  <c r="Q277" i="19" s="1"/>
  <c r="U277" i="19"/>
  <c r="T277" i="19"/>
  <c r="W277" i="19"/>
  <c r="X277" i="19"/>
  <c r="Z277" i="19"/>
  <c r="AA277" i="19"/>
  <c r="AB277" i="19" s="1"/>
  <c r="A278" i="19"/>
  <c r="C278" i="19"/>
  <c r="D278" i="19"/>
  <c r="E278" i="19"/>
  <c r="I278" i="19"/>
  <c r="J278" i="19" s="1"/>
  <c r="AG278" i="19" s="1"/>
  <c r="K278" i="19" a="1"/>
  <c r="K278" i="19" s="1"/>
  <c r="L278" i="19" s="1"/>
  <c r="N278" i="19"/>
  <c r="O278" i="19"/>
  <c r="P278" i="19"/>
  <c r="U278" i="19"/>
  <c r="T278" i="19"/>
  <c r="W278" i="19"/>
  <c r="X278" i="19"/>
  <c r="Z278" i="19"/>
  <c r="AA278" i="19"/>
  <c r="AB278" i="19" s="1"/>
  <c r="A279" i="19"/>
  <c r="C279" i="19"/>
  <c r="D279" i="19"/>
  <c r="E279" i="19"/>
  <c r="I279" i="19"/>
  <c r="J279" i="19" s="1"/>
  <c r="K279" i="19" a="1"/>
  <c r="K279" i="19" s="1"/>
  <c r="L279" i="19" s="1"/>
  <c r="N279" i="19"/>
  <c r="O279" i="19"/>
  <c r="P279" i="19"/>
  <c r="T279" i="19"/>
  <c r="W279" i="19"/>
  <c r="X279" i="19"/>
  <c r="Z279" i="19" s="1"/>
  <c r="Y279" i="19" s="1"/>
  <c r="AA279" i="19"/>
  <c r="AB279" i="19" s="1"/>
  <c r="A280" i="19"/>
  <c r="C280" i="19"/>
  <c r="D280" i="19"/>
  <c r="E280" i="19"/>
  <c r="I280" i="19"/>
  <c r="J280" i="19" s="1"/>
  <c r="AG280" i="19" s="1"/>
  <c r="K280" i="19" a="1"/>
  <c r="K280" i="19" s="1"/>
  <c r="L280" i="19" s="1"/>
  <c r="N280" i="19"/>
  <c r="O280" i="19"/>
  <c r="P280" i="19"/>
  <c r="U280" i="19"/>
  <c r="T280" i="19"/>
  <c r="W280" i="19"/>
  <c r="X280" i="19"/>
  <c r="Z280" i="19"/>
  <c r="AA280" i="19"/>
  <c r="AB280" i="19" s="1"/>
  <c r="A281" i="19"/>
  <c r="C281" i="19"/>
  <c r="D281" i="19"/>
  <c r="E281" i="19"/>
  <c r="I281" i="19"/>
  <c r="J281" i="19" s="1"/>
  <c r="K281" i="19" a="1"/>
  <c r="K281" i="19" s="1"/>
  <c r="L281" i="19" s="1"/>
  <c r="M281" i="19" s="1" a="1"/>
  <c r="M281" i="19" s="1"/>
  <c r="N281" i="19"/>
  <c r="O281" i="19"/>
  <c r="P281" i="19"/>
  <c r="Q281" i="19" s="1"/>
  <c r="U281" i="19"/>
  <c r="T281" i="19"/>
  <c r="W281" i="19"/>
  <c r="X281" i="19"/>
  <c r="Z281" i="19"/>
  <c r="AA281" i="19"/>
  <c r="AB281" i="19" s="1"/>
  <c r="A282" i="19"/>
  <c r="C282" i="19"/>
  <c r="D282" i="19"/>
  <c r="E282" i="19"/>
  <c r="I282" i="19"/>
  <c r="J282" i="19" s="1"/>
  <c r="K282" i="19" a="1"/>
  <c r="K282" i="19" s="1"/>
  <c r="L282" i="19" s="1"/>
  <c r="N282" i="19"/>
  <c r="O282" i="19"/>
  <c r="P282" i="19"/>
  <c r="Q282" i="19" s="1"/>
  <c r="U282" i="19"/>
  <c r="T282" i="19"/>
  <c r="W282" i="19"/>
  <c r="X282" i="19"/>
  <c r="Z282" i="19"/>
  <c r="AA282" i="19"/>
  <c r="AB282" i="19" s="1"/>
  <c r="A283" i="19"/>
  <c r="C283" i="19"/>
  <c r="D283" i="19"/>
  <c r="E283" i="19"/>
  <c r="I283" i="19"/>
  <c r="J283" i="19" s="1"/>
  <c r="AG283" i="19" s="1"/>
  <c r="K283" i="19" a="1"/>
  <c r="K283" i="19" s="1"/>
  <c r="L283" i="19" s="1"/>
  <c r="N283" i="19"/>
  <c r="O283" i="19"/>
  <c r="P283" i="19"/>
  <c r="U283" i="19"/>
  <c r="T283" i="19"/>
  <c r="W283" i="19"/>
  <c r="X283" i="19"/>
  <c r="Z283" i="19"/>
  <c r="AA283" i="19"/>
  <c r="AB283" i="19" s="1"/>
  <c r="A284" i="19"/>
  <c r="C284" i="19"/>
  <c r="D284" i="19"/>
  <c r="E284" i="19"/>
  <c r="I284" i="19"/>
  <c r="J284" i="19" s="1"/>
  <c r="AG284" i="19" s="1"/>
  <c r="K284" i="19" a="1"/>
  <c r="K284" i="19" s="1"/>
  <c r="L284" i="19" s="1"/>
  <c r="N284" i="19"/>
  <c r="O284" i="19"/>
  <c r="P284" i="19"/>
  <c r="U284" i="19"/>
  <c r="T284" i="19"/>
  <c r="W284" i="19"/>
  <c r="X284" i="19"/>
  <c r="Z284" i="19"/>
  <c r="AA284" i="19"/>
  <c r="AB284" i="19" s="1"/>
  <c r="A285" i="19"/>
  <c r="C285" i="19"/>
  <c r="D285" i="19"/>
  <c r="E285" i="19"/>
  <c r="I285" i="19"/>
  <c r="J285" i="19" s="1"/>
  <c r="K285" i="19" a="1"/>
  <c r="K285" i="19" s="1"/>
  <c r="L285" i="19" s="1"/>
  <c r="N285" i="19"/>
  <c r="O285" i="19"/>
  <c r="P285" i="19"/>
  <c r="Q285" i="19" s="1"/>
  <c r="T285" i="19"/>
  <c r="W285" i="19"/>
  <c r="X285" i="19"/>
  <c r="Z285" i="19"/>
  <c r="AA285" i="19"/>
  <c r="AB285" i="19" s="1"/>
  <c r="A286" i="19"/>
  <c r="C286" i="19"/>
  <c r="D286" i="19"/>
  <c r="E286" i="19"/>
  <c r="I286" i="19"/>
  <c r="J286" i="19"/>
  <c r="AG286" i="19" s="1"/>
  <c r="K286" i="19" a="1"/>
  <c r="K286" i="19" s="1"/>
  <c r="L286" i="19" s="1"/>
  <c r="N286" i="19"/>
  <c r="O286" i="19"/>
  <c r="P286" i="19"/>
  <c r="T286" i="19"/>
  <c r="W286" i="19"/>
  <c r="X286" i="19"/>
  <c r="Z286" i="19"/>
  <c r="AA286" i="19"/>
  <c r="AB286" i="19" s="1"/>
  <c r="A287" i="19"/>
  <c r="C287" i="19"/>
  <c r="D287" i="19"/>
  <c r="E287" i="19"/>
  <c r="I287" i="19"/>
  <c r="J287" i="19" s="1"/>
  <c r="K287" i="19" a="1"/>
  <c r="K287" i="19" s="1"/>
  <c r="L287" i="19" s="1"/>
  <c r="N287" i="19"/>
  <c r="O287" i="19"/>
  <c r="P287" i="19"/>
  <c r="U287" i="19"/>
  <c r="T287" i="19"/>
  <c r="W287" i="19"/>
  <c r="X287" i="19"/>
  <c r="Z287" i="19" s="1"/>
  <c r="Y287" i="19" s="1"/>
  <c r="AA287" i="19"/>
  <c r="AB287" i="19" s="1"/>
  <c r="A288" i="19"/>
  <c r="C288" i="19"/>
  <c r="D288" i="19"/>
  <c r="E288" i="19"/>
  <c r="I288" i="19"/>
  <c r="J288" i="19" s="1"/>
  <c r="K288" i="19" a="1"/>
  <c r="K288" i="19" s="1"/>
  <c r="L288" i="19" s="1"/>
  <c r="N288" i="19"/>
  <c r="O288" i="19"/>
  <c r="P288" i="19"/>
  <c r="Q288" i="19" s="1"/>
  <c r="U288" i="19"/>
  <c r="T288" i="19"/>
  <c r="W288" i="19"/>
  <c r="X288" i="19"/>
  <c r="Z288" i="19" s="1"/>
  <c r="Y288" i="19" s="1"/>
  <c r="AA288" i="19"/>
  <c r="AB288" i="19" s="1"/>
  <c r="A289" i="19"/>
  <c r="C289" i="19"/>
  <c r="D289" i="19"/>
  <c r="E289" i="19"/>
  <c r="I289" i="19"/>
  <c r="J289" i="19" s="1"/>
  <c r="AG289" i="19" s="1"/>
  <c r="K289" i="19" a="1"/>
  <c r="K289" i="19" s="1"/>
  <c r="L289" i="19" s="1"/>
  <c r="M289" i="19" s="1" a="1"/>
  <c r="M289" i="19" s="1"/>
  <c r="N289" i="19"/>
  <c r="O289" i="19"/>
  <c r="P289" i="19"/>
  <c r="T289" i="19"/>
  <c r="W289" i="19"/>
  <c r="X289" i="19"/>
  <c r="Z289" i="19"/>
  <c r="AA289" i="19"/>
  <c r="AB289" i="19" s="1"/>
  <c r="A290" i="19"/>
  <c r="C290" i="19"/>
  <c r="D290" i="19"/>
  <c r="E290" i="19"/>
  <c r="I290" i="19"/>
  <c r="J290" i="19" s="1"/>
  <c r="K290" i="19" a="1"/>
  <c r="K290" i="19" s="1"/>
  <c r="L290" i="19" s="1"/>
  <c r="N290" i="19"/>
  <c r="O290" i="19"/>
  <c r="P290" i="19"/>
  <c r="U290" i="19"/>
  <c r="T290" i="19"/>
  <c r="W290" i="19"/>
  <c r="X290" i="19"/>
  <c r="Z290" i="19" s="1"/>
  <c r="Y290" i="19" s="1"/>
  <c r="AA290" i="19"/>
  <c r="AB290" i="19" s="1"/>
  <c r="A291" i="19"/>
  <c r="C291" i="19"/>
  <c r="D291" i="19"/>
  <c r="E291" i="19"/>
  <c r="I291" i="19"/>
  <c r="J291" i="19" s="1"/>
  <c r="K291" i="19" a="1"/>
  <c r="K291" i="19" s="1"/>
  <c r="L291" i="19" s="1"/>
  <c r="N291" i="19"/>
  <c r="O291" i="19"/>
  <c r="P291" i="19"/>
  <c r="U291" i="19"/>
  <c r="T291" i="19"/>
  <c r="W291" i="19"/>
  <c r="X291" i="19"/>
  <c r="Z291" i="19"/>
  <c r="AA291" i="19"/>
  <c r="AB291" i="19" s="1"/>
  <c r="AR291" i="19" l="1"/>
  <c r="AI106" i="19"/>
  <c r="AQ255" i="19"/>
  <c r="AR255" i="19"/>
  <c r="Q253" i="19"/>
  <c r="R253" i="19" s="1" a="1"/>
  <c r="R253" i="19" s="1"/>
  <c r="AF253" i="19" s="1"/>
  <c r="AQ236" i="19"/>
  <c r="AR236" i="19"/>
  <c r="AR285" i="19"/>
  <c r="AS285" i="19"/>
  <c r="AR281" i="19"/>
  <c r="Q279" i="19"/>
  <c r="R279" i="19" s="1" a="1"/>
  <c r="R279" i="19" s="1"/>
  <c r="AF279" i="19" s="1"/>
  <c r="AR267" i="19"/>
  <c r="AR252" i="19"/>
  <c r="AQ252" i="19"/>
  <c r="AR274" i="19"/>
  <c r="AS274" i="19"/>
  <c r="AR248" i="19"/>
  <c r="Q287" i="19"/>
  <c r="R287" i="19" s="1" a="1"/>
  <c r="R287" i="19" s="1"/>
  <c r="AF287" i="19" s="1"/>
  <c r="AR264" i="19"/>
  <c r="AS264" i="19"/>
  <c r="AR237" i="19"/>
  <c r="AS237" i="19"/>
  <c r="Q231" i="19"/>
  <c r="R231" i="19" s="1" a="1"/>
  <c r="R231" i="19" s="1"/>
  <c r="AR282" i="19"/>
  <c r="AQ286" i="19"/>
  <c r="AR286" i="19"/>
  <c r="Q266" i="19"/>
  <c r="R266" i="19" s="1" a="1"/>
  <c r="R266" i="19" s="1"/>
  <c r="AF266" i="19" s="1"/>
  <c r="AP266" i="19" s="1"/>
  <c r="Q251" i="19"/>
  <c r="R251" i="19" s="1" a="1"/>
  <c r="R251" i="19" s="1"/>
  <c r="AF251" i="19" s="1"/>
  <c r="AR245" i="19"/>
  <c r="AR230" i="19"/>
  <c r="AR226" i="19"/>
  <c r="AS226" i="19"/>
  <c r="AQ226" i="19"/>
  <c r="AI12" i="19"/>
  <c r="AI86" i="19"/>
  <c r="AR231" i="19"/>
  <c r="AR276" i="19"/>
  <c r="Q233" i="19"/>
  <c r="R233" i="19" s="1" a="1"/>
  <c r="R233" i="19" s="1"/>
  <c r="AF233" i="19" s="1"/>
  <c r="AR273" i="19"/>
  <c r="AR232" i="19"/>
  <c r="AS232" i="19"/>
  <c r="AQ278" i="19"/>
  <c r="Q257" i="19"/>
  <c r="R257" i="19" s="1" a="1"/>
  <c r="R257" i="19" s="1"/>
  <c r="AF257" i="19" s="1"/>
  <c r="AP257" i="19" s="1"/>
  <c r="AI199" i="19"/>
  <c r="Q290" i="19"/>
  <c r="R290" i="19" s="1" a="1"/>
  <c r="R290" i="19" s="1"/>
  <c r="AF290" i="19" s="1"/>
  <c r="AQ229" i="19"/>
  <c r="AR229" i="19"/>
  <c r="AQ289" i="19"/>
  <c r="AR289" i="19"/>
  <c r="AS289" i="19"/>
  <c r="AR278" i="19"/>
  <c r="Q246" i="19"/>
  <c r="R246" i="19" s="1" a="1"/>
  <c r="R246" i="19" s="1"/>
  <c r="AF246" i="19" s="1"/>
  <c r="Q227" i="19"/>
  <c r="R227" i="19" s="1" a="1"/>
  <c r="R227" i="19" s="1"/>
  <c r="AF227" i="19" s="1"/>
  <c r="AR262" i="19"/>
  <c r="AR241" i="19"/>
  <c r="AQ241" i="19"/>
  <c r="Q291" i="19"/>
  <c r="R291" i="19" s="1" a="1"/>
  <c r="R291" i="19" s="1"/>
  <c r="Q280" i="19"/>
  <c r="R280" i="19" s="1" a="1"/>
  <c r="R280" i="19" s="1"/>
  <c r="AF280" i="19" s="1"/>
  <c r="AP280" i="19" s="1"/>
  <c r="AR261" i="19"/>
  <c r="AS261" i="19"/>
  <c r="AR234" i="19"/>
  <c r="AS234" i="19"/>
  <c r="AQ254" i="19"/>
  <c r="AR254" i="19"/>
  <c r="AR269" i="19"/>
  <c r="AS269" i="19"/>
  <c r="Q267" i="19"/>
  <c r="R267" i="19" s="1" a="1"/>
  <c r="R267" i="19" s="1"/>
  <c r="Q229" i="19"/>
  <c r="R229" i="19" s="1" a="1"/>
  <c r="R229" i="19" s="1"/>
  <c r="AF229" i="19" s="1"/>
  <c r="AP229" i="19" s="1"/>
  <c r="AR235" i="19"/>
  <c r="Q289" i="19"/>
  <c r="R289" i="19" s="1" a="1"/>
  <c r="R289" i="19" s="1"/>
  <c r="AF289" i="19" s="1"/>
  <c r="AQ284" i="19"/>
  <c r="AR284" i="19"/>
  <c r="AS284" i="19"/>
  <c r="AQ280" i="19"/>
  <c r="AR280" i="19"/>
  <c r="AR251" i="19"/>
  <c r="AS247" i="19"/>
  <c r="AR247" i="19"/>
  <c r="Q286" i="19"/>
  <c r="R286" i="19" s="1" a="1"/>
  <c r="R286" i="19" s="1"/>
  <c r="Q249" i="19"/>
  <c r="R249" i="19" s="1" a="1"/>
  <c r="R249" i="19" s="1"/>
  <c r="AF249" i="19" s="1"/>
  <c r="AQ243" i="19"/>
  <c r="AR243" i="19"/>
  <c r="Q245" i="19"/>
  <c r="R245" i="19" s="1" a="1"/>
  <c r="R245" i="19" s="1"/>
  <c r="AR260" i="19"/>
  <c r="AQ260" i="19"/>
  <c r="AR268" i="19"/>
  <c r="AR253" i="19"/>
  <c r="AS249" i="19"/>
  <c r="AR249" i="19"/>
  <c r="AI209" i="19"/>
  <c r="AR275" i="19"/>
  <c r="AS275" i="19"/>
  <c r="AR257" i="19"/>
  <c r="AR279" i="19"/>
  <c r="AR272" i="19"/>
  <c r="Q247" i="19"/>
  <c r="R247" i="19" s="1" a="1"/>
  <c r="R247" i="19" s="1"/>
  <c r="Q228" i="19"/>
  <c r="R228" i="19" s="1" a="1"/>
  <c r="R228" i="19" s="1"/>
  <c r="AF228" i="19" s="1"/>
  <c r="AP228" i="19" s="1"/>
  <c r="AR287" i="19"/>
  <c r="AR246" i="19"/>
  <c r="AQ246" i="19"/>
  <c r="AS246" i="19"/>
  <c r="Q236" i="19"/>
  <c r="R236" i="19" s="1" a="1"/>
  <c r="R236" i="19" s="1"/>
  <c r="AF236" i="19" s="1"/>
  <c r="AQ227" i="19"/>
  <c r="AR227" i="19"/>
  <c r="AR258" i="19"/>
  <c r="AS258" i="19"/>
  <c r="AR266" i="19"/>
  <c r="AR288" i="19"/>
  <c r="AS288" i="19"/>
  <c r="AR270" i="19"/>
  <c r="Q268" i="19"/>
  <c r="R268" i="19" s="1" a="1"/>
  <c r="R268" i="19" s="1"/>
  <c r="AF268" i="19" s="1"/>
  <c r="AP268" i="19" s="1"/>
  <c r="AR263" i="19"/>
  <c r="AR259" i="19"/>
  <c r="Q230" i="19"/>
  <c r="R230" i="19" s="1" a="1"/>
  <c r="R230" i="19" s="1"/>
  <c r="AR271" i="19"/>
  <c r="AR256" i="19"/>
  <c r="Q250" i="19"/>
  <c r="R250" i="19" s="1" a="1"/>
  <c r="R250" i="19" s="1"/>
  <c r="AI282" i="19"/>
  <c r="AI96" i="19"/>
  <c r="Q269" i="19"/>
  <c r="R269" i="19" s="1" a="1"/>
  <c r="R269" i="19" s="1"/>
  <c r="AF269" i="19" s="1"/>
  <c r="Q258" i="19"/>
  <c r="R258" i="19" s="1" a="1"/>
  <c r="R258" i="19" s="1"/>
  <c r="AF258" i="19" s="1"/>
  <c r="AR265" i="19"/>
  <c r="Q263" i="19"/>
  <c r="R263" i="19" s="1" a="1"/>
  <c r="R263" i="19" s="1"/>
  <c r="AF263" i="19" s="1"/>
  <c r="AP263" i="19" s="1"/>
  <c r="Q259" i="19"/>
  <c r="R259" i="19" s="1" a="1"/>
  <c r="R259" i="19" s="1"/>
  <c r="Q232" i="19"/>
  <c r="R232" i="19" s="1" a="1"/>
  <c r="R232" i="19" s="1"/>
  <c r="AI166" i="19"/>
  <c r="AI142" i="19"/>
  <c r="Q252" i="19"/>
  <c r="R252" i="19" s="1" a="1"/>
  <c r="R252" i="19" s="1"/>
  <c r="AF252" i="19" s="1"/>
  <c r="Q260" i="19"/>
  <c r="R260" i="19" s="1" a="1"/>
  <c r="R260" i="19" s="1"/>
  <c r="Q278" i="19"/>
  <c r="R278" i="19" s="1" a="1"/>
  <c r="R278" i="19" s="1"/>
  <c r="AF278" i="19" s="1"/>
  <c r="AP278" i="19" s="1"/>
  <c r="AR239" i="19"/>
  <c r="Q264" i="19"/>
  <c r="R264" i="19" s="1" a="1"/>
  <c r="R264" i="19" s="1"/>
  <c r="AF264" i="19" s="1"/>
  <c r="AR228" i="19"/>
  <c r="AQ228" i="19"/>
  <c r="AR277" i="19"/>
  <c r="AQ264" i="19"/>
  <c r="AR240" i="19"/>
  <c r="Q265" i="19"/>
  <c r="R265" i="19" s="1" a="1"/>
  <c r="R265" i="19" s="1"/>
  <c r="AF265" i="19" s="1"/>
  <c r="AP265" i="19" s="1"/>
  <c r="AR225" i="19"/>
  <c r="Q283" i="19"/>
  <c r="R283" i="19" s="1" a="1"/>
  <c r="R283" i="19" s="1"/>
  <c r="AQ244" i="19"/>
  <c r="AR244" i="19"/>
  <c r="Q238" i="19"/>
  <c r="R238" i="19" s="1" a="1"/>
  <c r="R238" i="19" s="1"/>
  <c r="AQ233" i="19"/>
  <c r="AR233" i="19"/>
  <c r="AS233" i="19"/>
  <c r="Q284" i="19"/>
  <c r="R284" i="19" s="1" a="1"/>
  <c r="R284" i="19" s="1"/>
  <c r="AR290" i="19"/>
  <c r="AS290" i="19"/>
  <c r="Q270" i="19"/>
  <c r="R270" i="19" s="1" a="1"/>
  <c r="R270" i="19" s="1"/>
  <c r="AF270" i="19" s="1"/>
  <c r="AQ283" i="19"/>
  <c r="AR283" i="19"/>
  <c r="AR250" i="19"/>
  <c r="AR242" i="19"/>
  <c r="AR238" i="19"/>
  <c r="AS238" i="19"/>
  <c r="AQ239" i="19"/>
  <c r="V260" i="19"/>
  <c r="U260" i="19"/>
  <c r="U268" i="19"/>
  <c r="V268" i="19" s="1"/>
  <c r="V286" i="19"/>
  <c r="U286" i="19"/>
  <c r="V279" i="19"/>
  <c r="U279" i="19"/>
  <c r="V285" i="19"/>
  <c r="U285" i="19"/>
  <c r="V266" i="19"/>
  <c r="U266" i="19"/>
  <c r="V253" i="19"/>
  <c r="AE253" i="19" s="1" a="1"/>
  <c r="AE253" i="19" s="1"/>
  <c r="U253" i="19"/>
  <c r="AG237" i="19"/>
  <c r="AG285" i="19"/>
  <c r="V250" i="19"/>
  <c r="V290" i="19"/>
  <c r="V280" i="19"/>
  <c r="AG235" i="19"/>
  <c r="V262" i="19"/>
  <c r="AG273" i="19"/>
  <c r="AG225" i="19"/>
  <c r="V289" i="19"/>
  <c r="V270" i="19"/>
  <c r="AG242" i="19"/>
  <c r="AG240" i="19"/>
  <c r="V248" i="19"/>
  <c r="AG282" i="19"/>
  <c r="V278" i="19"/>
  <c r="AG287" i="19"/>
  <c r="R285" i="19" a="1"/>
  <c r="R285" i="19" s="1"/>
  <c r="AG267" i="19"/>
  <c r="V259" i="19"/>
  <c r="R261" i="19" a="1"/>
  <c r="R261" i="19" s="1"/>
  <c r="R281" i="19" a="1"/>
  <c r="R281" i="19" s="1"/>
  <c r="AG232" i="19"/>
  <c r="R282" i="19" a="1"/>
  <c r="R282" i="19" s="1"/>
  <c r="R248" i="19" a="1"/>
  <c r="R248" i="19" s="1"/>
  <c r="AG277" i="19"/>
  <c r="AG276" i="19"/>
  <c r="AG275" i="19"/>
  <c r="AG249" i="19"/>
  <c r="AG234" i="19"/>
  <c r="AQ234" i="19" s="1"/>
  <c r="R239" i="19" a="1"/>
  <c r="R239" i="19" s="1"/>
  <c r="R262" i="19" a="1"/>
  <c r="R262" i="19" s="1"/>
  <c r="AF262" i="19" s="1"/>
  <c r="AP262" i="19" s="1"/>
  <c r="R273" i="19" a="1"/>
  <c r="R273" i="19" s="1"/>
  <c r="AF273" i="19" s="1"/>
  <c r="AP273" i="19" s="1"/>
  <c r="R272" i="19" a="1"/>
  <c r="R272" i="19" s="1"/>
  <c r="AF272" i="19" s="1"/>
  <c r="R288" i="19" a="1"/>
  <c r="R288" i="19" s="1"/>
  <c r="AF288" i="19" s="1"/>
  <c r="AP288" i="19" s="1"/>
  <c r="R275" i="19" a="1"/>
  <c r="R275" i="19" s="1"/>
  <c r="R274" i="19" a="1"/>
  <c r="R274" i="19" s="1"/>
  <c r="R271" i="19" a="1"/>
  <c r="R271" i="19" s="1"/>
  <c r="AG253" i="19"/>
  <c r="R277" i="19" a="1"/>
  <c r="R277" i="19" s="1"/>
  <c r="R276" i="19" a="1"/>
  <c r="R276" i="19" s="1"/>
  <c r="AF276" i="19" s="1"/>
  <c r="R237" i="19" a="1"/>
  <c r="R237" i="19" s="1"/>
  <c r="AF237" i="19" s="1"/>
  <c r="R235" i="19" a="1"/>
  <c r="R235" i="19" s="1"/>
  <c r="AF235" i="19" s="1"/>
  <c r="AP235" i="19" s="1"/>
  <c r="R234" i="19" a="1"/>
  <c r="R234" i="19" s="1"/>
  <c r="R226" i="19" a="1"/>
  <c r="R226" i="19" s="1"/>
  <c r="R225" i="19" a="1"/>
  <c r="R225" i="19" s="1"/>
  <c r="AF225" i="19" s="1"/>
  <c r="AP225" i="19" s="1"/>
  <c r="R244" i="19" a="1"/>
  <c r="R244" i="19" s="1"/>
  <c r="R243" i="19" a="1"/>
  <c r="R243" i="19" s="1"/>
  <c r="R242" i="19" a="1"/>
  <c r="R242" i="19" s="1"/>
  <c r="R256" i="19" a="1"/>
  <c r="R256" i="19" s="1"/>
  <c r="R255" i="19" a="1"/>
  <c r="R255" i="19" s="1"/>
  <c r="R254" i="19" a="1"/>
  <c r="R254" i="19" s="1"/>
  <c r="R241" i="19" a="1"/>
  <c r="R241" i="19" s="1"/>
  <c r="R240" i="19" a="1"/>
  <c r="R240" i="19" s="1"/>
  <c r="AF240" i="19" s="1"/>
  <c r="AP240" i="19" s="1"/>
  <c r="V281" i="19"/>
  <c r="M241" i="19" a="1"/>
  <c r="M241" i="19" s="1"/>
  <c r="F241" i="19" s="1"/>
  <c r="AG251" i="19"/>
  <c r="AG248" i="19"/>
  <c r="V230" i="19"/>
  <c r="AG291" i="19"/>
  <c r="M279" i="19" a="1"/>
  <c r="M279" i="19" s="1"/>
  <c r="V273" i="19"/>
  <c r="M285" i="19" a="1"/>
  <c r="M285" i="19" s="1"/>
  <c r="M251" i="19" a="1"/>
  <c r="M251" i="19" s="1"/>
  <c r="F251" i="19" s="1"/>
  <c r="M254" i="19" a="1"/>
  <c r="M254" i="19" s="1"/>
  <c r="F254" i="19" s="1"/>
  <c r="M250" i="19" a="1"/>
  <c r="M250" i="19" s="1"/>
  <c r="F250" i="19" s="1"/>
  <c r="M288" i="19" a="1"/>
  <c r="M288" i="19" s="1"/>
  <c r="F288" i="19" s="1"/>
  <c r="M287" i="19" a="1"/>
  <c r="M287" i="19" s="1"/>
  <c r="F287" i="19" s="1"/>
  <c r="M235" i="19" a="1"/>
  <c r="M235" i="19" s="1"/>
  <c r="F235" i="19" s="1"/>
  <c r="M275" i="19" a="1"/>
  <c r="M275" i="19" s="1"/>
  <c r="M274" i="19" a="1"/>
  <c r="M274" i="19" s="1"/>
  <c r="M245" i="19" a="1"/>
  <c r="M245" i="19" s="1"/>
  <c r="F245" i="19" s="1"/>
  <c r="M286" i="19" a="1"/>
  <c r="M286" i="19" s="1"/>
  <c r="F286" i="19" s="1"/>
  <c r="M232" i="19" a="1"/>
  <c r="M232" i="19" s="1"/>
  <c r="F232" i="19" s="1"/>
  <c r="M238" i="19" a="1"/>
  <c r="M238" i="19" s="1"/>
  <c r="F238" i="19" s="1"/>
  <c r="M267" i="19" a="1"/>
  <c r="M267" i="19" s="1"/>
  <c r="F267" i="19" s="1"/>
  <c r="M266" i="19" a="1"/>
  <c r="M266" i="19" s="1"/>
  <c r="M265" i="19" a="1"/>
  <c r="M265" i="19" s="1"/>
  <c r="F265" i="19" s="1"/>
  <c r="M263" i="19" a="1"/>
  <c r="M263" i="19" s="1"/>
  <c r="F263" i="19" s="1"/>
  <c r="M225" i="19" a="1"/>
  <c r="M225" i="19" s="1"/>
  <c r="F225" i="19" s="1"/>
  <c r="M262" i="19" a="1"/>
  <c r="M262" i="19" s="1"/>
  <c r="F262" i="19" s="1"/>
  <c r="V274" i="19"/>
  <c r="AG279" i="19"/>
  <c r="V275" i="19"/>
  <c r="AG250" i="19"/>
  <c r="AG238" i="19"/>
  <c r="V261" i="19"/>
  <c r="AG274" i="19"/>
  <c r="AQ274" i="19" s="1"/>
  <c r="V252" i="19"/>
  <c r="V264" i="19"/>
  <c r="AG269" i="19"/>
  <c r="AQ269" i="19" s="1"/>
  <c r="AG268" i="19"/>
  <c r="AQ268" i="19" s="1"/>
  <c r="V263" i="19"/>
  <c r="M284" i="19" a="1"/>
  <c r="M284" i="19" s="1"/>
  <c r="V282" i="19"/>
  <c r="V291" i="19"/>
  <c r="M270" i="19" a="1"/>
  <c r="M270" i="19" s="1"/>
  <c r="M260" i="19" a="1"/>
  <c r="M260" i="19" s="1"/>
  <c r="V277" i="19"/>
  <c r="V247" i="19"/>
  <c r="V284" i="19"/>
  <c r="V287" i="19"/>
  <c r="M264" i="19" a="1"/>
  <c r="M264" i="19" s="1"/>
  <c r="V245" i="19"/>
  <c r="AG231" i="19"/>
  <c r="V251" i="19"/>
  <c r="AG245" i="19"/>
  <c r="AG290" i="19"/>
  <c r="AG288" i="19"/>
  <c r="AQ288" i="19" s="1"/>
  <c r="M280" i="19" a="1"/>
  <c r="M280" i="19" s="1"/>
  <c r="M283" i="19" a="1"/>
  <c r="M283" i="19" s="1"/>
  <c r="F283" i="19" s="1"/>
  <c r="AG261" i="19"/>
  <c r="AG247" i="19"/>
  <c r="AQ247" i="19" s="1"/>
  <c r="V272" i="19"/>
  <c r="M243" i="19" a="1"/>
  <c r="M243" i="19" s="1"/>
  <c r="F243" i="19" s="1"/>
  <c r="M291" i="19" a="1"/>
  <c r="M291" i="19" s="1"/>
  <c r="F291" i="19" s="1"/>
  <c r="M247" i="19" a="1"/>
  <c r="M247" i="19" s="1"/>
  <c r="M242" i="19" a="1"/>
  <c r="M242" i="19" s="1"/>
  <c r="F242" i="19" s="1"/>
  <c r="M230" i="19" a="1"/>
  <c r="M230" i="19" s="1"/>
  <c r="F230" i="19" s="1"/>
  <c r="M244" i="19" a="1"/>
  <c r="M244" i="19" s="1"/>
  <c r="F244" i="19" s="1"/>
  <c r="M290" i="19" a="1"/>
  <c r="M290" i="19" s="1"/>
  <c r="M249" i="19" a="1"/>
  <c r="M249" i="19" s="1"/>
  <c r="M229" i="19" a="1"/>
  <c r="M229" i="19" s="1"/>
  <c r="M231" i="19" a="1"/>
  <c r="M231" i="19" s="1"/>
  <c r="F231" i="19" s="1"/>
  <c r="M248" i="19" a="1"/>
  <c r="M248" i="19" s="1"/>
  <c r="F248" i="19" s="1"/>
  <c r="F253" i="19"/>
  <c r="M252" i="19" a="1"/>
  <c r="M252" i="19" s="1"/>
  <c r="F252" i="19" s="1"/>
  <c r="M237" i="19" a="1"/>
  <c r="M237" i="19" s="1"/>
  <c r="F237" i="19" s="1"/>
  <c r="M269" i="19" a="1"/>
  <c r="M269" i="19" s="1"/>
  <c r="F269" i="19" s="1"/>
  <c r="M236" i="19" a="1"/>
  <c r="M236" i="19" s="1"/>
  <c r="F236" i="19" s="1"/>
  <c r="M258" i="19" a="1"/>
  <c r="M258" i="19" s="1"/>
  <c r="F258" i="19" s="1"/>
  <c r="M228" i="19" a="1"/>
  <c r="M228" i="19" s="1"/>
  <c r="M268" i="19" a="1"/>
  <c r="M268" i="19" s="1"/>
  <c r="F268" i="19" s="1"/>
  <c r="M234" i="19" a="1"/>
  <c r="M234" i="19" s="1"/>
  <c r="F234" i="19" s="1"/>
  <c r="M278" i="19" a="1"/>
  <c r="M278" i="19" s="1"/>
  <c r="F278" i="19" s="1"/>
  <c r="M273" i="19" a="1"/>
  <c r="M273" i="19" s="1"/>
  <c r="F273" i="19" s="1"/>
  <c r="M227" i="19" a="1"/>
  <c r="M227" i="19" s="1"/>
  <c r="F227" i="19" s="1"/>
  <c r="M257" i="19" a="1"/>
  <c r="M257" i="19" s="1"/>
  <c r="F257" i="19" s="1"/>
  <c r="M233" i="19" a="1"/>
  <c r="M233" i="19" s="1"/>
  <c r="M272" i="19" a="1"/>
  <c r="M272" i="19" s="1"/>
  <c r="M282" i="19" a="1"/>
  <c r="M282" i="19" s="1"/>
  <c r="M277" i="19" a="1"/>
  <c r="M277" i="19" s="1"/>
  <c r="M226" i="19" a="1"/>
  <c r="M226" i="19" s="1"/>
  <c r="F226" i="19" s="1"/>
  <c r="M256" i="19" a="1"/>
  <c r="M256" i="19" s="1"/>
  <c r="F256" i="19" s="1"/>
  <c r="M276" i="19" a="1"/>
  <c r="M276" i="19" s="1"/>
  <c r="M271" i="19" a="1"/>
  <c r="M271" i="19" s="1"/>
  <c r="F271" i="19" s="1"/>
  <c r="M261" i="19" a="1"/>
  <c r="M261" i="19" s="1"/>
  <c r="M255" i="19" a="1"/>
  <c r="M255" i="19" s="1"/>
  <c r="F255" i="19" s="1"/>
  <c r="V241" i="19"/>
  <c r="V265" i="19"/>
  <c r="V228" i="19"/>
  <c r="V232" i="19"/>
  <c r="V283" i="19"/>
  <c r="V231" i="19"/>
  <c r="V236" i="19"/>
  <c r="V249" i="19"/>
  <c r="V243" i="19"/>
  <c r="AS228" i="19"/>
  <c r="V267" i="19"/>
  <c r="AG262" i="19"/>
  <c r="AQ262" i="19" s="1"/>
  <c r="V256" i="19"/>
  <c r="V226" i="19"/>
  <c r="AG230" i="19"/>
  <c r="AQ230" i="19" s="1"/>
  <c r="AG257" i="19"/>
  <c r="V288" i="19"/>
  <c r="V242" i="19"/>
  <c r="V237" i="19"/>
  <c r="V271" i="19"/>
  <c r="V234" i="19"/>
  <c r="AG265" i="19"/>
  <c r="AG271" i="19"/>
  <c r="F239" i="19"/>
  <c r="AS235" i="19"/>
  <c r="V257" i="19"/>
  <c r="AS267" i="19"/>
  <c r="AG259" i="19"/>
  <c r="F259" i="19"/>
  <c r="AG263" i="19"/>
  <c r="AG270" i="19"/>
  <c r="F289" i="19"/>
  <c r="AG281" i="19"/>
  <c r="F281" i="19"/>
  <c r="AG256" i="19"/>
  <c r="V258" i="19"/>
  <c r="V240" i="19"/>
  <c r="V254" i="19"/>
  <c r="V229" i="19"/>
  <c r="V227" i="19"/>
  <c r="AG258" i="19"/>
  <c r="AG266" i="19"/>
  <c r="F246" i="19"/>
  <c r="AG272" i="19"/>
  <c r="V255" i="19"/>
  <c r="V239" i="19"/>
  <c r="V276" i="19"/>
  <c r="AS229" i="19"/>
  <c r="F240" i="19"/>
  <c r="V269" i="19"/>
  <c r="V246" i="19"/>
  <c r="AE246" i="19" s="1" a="1"/>
  <c r="AE246" i="19" s="1"/>
  <c r="V235" i="19"/>
  <c r="V244" i="19"/>
  <c r="V233" i="19"/>
  <c r="V238" i="19"/>
  <c r="V225" i="19"/>
  <c r="AE264" i="19" l="1" a="1"/>
  <c r="AE264" i="19" s="1"/>
  <c r="AP269" i="19"/>
  <c r="AQ270" i="19"/>
  <c r="AP252" i="19"/>
  <c r="AQ263" i="19"/>
  <c r="AQ249" i="19"/>
  <c r="AQ225" i="19"/>
  <c r="AP279" i="19"/>
  <c r="AQ290" i="19"/>
  <c r="AP236" i="19"/>
  <c r="AQ245" i="19"/>
  <c r="AQ231" i="19"/>
  <c r="AQ256" i="19"/>
  <c r="AQ279" i="19"/>
  <c r="AP264" i="19"/>
  <c r="AQ275" i="19"/>
  <c r="AE287" i="19" a="1"/>
  <c r="AE287" i="19" s="1"/>
  <c r="AO287" i="19" s="1"/>
  <c r="AP290" i="19"/>
  <c r="AQ272" i="19"/>
  <c r="AP270" i="19"/>
  <c r="AP249" i="19"/>
  <c r="AQ291" i="19"/>
  <c r="AQ242" i="19"/>
  <c r="AQ253" i="19"/>
  <c r="AQ267" i="19"/>
  <c r="AP227" i="19"/>
  <c r="AQ235" i="19"/>
  <c r="AO253" i="19"/>
  <c r="AP258" i="19"/>
  <c r="AP246" i="19"/>
  <c r="AQ240" i="19"/>
  <c r="AP289" i="19"/>
  <c r="AP251" i="19"/>
  <c r="AE256" i="19" a="1"/>
  <c r="AE256" i="19" s="1"/>
  <c r="AO256" i="19" s="1"/>
  <c r="AE228" i="19" a="1"/>
  <c r="AE228" i="19" s="1"/>
  <c r="AO228" i="19" s="1"/>
  <c r="AQ273" i="19"/>
  <c r="AP233" i="19"/>
  <c r="AQ250" i="19"/>
  <c r="AQ271" i="19"/>
  <c r="AP272" i="19"/>
  <c r="AP253" i="19"/>
  <c r="AQ232" i="19"/>
  <c r="AQ285" i="19"/>
  <c r="AQ261" i="19"/>
  <c r="AQ237" i="19"/>
  <c r="AQ277" i="19"/>
  <c r="AQ258" i="19"/>
  <c r="AQ265" i="19"/>
  <c r="AQ276" i="19"/>
  <c r="AQ238" i="19"/>
  <c r="AQ266" i="19"/>
  <c r="AP237" i="19"/>
  <c r="AP276" i="19"/>
  <c r="AQ287" i="19"/>
  <c r="AQ282" i="19"/>
  <c r="AE262" i="19" a="1"/>
  <c r="AE262" i="19" s="1"/>
  <c r="AO262" i="19" s="1"/>
  <c r="AE265" i="19" a="1"/>
  <c r="AE265" i="19" s="1"/>
  <c r="AO265" i="19" s="1"/>
  <c r="AE277" i="19" a="1"/>
  <c r="AE277" i="19" s="1"/>
  <c r="AO277" i="19" s="1"/>
  <c r="AE280" i="19" a="1"/>
  <c r="AE280" i="19" s="1"/>
  <c r="AO280" i="19" s="1"/>
  <c r="AE229" i="19" a="1"/>
  <c r="AE229" i="19" s="1"/>
  <c r="AO229" i="19" s="1"/>
  <c r="AE282" i="19" a="1"/>
  <c r="AE282" i="19" s="1"/>
  <c r="AO282" i="19" s="1"/>
  <c r="AE241" i="19" a="1"/>
  <c r="AE241" i="19" s="1"/>
  <c r="AO241" i="19" s="1"/>
  <c r="AE290" i="19" a="1"/>
  <c r="AE290" i="19" s="1"/>
  <c r="AO290" i="19" s="1"/>
  <c r="AE272" i="19" a="1"/>
  <c r="AE272" i="19" s="1"/>
  <c r="AO272" i="19" s="1"/>
  <c r="AE226" i="19" a="1"/>
  <c r="AE226" i="19" s="1"/>
  <c r="AO226" i="19" s="1"/>
  <c r="AE274" i="19" a="1"/>
  <c r="AE274" i="19" s="1"/>
  <c r="AO274" i="19" s="1"/>
  <c r="AE273" i="19" a="1"/>
  <c r="AE273" i="19" s="1"/>
  <c r="AO273" i="19" s="1"/>
  <c r="AE227" i="19" a="1"/>
  <c r="AE227" i="19" s="1"/>
  <c r="AO227" i="19" s="1"/>
  <c r="AE291" i="19" a="1"/>
  <c r="AE291" i="19" s="1"/>
  <c r="AO291" i="19" s="1"/>
  <c r="AE275" i="19" a="1"/>
  <c r="AE275" i="19" s="1"/>
  <c r="AO275" i="19" s="1"/>
  <c r="AI287" i="19"/>
  <c r="AP287" i="19"/>
  <c r="AE242" i="19" a="1"/>
  <c r="AE242" i="19" s="1"/>
  <c r="AO242" i="19" s="1"/>
  <c r="AE276" i="19" a="1"/>
  <c r="AE276" i="19" s="1"/>
  <c r="AO276" i="19" s="1"/>
  <c r="AE288" i="19" a="1"/>
  <c r="AE288" i="19" s="1"/>
  <c r="AO288" i="19" s="1"/>
  <c r="AE250" i="19" a="1"/>
  <c r="AE250" i="19" s="1"/>
  <c r="AO250" i="19" s="1"/>
  <c r="AE230" i="19" a="1"/>
  <c r="AE230" i="19" s="1"/>
  <c r="AO230" i="19" s="1"/>
  <c r="AI227" i="19"/>
  <c r="AE234" i="19" a="1"/>
  <c r="AE234" i="19" s="1"/>
  <c r="AO234" i="19" s="1"/>
  <c r="AI252" i="19"/>
  <c r="AI257" i="19"/>
  <c r="AQ257" i="19"/>
  <c r="AQ248" i="19"/>
  <c r="AQ251" i="19"/>
  <c r="AI251" i="19"/>
  <c r="AQ281" i="19"/>
  <c r="AQ259" i="19"/>
  <c r="AE267" i="19" a="1"/>
  <c r="AE267" i="19" s="1"/>
  <c r="AO267" i="19" s="1"/>
  <c r="AE278" i="19" a="1"/>
  <c r="AE278" i="19" s="1"/>
  <c r="AO278" i="19" s="1"/>
  <c r="AE257" i="19" a="1"/>
  <c r="AE257" i="19" s="1"/>
  <c r="AO257" i="19" s="1"/>
  <c r="AE237" i="19" a="1"/>
  <c r="AE237" i="19" s="1"/>
  <c r="AO237" i="19" s="1"/>
  <c r="AE254" i="19" a="1"/>
  <c r="AE254" i="19" s="1"/>
  <c r="AO254" i="19" s="1"/>
  <c r="AE266" i="19" a="1"/>
  <c r="AE266" i="19" s="1"/>
  <c r="AO266" i="19" s="1"/>
  <c r="AE248" i="19" a="1"/>
  <c r="AE248" i="19" s="1"/>
  <c r="AO248" i="19" s="1"/>
  <c r="AE285" i="19" a="1"/>
  <c r="AE285" i="19" s="1"/>
  <c r="AO285" i="19" s="1"/>
  <c r="AE255" i="19" a="1"/>
  <c r="AE255" i="19" s="1"/>
  <c r="AO255" i="19" s="1"/>
  <c r="AE263" i="19" a="1"/>
  <c r="AE263" i="19" s="1"/>
  <c r="AO263" i="19" s="1"/>
  <c r="AE251" i="19" a="1"/>
  <c r="AE251" i="19" s="1"/>
  <c r="AO251" i="19" s="1"/>
  <c r="AE243" i="19" a="1"/>
  <c r="AE243" i="19" s="1"/>
  <c r="AO243" i="19" s="1"/>
  <c r="AE225" i="19" a="1"/>
  <c r="AE225" i="19" s="1"/>
  <c r="AO225" i="19" s="1"/>
  <c r="AE249" i="19" a="1"/>
  <c r="AE249" i="19" s="1"/>
  <c r="AO249" i="19" s="1"/>
  <c r="AE279" i="19" a="1"/>
  <c r="AE279" i="19" s="1"/>
  <c r="AO279" i="19" s="1"/>
  <c r="AE236" i="19" a="1"/>
  <c r="AE236" i="19" s="1"/>
  <c r="AO236" i="19" s="1"/>
  <c r="AE252" i="19" a="1"/>
  <c r="AE252" i="19" s="1"/>
  <c r="AO252" i="19" s="1"/>
  <c r="AE270" i="19" a="1"/>
  <c r="AE270" i="19" s="1"/>
  <c r="AO270" i="19" s="1"/>
  <c r="AE269" i="19" a="1"/>
  <c r="AE269" i="19" s="1"/>
  <c r="AO269" i="19" s="1"/>
  <c r="AE286" i="19" a="1"/>
  <c r="AE286" i="19" s="1"/>
  <c r="AO286" i="19" s="1"/>
  <c r="AE258" i="19" a="1"/>
  <c r="AE258" i="19" s="1"/>
  <c r="AO258" i="19" s="1"/>
  <c r="AE268" i="19" a="1"/>
  <c r="AE268" i="19" s="1"/>
  <c r="AO268" i="19" s="1"/>
  <c r="AE238" i="19" a="1"/>
  <c r="AE238" i="19" s="1"/>
  <c r="AO238" i="19" s="1"/>
  <c r="AE245" i="19" a="1"/>
  <c r="AE245" i="19" s="1"/>
  <c r="AO245" i="19" s="1"/>
  <c r="AE233" i="19" a="1"/>
  <c r="AE233" i="19" s="1"/>
  <c r="AO233" i="19" s="1"/>
  <c r="AE244" i="19" a="1"/>
  <c r="AE244" i="19" s="1"/>
  <c r="AO244" i="19" s="1"/>
  <c r="AE231" i="19" a="1"/>
  <c r="AE231" i="19" s="1"/>
  <c r="AO231" i="19" s="1"/>
  <c r="AE235" i="19" a="1"/>
  <c r="AE235" i="19" s="1"/>
  <c r="AO235" i="19" s="1"/>
  <c r="AE271" i="19" a="1"/>
  <c r="AE271" i="19" s="1"/>
  <c r="AO271" i="19" s="1"/>
  <c r="AE283" i="19" a="1"/>
  <c r="AE283" i="19" s="1"/>
  <c r="AO283" i="19" s="1"/>
  <c r="AE284" i="19" a="1"/>
  <c r="AE284" i="19" s="1"/>
  <c r="AO284" i="19" s="1"/>
  <c r="AE261" i="19" a="1"/>
  <c r="AE261" i="19" s="1"/>
  <c r="AO261" i="19" s="1"/>
  <c r="AE232" i="19" a="1"/>
  <c r="AE232" i="19" s="1"/>
  <c r="AO232" i="19" s="1"/>
  <c r="AE247" i="19" a="1"/>
  <c r="AE247" i="19" s="1"/>
  <c r="AO247" i="19" s="1"/>
  <c r="AE260" i="19" a="1"/>
  <c r="AE260" i="19" s="1"/>
  <c r="AO260" i="19" s="1"/>
  <c r="AE259" i="19" a="1"/>
  <c r="AE259" i="19" s="1"/>
  <c r="AO259" i="19" s="1"/>
  <c r="AE240" i="19" a="1"/>
  <c r="AE240" i="19" s="1"/>
  <c r="AO240" i="19" s="1"/>
  <c r="AE289" i="19" a="1"/>
  <c r="AE289" i="19" s="1"/>
  <c r="AO289" i="19" s="1"/>
  <c r="AE239" i="19" a="1"/>
  <c r="AE239" i="19" s="1"/>
  <c r="AO239" i="19" s="1"/>
  <c r="AE281" i="19" a="1"/>
  <c r="AE281" i="19" s="1"/>
  <c r="AO281" i="19" s="1"/>
  <c r="AS266" i="19"/>
  <c r="AS244" i="19"/>
  <c r="AS286" i="19"/>
  <c r="AS282" i="19"/>
  <c r="AS270" i="19"/>
  <c r="AS262" i="19"/>
  <c r="AO264" i="19"/>
  <c r="AF274" i="19"/>
  <c r="AP274" i="19" s="1"/>
  <c r="AF255" i="19"/>
  <c r="AF248" i="19"/>
  <c r="AP248" i="19" s="1"/>
  <c r="AF261" i="19"/>
  <c r="AP261" i="19" s="1"/>
  <c r="AF285" i="19"/>
  <c r="AP285" i="19" s="1"/>
  <c r="AF275" i="19"/>
  <c r="AP275" i="19" s="1"/>
  <c r="F285" i="19"/>
  <c r="F279" i="19"/>
  <c r="F266" i="19"/>
  <c r="F275" i="19"/>
  <c r="F274" i="19"/>
  <c r="AF256" i="19"/>
  <c r="AP256" i="19" s="1"/>
  <c r="AF277" i="19"/>
  <c r="AP277" i="19" s="1"/>
  <c r="AF238" i="19"/>
  <c r="AP238" i="19" s="1"/>
  <c r="AF234" i="19"/>
  <c r="AP234" i="19" s="1"/>
  <c r="AF244" i="19"/>
  <c r="AP244" i="19" s="1"/>
  <c r="AF242" i="19"/>
  <c r="AF241" i="19"/>
  <c r="AP241" i="19" s="1"/>
  <c r="AF282" i="19"/>
  <c r="AP282" i="19" s="1"/>
  <c r="AF286" i="19"/>
  <c r="AP286" i="19" s="1"/>
  <c r="AF245" i="19"/>
  <c r="F260" i="19"/>
  <c r="F284" i="19"/>
  <c r="F280" i="19"/>
  <c r="F270" i="19"/>
  <c r="F247" i="19"/>
  <c r="F264" i="19"/>
  <c r="AF226" i="19"/>
  <c r="AP226" i="19" s="1"/>
  <c r="AF283" i="19"/>
  <c r="AF267" i="19"/>
  <c r="AP267" i="19" s="1"/>
  <c r="AF231" i="19"/>
  <c r="AP231" i="19" s="1"/>
  <c r="AF291" i="19"/>
  <c r="AF254" i="19"/>
  <c r="AF247" i="19"/>
  <c r="AP247" i="19" s="1"/>
  <c r="F282" i="19"/>
  <c r="F229" i="19"/>
  <c r="F290" i="19"/>
  <c r="F272" i="19"/>
  <c r="F276" i="19"/>
  <c r="F249" i="19"/>
  <c r="F228" i="19"/>
  <c r="F261" i="19"/>
  <c r="F277" i="19"/>
  <c r="F233" i="19"/>
  <c r="AF250" i="19"/>
  <c r="AP250" i="19" s="1"/>
  <c r="AF281" i="19"/>
  <c r="AP281" i="19" s="1"/>
  <c r="AF260" i="19"/>
  <c r="AF239" i="19"/>
  <c r="AO246" i="19"/>
  <c r="AF243" i="19"/>
  <c r="AF259" i="19"/>
  <c r="AP259" i="19" s="1"/>
  <c r="AF232" i="19"/>
  <c r="AP232" i="19" s="1"/>
  <c r="AF230" i="19"/>
  <c r="AP230" i="19" s="1"/>
  <c r="AF271" i="19"/>
  <c r="AP271" i="19" s="1"/>
  <c r="AF284" i="19"/>
  <c r="AP284" i="19" s="1"/>
  <c r="AI248" i="19" l="1"/>
  <c r="AS248" i="19" s="1"/>
  <c r="AP239" i="19"/>
  <c r="AI239" i="19"/>
  <c r="AP254" i="19"/>
  <c r="AI254" i="19"/>
  <c r="AP291" i="19"/>
  <c r="AI291" i="19"/>
  <c r="AS291" i="19" s="1"/>
  <c r="AI259" i="19"/>
  <c r="AP255" i="19"/>
  <c r="AI255" i="19"/>
  <c r="AI281" i="19"/>
  <c r="AI242" i="19"/>
  <c r="AP242" i="19"/>
  <c r="AP243" i="19"/>
  <c r="AI243" i="19"/>
  <c r="AS243" i="19" s="1"/>
  <c r="AP260" i="19"/>
  <c r="AI260" i="19"/>
  <c r="AP245" i="19"/>
  <c r="AI245" i="19"/>
  <c r="AS245" i="19" s="1"/>
  <c r="AP283" i="19"/>
  <c r="AI283" i="19"/>
  <c r="AS283" i="19" s="1"/>
  <c r="AS257" i="19"/>
  <c r="AS278" i="19"/>
  <c r="AS241" i="19"/>
  <c r="AS230" i="19"/>
  <c r="AS272" i="19"/>
  <c r="AS287" i="19"/>
  <c r="AS273" i="19"/>
  <c r="AS263" i="19"/>
  <c r="AS231" i="19"/>
  <c r="AS240" i="19"/>
  <c r="AS271" i="19"/>
  <c r="AS280" i="19"/>
  <c r="AS227" i="19"/>
  <c r="AS250" i="19"/>
  <c r="AS277" i="19"/>
  <c r="AS279" i="19"/>
  <c r="AS253" i="19"/>
  <c r="AS276" i="19"/>
  <c r="AS236" i="19"/>
  <c r="AS252" i="19"/>
  <c r="AS225" i="19"/>
  <c r="AS268" i="19"/>
  <c r="AS265" i="19"/>
  <c r="AS256" i="19"/>
  <c r="AS251" i="19"/>
  <c r="A4" i="19"/>
  <c r="C4" i="19"/>
  <c r="D4" i="19"/>
  <c r="E4" i="19"/>
  <c r="I4" i="19"/>
  <c r="J4" i="19" s="1"/>
  <c r="K4" i="19" a="1"/>
  <c r="K4" i="19" s="1"/>
  <c r="L4" i="19" s="1"/>
  <c r="N4" i="19"/>
  <c r="O4" i="19"/>
  <c r="P4" i="19"/>
  <c r="Q4" i="19" s="1"/>
  <c r="T4" i="19"/>
  <c r="W4" i="19"/>
  <c r="X4" i="19"/>
  <c r="Z4" i="19" s="1"/>
  <c r="Y4" i="19" s="1"/>
  <c r="AA4" i="19"/>
  <c r="AB4" i="19" s="1"/>
  <c r="A5" i="19"/>
  <c r="C5" i="19"/>
  <c r="D5" i="19"/>
  <c r="E5" i="19"/>
  <c r="I5" i="19"/>
  <c r="J5" i="19" s="1"/>
  <c r="K5" i="19" a="1"/>
  <c r="K5" i="19" s="1"/>
  <c r="L5" i="19" s="1"/>
  <c r="N5" i="19"/>
  <c r="O5" i="19"/>
  <c r="P5" i="19"/>
  <c r="Q5" i="19" s="1"/>
  <c r="U5" i="19"/>
  <c r="T5" i="19"/>
  <c r="W5" i="19"/>
  <c r="X5" i="19"/>
  <c r="Z5" i="19"/>
  <c r="AA5" i="19"/>
  <c r="AB5" i="19" s="1"/>
  <c r="A6" i="19"/>
  <c r="C6" i="19"/>
  <c r="D6" i="19"/>
  <c r="E6" i="19"/>
  <c r="I6" i="19"/>
  <c r="J6" i="19"/>
  <c r="K6" i="19" a="1"/>
  <c r="K6" i="19" s="1"/>
  <c r="L6" i="19" s="1"/>
  <c r="N6" i="19"/>
  <c r="O6" i="19"/>
  <c r="P6" i="19"/>
  <c r="Q6" i="19" s="1"/>
  <c r="U6" i="19"/>
  <c r="T6" i="19"/>
  <c r="W6" i="19"/>
  <c r="X6" i="19"/>
  <c r="Z6" i="19"/>
  <c r="AA6" i="19"/>
  <c r="AB6" i="19" s="1"/>
  <c r="A7" i="19"/>
  <c r="C7" i="19"/>
  <c r="D7" i="19"/>
  <c r="E7" i="19"/>
  <c r="I7" i="19"/>
  <c r="J7" i="19" s="1"/>
  <c r="K7" i="19" a="1"/>
  <c r="K7" i="19" s="1"/>
  <c r="L7" i="19" s="1"/>
  <c r="N7" i="19"/>
  <c r="O7" i="19"/>
  <c r="P7" i="19"/>
  <c r="Q7" i="19" s="1"/>
  <c r="U7" i="19"/>
  <c r="T7" i="19"/>
  <c r="W7" i="19"/>
  <c r="X7" i="19"/>
  <c r="Z7" i="19"/>
  <c r="AA7" i="19"/>
  <c r="AB7" i="19" s="1"/>
  <c r="A8" i="19"/>
  <c r="C8" i="19"/>
  <c r="D8" i="19"/>
  <c r="E8" i="19"/>
  <c r="I8" i="19"/>
  <c r="J8" i="19" s="1"/>
  <c r="K8" i="19" a="1"/>
  <c r="K8" i="19" s="1"/>
  <c r="L8" i="19" s="1"/>
  <c r="N8" i="19"/>
  <c r="O8" i="19"/>
  <c r="P8" i="19"/>
  <c r="Q8" i="19" s="1"/>
  <c r="U8" i="19"/>
  <c r="T8" i="19"/>
  <c r="W8" i="19"/>
  <c r="X8" i="19"/>
  <c r="Z8" i="19"/>
  <c r="AA8" i="19"/>
  <c r="AB8" i="19" s="1"/>
  <c r="A9" i="19"/>
  <c r="C9" i="19"/>
  <c r="D9" i="19"/>
  <c r="E9" i="19"/>
  <c r="I9" i="19"/>
  <c r="J9" i="19" s="1"/>
  <c r="K9" i="19" a="1"/>
  <c r="K9" i="19" s="1"/>
  <c r="L9" i="19" s="1"/>
  <c r="N9" i="19"/>
  <c r="O9" i="19"/>
  <c r="P9" i="19"/>
  <c r="Q9" i="19" s="1"/>
  <c r="T9" i="19"/>
  <c r="W9" i="19"/>
  <c r="X9" i="19"/>
  <c r="Z9" i="19" s="1"/>
  <c r="AA9" i="19"/>
  <c r="AB9" i="19" s="1"/>
  <c r="A10" i="19"/>
  <c r="C10" i="19"/>
  <c r="D10" i="19"/>
  <c r="E10" i="19"/>
  <c r="I10" i="19"/>
  <c r="J10" i="19" s="1"/>
  <c r="K10" i="19" a="1"/>
  <c r="K10" i="19" s="1"/>
  <c r="L10" i="19" s="1"/>
  <c r="N10" i="19"/>
  <c r="O10" i="19"/>
  <c r="P10" i="19"/>
  <c r="Q10" i="19" s="1"/>
  <c r="U10" i="19"/>
  <c r="T10" i="19"/>
  <c r="W10" i="19"/>
  <c r="X10" i="19"/>
  <c r="Z10" i="19" s="1"/>
  <c r="Y10" i="19" s="1"/>
  <c r="AA10" i="19"/>
  <c r="AB10" i="19" s="1"/>
  <c r="A11" i="19"/>
  <c r="C11" i="19"/>
  <c r="D11" i="19"/>
  <c r="E11" i="19"/>
  <c r="I11" i="19"/>
  <c r="J11" i="19" s="1"/>
  <c r="K11" i="19" a="1"/>
  <c r="K11" i="19" s="1"/>
  <c r="L11" i="19" s="1"/>
  <c r="N11" i="19"/>
  <c r="O11" i="19"/>
  <c r="P11" i="19"/>
  <c r="Q11" i="19" s="1"/>
  <c r="U11" i="19"/>
  <c r="T11" i="19"/>
  <c r="W11" i="19"/>
  <c r="X11" i="19"/>
  <c r="Z11" i="19"/>
  <c r="AA11" i="19"/>
  <c r="AB11" i="19" s="1"/>
  <c r="A12" i="19"/>
  <c r="C12" i="19"/>
  <c r="D12" i="19"/>
  <c r="E12" i="19"/>
  <c r="I12" i="19"/>
  <c r="J12" i="19" s="1"/>
  <c r="K12" i="19" a="1"/>
  <c r="K12" i="19" s="1"/>
  <c r="L12" i="19" s="1"/>
  <c r="N12" i="19"/>
  <c r="O12" i="19"/>
  <c r="P12" i="19"/>
  <c r="Q12" i="19" s="1"/>
  <c r="U12" i="19"/>
  <c r="T12" i="19"/>
  <c r="W12" i="19"/>
  <c r="X12" i="19"/>
  <c r="Z12" i="19"/>
  <c r="AA12" i="19"/>
  <c r="AB12" i="19" s="1"/>
  <c r="A13" i="19"/>
  <c r="C13" i="19"/>
  <c r="D13" i="19"/>
  <c r="E13" i="19"/>
  <c r="I13" i="19"/>
  <c r="J13" i="19" s="1"/>
  <c r="K13" i="19" a="1"/>
  <c r="K13" i="19" s="1"/>
  <c r="L13" i="19" s="1"/>
  <c r="N13" i="19"/>
  <c r="O13" i="19"/>
  <c r="P13" i="19"/>
  <c r="Q13" i="19" s="1"/>
  <c r="U13" i="19"/>
  <c r="T13" i="19"/>
  <c r="W13" i="19"/>
  <c r="X13" i="19"/>
  <c r="Z13" i="19"/>
  <c r="AA13" i="19"/>
  <c r="AB13" i="19" s="1"/>
  <c r="A14" i="19"/>
  <c r="C14" i="19"/>
  <c r="D14" i="19"/>
  <c r="E14" i="19"/>
  <c r="I14" i="19"/>
  <c r="J14" i="19" s="1"/>
  <c r="K14" i="19" a="1"/>
  <c r="K14" i="19" s="1"/>
  <c r="L14" i="19" s="1"/>
  <c r="N14" i="19"/>
  <c r="O14" i="19"/>
  <c r="P14" i="19"/>
  <c r="Q14" i="19" s="1"/>
  <c r="T14" i="19"/>
  <c r="W14" i="19"/>
  <c r="X14" i="19"/>
  <c r="Z14" i="19"/>
  <c r="AA14" i="19"/>
  <c r="AB14" i="19" s="1"/>
  <c r="A15" i="19"/>
  <c r="C15" i="19"/>
  <c r="D15" i="19"/>
  <c r="E15" i="19"/>
  <c r="I15" i="19"/>
  <c r="J15" i="19" s="1"/>
  <c r="K15" i="19" a="1"/>
  <c r="K15" i="19" s="1"/>
  <c r="L15" i="19" s="1"/>
  <c r="N15" i="19"/>
  <c r="O15" i="19"/>
  <c r="P15" i="19"/>
  <c r="Q15" i="19" s="1"/>
  <c r="U15" i="19"/>
  <c r="T15" i="19"/>
  <c r="W15" i="19"/>
  <c r="X15" i="19"/>
  <c r="Z15" i="19"/>
  <c r="AA15" i="19"/>
  <c r="AB15" i="19" s="1"/>
  <c r="A16" i="19"/>
  <c r="C16" i="19"/>
  <c r="D16" i="19"/>
  <c r="E16" i="19"/>
  <c r="I16" i="19"/>
  <c r="J16" i="19" s="1"/>
  <c r="K16" i="19" a="1"/>
  <c r="K16" i="19" s="1"/>
  <c r="L16" i="19" s="1"/>
  <c r="N16" i="19"/>
  <c r="O16" i="19"/>
  <c r="P16" i="19"/>
  <c r="Q16" i="19" s="1"/>
  <c r="U16" i="19"/>
  <c r="T16" i="19"/>
  <c r="W16" i="19"/>
  <c r="X16" i="19"/>
  <c r="Z16" i="19"/>
  <c r="AA16" i="19"/>
  <c r="AB16" i="19" s="1"/>
  <c r="A17" i="19"/>
  <c r="C17" i="19"/>
  <c r="D17" i="19"/>
  <c r="E17" i="19"/>
  <c r="I17" i="19"/>
  <c r="J17" i="19" s="1"/>
  <c r="K17" i="19" a="1"/>
  <c r="K17" i="19" s="1"/>
  <c r="L17" i="19" s="1"/>
  <c r="N17" i="19"/>
  <c r="O17" i="19"/>
  <c r="P17" i="19"/>
  <c r="Q17" i="19" s="1"/>
  <c r="U17" i="19"/>
  <c r="T17" i="19"/>
  <c r="W17" i="19"/>
  <c r="X17" i="19"/>
  <c r="Z17" i="19" s="1"/>
  <c r="Y17" i="19" s="1"/>
  <c r="AA17" i="19"/>
  <c r="AB17" i="19" s="1"/>
  <c r="A18" i="19"/>
  <c r="C18" i="19"/>
  <c r="D18" i="19"/>
  <c r="E18" i="19"/>
  <c r="I18" i="19"/>
  <c r="J18" i="19" s="1"/>
  <c r="K18" i="19" a="1"/>
  <c r="K18" i="19" s="1"/>
  <c r="L18" i="19" s="1"/>
  <c r="N18" i="19"/>
  <c r="O18" i="19"/>
  <c r="P18" i="19"/>
  <c r="Q18" i="19" s="1"/>
  <c r="U18" i="19"/>
  <c r="T18" i="19"/>
  <c r="W18" i="19"/>
  <c r="X18" i="19"/>
  <c r="Z18" i="19" s="1"/>
  <c r="Y18" i="19" s="1"/>
  <c r="AA18" i="19"/>
  <c r="AB18" i="19" s="1"/>
  <c r="A19" i="19"/>
  <c r="C19" i="19"/>
  <c r="D19" i="19"/>
  <c r="E19" i="19"/>
  <c r="I19" i="19"/>
  <c r="J19" i="19" s="1"/>
  <c r="K19" i="19" a="1"/>
  <c r="K19" i="19" s="1"/>
  <c r="L19" i="19" s="1"/>
  <c r="N19" i="19"/>
  <c r="O19" i="19"/>
  <c r="P19" i="19"/>
  <c r="Q19" i="19" s="1"/>
  <c r="T19" i="19"/>
  <c r="W19" i="19"/>
  <c r="X19" i="19"/>
  <c r="Z19" i="19" s="1"/>
  <c r="Y19" i="19" s="1"/>
  <c r="AA19" i="19"/>
  <c r="AB19" i="19" s="1"/>
  <c r="A20" i="19"/>
  <c r="C20" i="19"/>
  <c r="D20" i="19"/>
  <c r="E20" i="19"/>
  <c r="I20" i="19"/>
  <c r="J20" i="19" s="1"/>
  <c r="K20" i="19" a="1"/>
  <c r="K20" i="19" s="1"/>
  <c r="L20" i="19" s="1"/>
  <c r="N20" i="19"/>
  <c r="O20" i="19"/>
  <c r="P20" i="19"/>
  <c r="Q20" i="19" s="1"/>
  <c r="T20" i="19"/>
  <c r="W20" i="19"/>
  <c r="X20" i="19"/>
  <c r="Z20" i="19"/>
  <c r="AA20" i="19"/>
  <c r="AB20" i="19" s="1"/>
  <c r="A21" i="19"/>
  <c r="C21" i="19"/>
  <c r="D21" i="19"/>
  <c r="E21" i="19"/>
  <c r="I21" i="19"/>
  <c r="J21" i="19" s="1"/>
  <c r="K21" i="19" a="1"/>
  <c r="K21" i="19" s="1"/>
  <c r="L21" i="19" s="1"/>
  <c r="N21" i="19"/>
  <c r="O21" i="19"/>
  <c r="P21" i="19"/>
  <c r="Q21" i="19" s="1"/>
  <c r="T21" i="19"/>
  <c r="W21" i="19"/>
  <c r="X21" i="19"/>
  <c r="Z21" i="19"/>
  <c r="AA21" i="19"/>
  <c r="AB21" i="19" s="1"/>
  <c r="A22" i="19"/>
  <c r="C22" i="19"/>
  <c r="D22" i="19"/>
  <c r="E22" i="19"/>
  <c r="I22" i="19"/>
  <c r="J22" i="19" s="1"/>
  <c r="K22" i="19" a="1"/>
  <c r="K22" i="19" s="1"/>
  <c r="L22" i="19" s="1"/>
  <c r="N22" i="19"/>
  <c r="O22" i="19"/>
  <c r="P22" i="19"/>
  <c r="Q22" i="19" s="1"/>
  <c r="U22" i="19"/>
  <c r="T22" i="19"/>
  <c r="W22" i="19"/>
  <c r="X22" i="19"/>
  <c r="Z22" i="19"/>
  <c r="AA22" i="19"/>
  <c r="AB22" i="19" s="1"/>
  <c r="A23" i="19"/>
  <c r="C23" i="19"/>
  <c r="D23" i="19"/>
  <c r="E23" i="19"/>
  <c r="I23" i="19"/>
  <c r="J23" i="19" s="1"/>
  <c r="K23" i="19" a="1"/>
  <c r="K23" i="19" s="1"/>
  <c r="L23" i="19" s="1"/>
  <c r="N23" i="19"/>
  <c r="O23" i="19"/>
  <c r="P23" i="19"/>
  <c r="Q23" i="19" s="1"/>
  <c r="U23" i="19"/>
  <c r="T23" i="19"/>
  <c r="W23" i="19"/>
  <c r="X23" i="19"/>
  <c r="Z23" i="19"/>
  <c r="AA23" i="19"/>
  <c r="AB23" i="19" s="1"/>
  <c r="A24" i="19"/>
  <c r="C24" i="19"/>
  <c r="D24" i="19"/>
  <c r="E24" i="19"/>
  <c r="I24" i="19"/>
  <c r="J24" i="19" s="1"/>
  <c r="K24" i="19" a="1"/>
  <c r="K24" i="19" s="1"/>
  <c r="L24" i="19" s="1"/>
  <c r="N24" i="19"/>
  <c r="O24" i="19"/>
  <c r="P24" i="19"/>
  <c r="Q24" i="19" s="1"/>
  <c r="U24" i="19"/>
  <c r="T24" i="19"/>
  <c r="W24" i="19"/>
  <c r="X24" i="19"/>
  <c r="Z24" i="19"/>
  <c r="Y24" i="19" s="1"/>
  <c r="AA24" i="19"/>
  <c r="AB24" i="19" s="1"/>
  <c r="A25" i="19"/>
  <c r="C25" i="19"/>
  <c r="D25" i="19"/>
  <c r="E25" i="19"/>
  <c r="I25" i="19"/>
  <c r="J25" i="19"/>
  <c r="K25" i="19" a="1"/>
  <c r="K25" i="19" s="1"/>
  <c r="L25" i="19" s="1"/>
  <c r="N25" i="19"/>
  <c r="O25" i="19"/>
  <c r="P25" i="19"/>
  <c r="Q25" i="19" s="1"/>
  <c r="U25" i="19"/>
  <c r="T25" i="19"/>
  <c r="W25" i="19"/>
  <c r="X25" i="19"/>
  <c r="Z25" i="19" s="1"/>
  <c r="AA25" i="19"/>
  <c r="AB25" i="19" s="1"/>
  <c r="A26" i="19"/>
  <c r="C26" i="19"/>
  <c r="D26" i="19"/>
  <c r="E26" i="19"/>
  <c r="I26" i="19"/>
  <c r="J26" i="19" s="1"/>
  <c r="K26" i="19" a="1"/>
  <c r="K26" i="19" s="1"/>
  <c r="L26" i="19" s="1"/>
  <c r="N26" i="19"/>
  <c r="O26" i="19"/>
  <c r="P26" i="19"/>
  <c r="Q26" i="19" s="1"/>
  <c r="T26" i="19"/>
  <c r="W26" i="19"/>
  <c r="X26" i="19"/>
  <c r="Z26" i="19" s="1"/>
  <c r="Y26" i="19" s="1"/>
  <c r="AA26" i="19"/>
  <c r="AB26" i="19" s="1"/>
  <c r="A27" i="19"/>
  <c r="C27" i="19"/>
  <c r="D27" i="19"/>
  <c r="E27" i="19"/>
  <c r="I27" i="19"/>
  <c r="J27" i="19" s="1"/>
  <c r="K27" i="19" a="1"/>
  <c r="K27" i="19" s="1"/>
  <c r="L27" i="19" s="1"/>
  <c r="N27" i="19"/>
  <c r="O27" i="19"/>
  <c r="P27" i="19"/>
  <c r="Q27" i="19" s="1"/>
  <c r="U27" i="19"/>
  <c r="T27" i="19"/>
  <c r="W27" i="19"/>
  <c r="X27" i="19"/>
  <c r="Z27" i="19" s="1"/>
  <c r="AA27" i="19"/>
  <c r="AB27" i="19" s="1"/>
  <c r="A28" i="19"/>
  <c r="C28" i="19"/>
  <c r="D28" i="19"/>
  <c r="E28" i="19"/>
  <c r="I28" i="19"/>
  <c r="J28" i="19" s="1"/>
  <c r="K28" i="19" a="1"/>
  <c r="K28" i="19" s="1"/>
  <c r="L28" i="19" s="1"/>
  <c r="N28" i="19"/>
  <c r="O28" i="19"/>
  <c r="P28" i="19"/>
  <c r="Q28" i="19" s="1"/>
  <c r="U28" i="19"/>
  <c r="T28" i="19"/>
  <c r="W28" i="19"/>
  <c r="X28" i="19"/>
  <c r="Z28" i="19" s="1"/>
  <c r="Y28" i="19" s="1"/>
  <c r="AA28" i="19"/>
  <c r="AB28" i="19" s="1"/>
  <c r="A29" i="19"/>
  <c r="C29" i="19"/>
  <c r="D29" i="19"/>
  <c r="E29" i="19"/>
  <c r="I29" i="19"/>
  <c r="J29" i="19" s="1"/>
  <c r="K29" i="19" a="1"/>
  <c r="K29" i="19" s="1"/>
  <c r="L29" i="19" s="1"/>
  <c r="N29" i="19"/>
  <c r="O29" i="19"/>
  <c r="P29" i="19"/>
  <c r="Q29" i="19" s="1"/>
  <c r="U29" i="19"/>
  <c r="T29" i="19"/>
  <c r="W29" i="19"/>
  <c r="X29" i="19"/>
  <c r="Z29" i="19" s="1"/>
  <c r="Y29" i="19" s="1"/>
  <c r="AA29" i="19"/>
  <c r="AB29" i="19" s="1"/>
  <c r="A30" i="19"/>
  <c r="C30" i="19"/>
  <c r="D30" i="19"/>
  <c r="E30" i="19"/>
  <c r="I30" i="19"/>
  <c r="J30" i="19" s="1"/>
  <c r="K30" i="19" a="1"/>
  <c r="K30" i="19" s="1"/>
  <c r="L30" i="19" s="1"/>
  <c r="N30" i="19"/>
  <c r="O30" i="19"/>
  <c r="P30" i="19"/>
  <c r="Q30" i="19" s="1"/>
  <c r="T30" i="19"/>
  <c r="W30" i="19"/>
  <c r="X30" i="19"/>
  <c r="Z30" i="19" s="1"/>
  <c r="Y30" i="19" s="1"/>
  <c r="AA30" i="19"/>
  <c r="AB30" i="19" s="1"/>
  <c r="A31" i="19"/>
  <c r="C31" i="19"/>
  <c r="D31" i="19"/>
  <c r="E31" i="19"/>
  <c r="I31" i="19"/>
  <c r="J31" i="19" s="1"/>
  <c r="K31" i="19" a="1"/>
  <c r="K31" i="19" s="1"/>
  <c r="L31" i="19" s="1"/>
  <c r="N31" i="19"/>
  <c r="O31" i="19"/>
  <c r="P31" i="19"/>
  <c r="Q31" i="19" s="1"/>
  <c r="U31" i="19"/>
  <c r="T31" i="19"/>
  <c r="W31" i="19"/>
  <c r="X31" i="19"/>
  <c r="Z31" i="19"/>
  <c r="AA31" i="19"/>
  <c r="AB31" i="19" s="1"/>
  <c r="A32" i="19"/>
  <c r="C32" i="19"/>
  <c r="D32" i="19"/>
  <c r="E32" i="19"/>
  <c r="I32" i="19"/>
  <c r="J32" i="19" s="1"/>
  <c r="K32" i="19" a="1"/>
  <c r="K32" i="19" s="1"/>
  <c r="L32" i="19" s="1"/>
  <c r="N32" i="19"/>
  <c r="O32" i="19"/>
  <c r="P32" i="19"/>
  <c r="Q32" i="19" s="1"/>
  <c r="U32" i="19"/>
  <c r="T32" i="19"/>
  <c r="W32" i="19"/>
  <c r="X32" i="19"/>
  <c r="Z32" i="19"/>
  <c r="AA32" i="19"/>
  <c r="AB32" i="19" s="1"/>
  <c r="A33" i="19"/>
  <c r="C33" i="19"/>
  <c r="D33" i="19"/>
  <c r="E33" i="19"/>
  <c r="I33" i="19"/>
  <c r="J33" i="19" s="1"/>
  <c r="K33" i="19" a="1"/>
  <c r="K33" i="19" s="1"/>
  <c r="L33" i="19" s="1"/>
  <c r="N33" i="19"/>
  <c r="O33" i="19"/>
  <c r="P33" i="19"/>
  <c r="Q33" i="19" s="1"/>
  <c r="U33" i="19"/>
  <c r="T33" i="19"/>
  <c r="W33" i="19"/>
  <c r="X33" i="19"/>
  <c r="Z33" i="19" s="1"/>
  <c r="AA33" i="19"/>
  <c r="AB33" i="19" s="1"/>
  <c r="A34" i="19"/>
  <c r="C34" i="19"/>
  <c r="D34" i="19"/>
  <c r="E34" i="19"/>
  <c r="I34" i="19"/>
  <c r="J34" i="19" s="1"/>
  <c r="K34" i="19" a="1"/>
  <c r="K34" i="19" s="1"/>
  <c r="L34" i="19" s="1"/>
  <c r="N34" i="19"/>
  <c r="O34" i="19"/>
  <c r="P34" i="19"/>
  <c r="Q34" i="19" s="1"/>
  <c r="T34" i="19"/>
  <c r="W34" i="19"/>
  <c r="X34" i="19"/>
  <c r="Z34" i="19" s="1"/>
  <c r="Y34" i="19" s="1"/>
  <c r="AA34" i="19"/>
  <c r="AB34" i="19" s="1"/>
  <c r="A35" i="19"/>
  <c r="C35" i="19"/>
  <c r="D35" i="19"/>
  <c r="E35" i="19"/>
  <c r="I35" i="19"/>
  <c r="J35" i="19" s="1"/>
  <c r="K35" i="19" a="1"/>
  <c r="K35" i="19" s="1"/>
  <c r="L35" i="19" s="1"/>
  <c r="N35" i="19"/>
  <c r="O35" i="19"/>
  <c r="P35" i="19"/>
  <c r="Q35" i="19" s="1"/>
  <c r="U35" i="19"/>
  <c r="T35" i="19"/>
  <c r="W35" i="19"/>
  <c r="X35" i="19"/>
  <c r="Z35" i="19" s="1"/>
  <c r="Y35" i="19" s="1"/>
  <c r="AA35" i="19"/>
  <c r="AB35" i="19" s="1"/>
  <c r="A36" i="19"/>
  <c r="C36" i="19"/>
  <c r="D36" i="19"/>
  <c r="E36" i="19"/>
  <c r="I36" i="19"/>
  <c r="J36" i="19" s="1"/>
  <c r="K36" i="19" a="1"/>
  <c r="K36" i="19" s="1"/>
  <c r="L36" i="19" s="1"/>
  <c r="N36" i="19"/>
  <c r="O36" i="19"/>
  <c r="P36" i="19"/>
  <c r="Q36" i="19" s="1"/>
  <c r="T36" i="19"/>
  <c r="W36" i="19"/>
  <c r="X36" i="19"/>
  <c r="Z36" i="19"/>
  <c r="AA36" i="19"/>
  <c r="AB36" i="19" s="1"/>
  <c r="A37" i="19"/>
  <c r="C37" i="19"/>
  <c r="D37" i="19"/>
  <c r="E37" i="19"/>
  <c r="I37" i="19"/>
  <c r="J37" i="19" s="1"/>
  <c r="K37" i="19" a="1"/>
  <c r="K37" i="19" s="1"/>
  <c r="L37" i="19" s="1"/>
  <c r="N37" i="19"/>
  <c r="O37" i="19"/>
  <c r="P37" i="19"/>
  <c r="Q37" i="19" s="1"/>
  <c r="U37" i="19"/>
  <c r="T37" i="19"/>
  <c r="W37" i="19"/>
  <c r="X37" i="19"/>
  <c r="Z37" i="19" s="1"/>
  <c r="AA37" i="19"/>
  <c r="AB37" i="19" s="1"/>
  <c r="A38" i="19"/>
  <c r="C38" i="19"/>
  <c r="D38" i="19"/>
  <c r="E38" i="19"/>
  <c r="I38" i="19"/>
  <c r="J38" i="19" s="1"/>
  <c r="K38" i="19" a="1"/>
  <c r="K38" i="19" s="1"/>
  <c r="L38" i="19" s="1"/>
  <c r="N38" i="19"/>
  <c r="O38" i="19"/>
  <c r="P38" i="19"/>
  <c r="Q38" i="19" s="1"/>
  <c r="T38" i="19"/>
  <c r="W38" i="19"/>
  <c r="X38" i="19"/>
  <c r="Z38" i="19" s="1"/>
  <c r="Y38" i="19" s="1"/>
  <c r="AA38" i="19"/>
  <c r="AB38" i="19" s="1"/>
  <c r="A39" i="19"/>
  <c r="C39" i="19"/>
  <c r="D39" i="19"/>
  <c r="E39" i="19"/>
  <c r="I39" i="19"/>
  <c r="J39" i="19" s="1"/>
  <c r="K39" i="19" a="1"/>
  <c r="K39" i="19" s="1"/>
  <c r="L39" i="19" s="1"/>
  <c r="N39" i="19"/>
  <c r="O39" i="19"/>
  <c r="P39" i="19"/>
  <c r="Q39" i="19" s="1"/>
  <c r="U39" i="19"/>
  <c r="T39" i="19"/>
  <c r="W39" i="19"/>
  <c r="X39" i="19"/>
  <c r="Z39" i="19"/>
  <c r="AA39" i="19"/>
  <c r="AB39" i="19" s="1"/>
  <c r="A40" i="19"/>
  <c r="C40" i="19"/>
  <c r="D40" i="19"/>
  <c r="E40" i="19"/>
  <c r="I40" i="19"/>
  <c r="J40" i="19" s="1"/>
  <c r="K40" i="19" a="1"/>
  <c r="K40" i="19" s="1"/>
  <c r="L40" i="19" s="1"/>
  <c r="N40" i="19"/>
  <c r="O40" i="19"/>
  <c r="P40" i="19"/>
  <c r="Q40" i="19" s="1"/>
  <c r="U40" i="19"/>
  <c r="T40" i="19"/>
  <c r="W40" i="19"/>
  <c r="X40" i="19"/>
  <c r="Z40" i="19"/>
  <c r="AA40" i="19"/>
  <c r="AB40" i="19" s="1"/>
  <c r="A41" i="19"/>
  <c r="C41" i="19"/>
  <c r="D41" i="19"/>
  <c r="E41" i="19"/>
  <c r="I41" i="19"/>
  <c r="J41" i="19" s="1"/>
  <c r="K41" i="19" a="1"/>
  <c r="K41" i="19" s="1"/>
  <c r="L41" i="19" s="1"/>
  <c r="N41" i="19"/>
  <c r="O41" i="19"/>
  <c r="P41" i="19"/>
  <c r="Q41" i="19" s="1"/>
  <c r="U41" i="19"/>
  <c r="T41" i="19"/>
  <c r="W41" i="19"/>
  <c r="X41" i="19"/>
  <c r="Z41" i="19" s="1"/>
  <c r="AA41" i="19"/>
  <c r="AB41" i="19" s="1"/>
  <c r="A42" i="19"/>
  <c r="C42" i="19"/>
  <c r="D42" i="19"/>
  <c r="E42" i="19"/>
  <c r="I42" i="19"/>
  <c r="J42" i="19" s="1"/>
  <c r="K42" i="19" a="1"/>
  <c r="K42" i="19" s="1"/>
  <c r="L42" i="19" s="1"/>
  <c r="N42" i="19"/>
  <c r="O42" i="19"/>
  <c r="P42" i="19"/>
  <c r="Q42" i="19" s="1"/>
  <c r="U42" i="19"/>
  <c r="T42" i="19"/>
  <c r="W42" i="19"/>
  <c r="X42" i="19"/>
  <c r="Z42" i="19" s="1"/>
  <c r="Y42" i="19" s="1"/>
  <c r="AA42" i="19"/>
  <c r="AB42" i="19" s="1"/>
  <c r="A43" i="19"/>
  <c r="C43" i="19"/>
  <c r="D43" i="19"/>
  <c r="E43" i="19"/>
  <c r="I43" i="19"/>
  <c r="J43" i="19" s="1"/>
  <c r="K43" i="19" a="1"/>
  <c r="K43" i="19" s="1"/>
  <c r="L43" i="19" s="1"/>
  <c r="N43" i="19"/>
  <c r="O43" i="19"/>
  <c r="P43" i="19"/>
  <c r="Q43" i="19" s="1"/>
  <c r="U43" i="19"/>
  <c r="T43" i="19"/>
  <c r="W43" i="19"/>
  <c r="X43" i="19"/>
  <c r="Z43" i="19" s="1"/>
  <c r="AA43" i="19"/>
  <c r="AB43" i="19" s="1"/>
  <c r="A44" i="19"/>
  <c r="C44" i="19"/>
  <c r="D44" i="19"/>
  <c r="E44" i="19"/>
  <c r="I44" i="19"/>
  <c r="J44" i="19" s="1"/>
  <c r="K44" i="19" a="1"/>
  <c r="K44" i="19" s="1"/>
  <c r="L44" i="19" s="1"/>
  <c r="N44" i="19"/>
  <c r="O44" i="19"/>
  <c r="P44" i="19"/>
  <c r="Q44" i="19" s="1"/>
  <c r="U44" i="19"/>
  <c r="T44" i="19"/>
  <c r="W44" i="19"/>
  <c r="X44" i="19"/>
  <c r="Z44" i="19" s="1"/>
  <c r="Y44" i="19" s="1"/>
  <c r="AA44" i="19"/>
  <c r="AB44" i="19" s="1"/>
  <c r="A45" i="19"/>
  <c r="C45" i="19"/>
  <c r="D45" i="19"/>
  <c r="E45" i="19"/>
  <c r="I45" i="19"/>
  <c r="J45" i="19" s="1"/>
  <c r="K45" i="19" a="1"/>
  <c r="K45" i="19" s="1"/>
  <c r="L45" i="19" s="1"/>
  <c r="N45" i="19"/>
  <c r="O45" i="19"/>
  <c r="P45" i="19"/>
  <c r="Q45" i="19" s="1"/>
  <c r="U45" i="19"/>
  <c r="T45" i="19"/>
  <c r="W45" i="19"/>
  <c r="X45" i="19"/>
  <c r="Z45" i="19" s="1"/>
  <c r="Y45" i="19" s="1"/>
  <c r="AA45" i="19"/>
  <c r="AB45" i="19" s="1"/>
  <c r="A46" i="19"/>
  <c r="C46" i="19"/>
  <c r="D46" i="19"/>
  <c r="E46" i="19"/>
  <c r="I46" i="19"/>
  <c r="J46" i="19" s="1"/>
  <c r="K46" i="19" a="1"/>
  <c r="K46" i="19" s="1"/>
  <c r="L46" i="19" s="1"/>
  <c r="N46" i="19"/>
  <c r="O46" i="19"/>
  <c r="P46" i="19"/>
  <c r="Q46" i="19" s="1"/>
  <c r="T46" i="19"/>
  <c r="W46" i="19"/>
  <c r="X46" i="19"/>
  <c r="Z46" i="19"/>
  <c r="AA46" i="19"/>
  <c r="AB46" i="19" s="1"/>
  <c r="A47" i="19"/>
  <c r="C47" i="19"/>
  <c r="D47" i="19"/>
  <c r="E47" i="19"/>
  <c r="I47" i="19"/>
  <c r="J47" i="19" s="1"/>
  <c r="K47" i="19" a="1"/>
  <c r="K47" i="19" s="1"/>
  <c r="L47" i="19" s="1"/>
  <c r="N47" i="19"/>
  <c r="O47" i="19"/>
  <c r="P47" i="19"/>
  <c r="Q47" i="19" s="1"/>
  <c r="U47" i="19"/>
  <c r="T47" i="19"/>
  <c r="W47" i="19"/>
  <c r="X47" i="19"/>
  <c r="Z47" i="19"/>
  <c r="AA47" i="19"/>
  <c r="AB47" i="19" s="1"/>
  <c r="A48" i="19"/>
  <c r="C48" i="19"/>
  <c r="D48" i="19"/>
  <c r="E48" i="19"/>
  <c r="I48" i="19"/>
  <c r="J48" i="19" s="1"/>
  <c r="K48" i="19" a="1"/>
  <c r="K48" i="19" s="1"/>
  <c r="N48" i="19"/>
  <c r="O48" i="19"/>
  <c r="P48" i="19"/>
  <c r="Q48" i="19" s="1"/>
  <c r="U48" i="19"/>
  <c r="T48" i="19"/>
  <c r="W48" i="19"/>
  <c r="X48" i="19"/>
  <c r="Z48" i="19"/>
  <c r="AA48" i="19"/>
  <c r="AB48" i="19" s="1"/>
  <c r="A49" i="19"/>
  <c r="C49" i="19"/>
  <c r="D49" i="19"/>
  <c r="E49" i="19"/>
  <c r="I49" i="19"/>
  <c r="J49" i="19" s="1"/>
  <c r="K49" i="19" a="1"/>
  <c r="K49" i="19" s="1"/>
  <c r="L49" i="19" s="1"/>
  <c r="N49" i="19"/>
  <c r="O49" i="19"/>
  <c r="P49" i="19"/>
  <c r="Q49" i="19" s="1"/>
  <c r="U49" i="19"/>
  <c r="T49" i="19"/>
  <c r="W49" i="19"/>
  <c r="X49" i="19"/>
  <c r="Z49" i="19"/>
  <c r="AA49" i="19"/>
  <c r="AB49" i="19" s="1"/>
  <c r="A50" i="19"/>
  <c r="C50" i="19"/>
  <c r="D50" i="19"/>
  <c r="E50" i="19"/>
  <c r="I50" i="19"/>
  <c r="J50" i="19" s="1"/>
  <c r="K50" i="19" a="1"/>
  <c r="K50" i="19" s="1"/>
  <c r="L50" i="19" s="1"/>
  <c r="N50" i="19"/>
  <c r="O50" i="19"/>
  <c r="P50" i="19"/>
  <c r="Q50" i="19" s="1"/>
  <c r="T50" i="19"/>
  <c r="W50" i="19"/>
  <c r="X50" i="19"/>
  <c r="Z50" i="19"/>
  <c r="AA50" i="19"/>
  <c r="AB50" i="19" s="1"/>
  <c r="A51" i="19"/>
  <c r="C51" i="19"/>
  <c r="D51" i="19"/>
  <c r="E51" i="19"/>
  <c r="I51" i="19"/>
  <c r="J51" i="19" s="1"/>
  <c r="K51" i="19" a="1"/>
  <c r="K51" i="19" s="1"/>
  <c r="L51" i="19" s="1"/>
  <c r="N51" i="19"/>
  <c r="O51" i="19"/>
  <c r="P51" i="19"/>
  <c r="Q51" i="19" s="1"/>
  <c r="U51" i="19"/>
  <c r="T51" i="19"/>
  <c r="W51" i="19"/>
  <c r="X51" i="19"/>
  <c r="Z51" i="19"/>
  <c r="AA51" i="19"/>
  <c r="AB51" i="19" s="1"/>
  <c r="A52" i="19"/>
  <c r="C52" i="19"/>
  <c r="D52" i="19"/>
  <c r="E52" i="19"/>
  <c r="I52" i="19"/>
  <c r="J52" i="19" s="1"/>
  <c r="K52" i="19" a="1"/>
  <c r="K52" i="19" s="1"/>
  <c r="L52" i="19" s="1"/>
  <c r="N52" i="19"/>
  <c r="O52" i="19"/>
  <c r="P52" i="19"/>
  <c r="Q52" i="19" s="1"/>
  <c r="U52" i="19"/>
  <c r="T52" i="19"/>
  <c r="W52" i="19"/>
  <c r="X52" i="19"/>
  <c r="Z52" i="19"/>
  <c r="AA52" i="19"/>
  <c r="AB52" i="19" s="1"/>
  <c r="A53" i="19"/>
  <c r="C53" i="19"/>
  <c r="D53" i="19"/>
  <c r="E53" i="19"/>
  <c r="I53" i="19"/>
  <c r="J53" i="19" s="1"/>
  <c r="AG53" i="19" s="1"/>
  <c r="K53" i="19" a="1"/>
  <c r="K53" i="19" s="1"/>
  <c r="L53" i="19" s="1"/>
  <c r="N53" i="19"/>
  <c r="O53" i="19"/>
  <c r="P53" i="19"/>
  <c r="Q53" i="19" s="1"/>
  <c r="U53" i="19"/>
  <c r="T53" i="19"/>
  <c r="W53" i="19"/>
  <c r="X53" i="19"/>
  <c r="Z53" i="19"/>
  <c r="AA53" i="19"/>
  <c r="AB53" i="19" s="1"/>
  <c r="A54" i="19"/>
  <c r="C54" i="19"/>
  <c r="D54" i="19"/>
  <c r="E54" i="19"/>
  <c r="I54" i="19"/>
  <c r="J54" i="19" s="1"/>
  <c r="K54" i="19" a="1"/>
  <c r="K54" i="19" s="1"/>
  <c r="L54" i="19" s="1"/>
  <c r="N54" i="19"/>
  <c r="O54" i="19"/>
  <c r="P54" i="19"/>
  <c r="Q54" i="19" s="1"/>
  <c r="T54" i="19"/>
  <c r="W54" i="19"/>
  <c r="X54" i="19"/>
  <c r="Z54" i="19" s="1"/>
  <c r="Y54" i="19" s="1"/>
  <c r="AA54" i="19"/>
  <c r="AB54" i="19" s="1"/>
  <c r="A55" i="19"/>
  <c r="C55" i="19"/>
  <c r="D55" i="19"/>
  <c r="E55" i="19"/>
  <c r="I55" i="19"/>
  <c r="J55" i="19" s="1"/>
  <c r="K55" i="19" a="1"/>
  <c r="K55" i="19" s="1"/>
  <c r="L55" i="19" s="1"/>
  <c r="N55" i="19"/>
  <c r="O55" i="19"/>
  <c r="P55" i="19"/>
  <c r="Q55" i="19" s="1"/>
  <c r="U55" i="19"/>
  <c r="T55" i="19"/>
  <c r="W55" i="19"/>
  <c r="X55" i="19"/>
  <c r="Z55" i="19" s="1"/>
  <c r="Y55" i="19" s="1"/>
  <c r="AA55" i="19"/>
  <c r="AB55" i="19" s="1"/>
  <c r="A56" i="19"/>
  <c r="C56" i="19"/>
  <c r="D56" i="19"/>
  <c r="E56" i="19"/>
  <c r="I56" i="19"/>
  <c r="J56" i="19" s="1"/>
  <c r="K56" i="19" a="1"/>
  <c r="K56" i="19" s="1"/>
  <c r="L56" i="19" s="1"/>
  <c r="N56" i="19"/>
  <c r="O56" i="19"/>
  <c r="P56" i="19"/>
  <c r="Q56" i="19" s="1"/>
  <c r="U56" i="19"/>
  <c r="T56" i="19"/>
  <c r="W56" i="19"/>
  <c r="X56" i="19"/>
  <c r="Z56" i="19"/>
  <c r="AA56" i="19"/>
  <c r="AB56" i="19" s="1"/>
  <c r="A57" i="19"/>
  <c r="C57" i="19"/>
  <c r="D57" i="19"/>
  <c r="E57" i="19"/>
  <c r="I57" i="19"/>
  <c r="J57" i="19" s="1"/>
  <c r="AG57" i="19" s="1"/>
  <c r="K57" i="19" a="1"/>
  <c r="K57" i="19" s="1"/>
  <c r="L57" i="19" s="1"/>
  <c r="N57" i="19"/>
  <c r="O57" i="19"/>
  <c r="P57" i="19"/>
  <c r="Q57" i="19" s="1"/>
  <c r="U57" i="19"/>
  <c r="T57" i="19"/>
  <c r="W57" i="19"/>
  <c r="X57" i="19"/>
  <c r="Z57" i="19"/>
  <c r="AA57" i="19"/>
  <c r="AB57" i="19" s="1"/>
  <c r="A58" i="19"/>
  <c r="C58" i="19"/>
  <c r="D58" i="19"/>
  <c r="E58" i="19"/>
  <c r="I58" i="19"/>
  <c r="J58" i="19" s="1"/>
  <c r="K58" i="19" a="1"/>
  <c r="K58" i="19" s="1"/>
  <c r="L58" i="19" s="1"/>
  <c r="N58" i="19"/>
  <c r="O58" i="19"/>
  <c r="P58" i="19"/>
  <c r="Q58" i="19" s="1"/>
  <c r="T58" i="19"/>
  <c r="W58" i="19"/>
  <c r="X58" i="19"/>
  <c r="Z58" i="19" s="1"/>
  <c r="AA58" i="19"/>
  <c r="AB58" i="19" s="1"/>
  <c r="A59" i="19"/>
  <c r="C59" i="19"/>
  <c r="D59" i="19"/>
  <c r="E59" i="19"/>
  <c r="I59" i="19"/>
  <c r="J59" i="19" s="1"/>
  <c r="K59" i="19" a="1"/>
  <c r="K59" i="19" s="1"/>
  <c r="L59" i="19" s="1"/>
  <c r="N59" i="19"/>
  <c r="O59" i="19"/>
  <c r="P59" i="19"/>
  <c r="Q59" i="19" s="1"/>
  <c r="U59" i="19"/>
  <c r="T59" i="19"/>
  <c r="W59" i="19"/>
  <c r="X59" i="19"/>
  <c r="Z59" i="19" s="1"/>
  <c r="Y59" i="19" s="1"/>
  <c r="AA59" i="19"/>
  <c r="AB59" i="19" s="1"/>
  <c r="A60" i="19"/>
  <c r="C60" i="19"/>
  <c r="D60" i="19"/>
  <c r="E60" i="19"/>
  <c r="I60" i="19"/>
  <c r="J60" i="19" s="1"/>
  <c r="K60" i="19" a="1"/>
  <c r="K60" i="19" s="1"/>
  <c r="L60" i="19" s="1"/>
  <c r="N60" i="19"/>
  <c r="O60" i="19"/>
  <c r="P60" i="19"/>
  <c r="Q60" i="19" s="1"/>
  <c r="T60" i="19"/>
  <c r="W60" i="19"/>
  <c r="X60" i="19"/>
  <c r="Z60" i="19"/>
  <c r="AA60" i="19"/>
  <c r="AB60" i="19" s="1"/>
  <c r="A61" i="19"/>
  <c r="C61" i="19"/>
  <c r="D61" i="19"/>
  <c r="E61" i="19"/>
  <c r="I61" i="19"/>
  <c r="J61" i="19" s="1"/>
  <c r="AG61" i="19" s="1"/>
  <c r="K61" i="19" a="1"/>
  <c r="K61" i="19" s="1"/>
  <c r="L61" i="19" s="1"/>
  <c r="N61" i="19"/>
  <c r="O61" i="19"/>
  <c r="P61" i="19"/>
  <c r="Q61" i="19" s="1"/>
  <c r="U61" i="19"/>
  <c r="T61" i="19"/>
  <c r="W61" i="19"/>
  <c r="X61" i="19"/>
  <c r="Z61" i="19"/>
  <c r="AA61" i="19"/>
  <c r="AB61" i="19" s="1"/>
  <c r="A62" i="19"/>
  <c r="C62" i="19"/>
  <c r="D62" i="19"/>
  <c r="E62" i="19"/>
  <c r="I62" i="19"/>
  <c r="J62" i="19" s="1"/>
  <c r="K62" i="19" a="1"/>
  <c r="K62" i="19" s="1"/>
  <c r="L62" i="19" s="1"/>
  <c r="N62" i="19"/>
  <c r="O62" i="19"/>
  <c r="P62" i="19"/>
  <c r="Q62" i="19" s="1"/>
  <c r="U62" i="19"/>
  <c r="T62" i="19"/>
  <c r="W62" i="19"/>
  <c r="X62" i="19"/>
  <c r="Z62" i="19" s="1"/>
  <c r="AA62" i="19"/>
  <c r="AB62" i="19" s="1"/>
  <c r="A63" i="19"/>
  <c r="C63" i="19"/>
  <c r="D63" i="19"/>
  <c r="E63" i="19"/>
  <c r="I63" i="19"/>
  <c r="J63" i="19" s="1"/>
  <c r="K63" i="19" a="1"/>
  <c r="K63" i="19" s="1"/>
  <c r="L63" i="19" s="1"/>
  <c r="N63" i="19"/>
  <c r="O63" i="19"/>
  <c r="P63" i="19"/>
  <c r="Q63" i="19" s="1"/>
  <c r="T63" i="19"/>
  <c r="W63" i="19"/>
  <c r="X63" i="19"/>
  <c r="Z63" i="19" s="1"/>
  <c r="Y63" i="19" s="1"/>
  <c r="AA63" i="19"/>
  <c r="AB63" i="19" s="1"/>
  <c r="A64" i="19"/>
  <c r="C64" i="19"/>
  <c r="D64" i="19"/>
  <c r="E64" i="19"/>
  <c r="I64" i="19"/>
  <c r="J64" i="19" s="1"/>
  <c r="K64" i="19" a="1"/>
  <c r="K64" i="19" s="1"/>
  <c r="L64" i="19" s="1"/>
  <c r="N64" i="19"/>
  <c r="O64" i="19"/>
  <c r="P64" i="19"/>
  <c r="Q64" i="19" s="1"/>
  <c r="T64" i="19"/>
  <c r="W64" i="19"/>
  <c r="X64" i="19"/>
  <c r="Z64" i="19" s="1"/>
  <c r="Y64" i="19" s="1"/>
  <c r="AA64" i="19"/>
  <c r="AB64" i="19" s="1"/>
  <c r="A65" i="19"/>
  <c r="C65" i="19"/>
  <c r="D65" i="19"/>
  <c r="E65" i="19"/>
  <c r="I65" i="19"/>
  <c r="J65" i="19" s="1"/>
  <c r="AG65" i="19" s="1"/>
  <c r="K65" i="19" a="1"/>
  <c r="K65" i="19" s="1"/>
  <c r="L65" i="19" s="1"/>
  <c r="N65" i="19"/>
  <c r="O65" i="19"/>
  <c r="P65" i="19"/>
  <c r="Q65" i="19" s="1"/>
  <c r="U65" i="19"/>
  <c r="T65" i="19"/>
  <c r="W65" i="19"/>
  <c r="X65" i="19"/>
  <c r="Z65" i="19"/>
  <c r="AA65" i="19"/>
  <c r="AB65" i="19" s="1"/>
  <c r="A66" i="19"/>
  <c r="C66" i="19"/>
  <c r="D66" i="19"/>
  <c r="E66" i="19"/>
  <c r="I66" i="19"/>
  <c r="J66" i="19" s="1"/>
  <c r="K66" i="19" a="1"/>
  <c r="K66" i="19" s="1"/>
  <c r="L66" i="19" s="1"/>
  <c r="N66" i="19"/>
  <c r="O66" i="19"/>
  <c r="P66" i="19"/>
  <c r="Q66" i="19" s="1"/>
  <c r="U66" i="19"/>
  <c r="T66" i="19"/>
  <c r="W66" i="19"/>
  <c r="X66" i="19"/>
  <c r="Z66" i="19"/>
  <c r="AA66" i="19"/>
  <c r="AB66" i="19" s="1"/>
  <c r="A67" i="19"/>
  <c r="C67" i="19"/>
  <c r="D67" i="19"/>
  <c r="E67" i="19"/>
  <c r="I67" i="19"/>
  <c r="J67" i="19" s="1"/>
  <c r="K67" i="19" a="1"/>
  <c r="K67" i="19" s="1"/>
  <c r="L67" i="19" s="1"/>
  <c r="N67" i="19"/>
  <c r="O67" i="19"/>
  <c r="P67" i="19"/>
  <c r="Q67" i="19" s="1"/>
  <c r="U67" i="19"/>
  <c r="T67" i="19"/>
  <c r="W67" i="19"/>
  <c r="X67" i="19"/>
  <c r="Z67" i="19" s="1"/>
  <c r="AA67" i="19"/>
  <c r="AB67" i="19" s="1"/>
  <c r="A68" i="19"/>
  <c r="C68" i="19"/>
  <c r="D68" i="19"/>
  <c r="E68" i="19"/>
  <c r="I68" i="19"/>
  <c r="J68" i="19" s="1"/>
  <c r="K68" i="19" a="1"/>
  <c r="K68" i="19" s="1"/>
  <c r="L68" i="19" s="1"/>
  <c r="N68" i="19"/>
  <c r="O68" i="19"/>
  <c r="P68" i="19"/>
  <c r="Q68" i="19" s="1"/>
  <c r="U68" i="19"/>
  <c r="T68" i="19"/>
  <c r="W68" i="19"/>
  <c r="X68" i="19"/>
  <c r="Z68" i="19" s="1"/>
  <c r="Y68" i="19" s="1"/>
  <c r="AA68" i="19"/>
  <c r="AB68" i="19" s="1"/>
  <c r="A69" i="19"/>
  <c r="C69" i="19"/>
  <c r="D69" i="19"/>
  <c r="E69" i="19"/>
  <c r="I69" i="19"/>
  <c r="J69" i="19" s="1"/>
  <c r="K69" i="19" a="1"/>
  <c r="K69" i="19" s="1"/>
  <c r="L69" i="19" s="1"/>
  <c r="N69" i="19"/>
  <c r="O69" i="19"/>
  <c r="P69" i="19"/>
  <c r="Q69" i="19" s="1"/>
  <c r="T69" i="19"/>
  <c r="W69" i="19"/>
  <c r="X69" i="19"/>
  <c r="Z69" i="19"/>
  <c r="Y69" i="19" s="1"/>
  <c r="AA69" i="19"/>
  <c r="AB69" i="19" s="1"/>
  <c r="A70" i="19"/>
  <c r="C70" i="19"/>
  <c r="D70" i="19"/>
  <c r="E70" i="19"/>
  <c r="I70" i="19"/>
  <c r="J70" i="19" s="1"/>
  <c r="K70" i="19" a="1"/>
  <c r="K70" i="19" s="1"/>
  <c r="L70" i="19" s="1"/>
  <c r="N70" i="19"/>
  <c r="O70" i="19"/>
  <c r="P70" i="19"/>
  <c r="Q70" i="19" s="1"/>
  <c r="T70" i="19"/>
  <c r="W70" i="19"/>
  <c r="X70" i="19"/>
  <c r="Z70" i="19"/>
  <c r="AA70" i="19"/>
  <c r="AB70" i="19" s="1"/>
  <c r="A71" i="19"/>
  <c r="C71" i="19"/>
  <c r="D71" i="19"/>
  <c r="E71" i="19"/>
  <c r="I71" i="19"/>
  <c r="J71" i="19" s="1"/>
  <c r="K71" i="19" a="1"/>
  <c r="K71" i="19" s="1"/>
  <c r="L71" i="19" s="1"/>
  <c r="N71" i="19"/>
  <c r="O71" i="19"/>
  <c r="P71" i="19"/>
  <c r="Q71" i="19" s="1"/>
  <c r="U71" i="19"/>
  <c r="T71" i="19"/>
  <c r="W71" i="19"/>
  <c r="X71" i="19"/>
  <c r="Z71" i="19"/>
  <c r="AA71" i="19"/>
  <c r="AB71" i="19" s="1"/>
  <c r="A72" i="19"/>
  <c r="C72" i="19"/>
  <c r="D72" i="19"/>
  <c r="E72" i="19"/>
  <c r="I72" i="19"/>
  <c r="J72" i="19" s="1"/>
  <c r="AG72" i="19" s="1"/>
  <c r="K72" i="19" a="1"/>
  <c r="K72" i="19" s="1"/>
  <c r="L72" i="19" s="1"/>
  <c r="N72" i="19"/>
  <c r="O72" i="19"/>
  <c r="P72" i="19"/>
  <c r="Q72" i="19" s="1"/>
  <c r="T72" i="19"/>
  <c r="W72" i="19"/>
  <c r="X72" i="19"/>
  <c r="Z72" i="19" s="1"/>
  <c r="AA72" i="19"/>
  <c r="AB72" i="19" s="1"/>
  <c r="A73" i="19"/>
  <c r="C73" i="19"/>
  <c r="D73" i="19"/>
  <c r="E73" i="19"/>
  <c r="I73" i="19"/>
  <c r="J73" i="19" s="1"/>
  <c r="K73" i="19" a="1"/>
  <c r="K73" i="19" s="1"/>
  <c r="L73" i="19" s="1"/>
  <c r="N73" i="19"/>
  <c r="O73" i="19"/>
  <c r="P73" i="19"/>
  <c r="Q73" i="19" s="1"/>
  <c r="U73" i="19"/>
  <c r="T73" i="19"/>
  <c r="W73" i="19"/>
  <c r="X73" i="19"/>
  <c r="Z73" i="19" s="1"/>
  <c r="Y73" i="19" s="1"/>
  <c r="AA73" i="19"/>
  <c r="AB73" i="19" s="1"/>
  <c r="A74" i="19"/>
  <c r="C74" i="19"/>
  <c r="D74" i="19"/>
  <c r="E74" i="19"/>
  <c r="I74" i="19"/>
  <c r="J74" i="19" s="1"/>
  <c r="K74" i="19" a="1"/>
  <c r="K74" i="19" s="1"/>
  <c r="L74" i="19" s="1"/>
  <c r="N74" i="19"/>
  <c r="O74" i="19"/>
  <c r="P74" i="19"/>
  <c r="Q74" i="19" s="1"/>
  <c r="T74" i="19"/>
  <c r="W74" i="19"/>
  <c r="X74" i="19"/>
  <c r="Z74" i="19" s="1"/>
  <c r="Y74" i="19" s="1"/>
  <c r="AA74" i="19"/>
  <c r="AB74" i="19" s="1"/>
  <c r="A75" i="19"/>
  <c r="C75" i="19"/>
  <c r="D75" i="19"/>
  <c r="E75" i="19"/>
  <c r="I75" i="19"/>
  <c r="J75" i="19" s="1"/>
  <c r="AG75" i="19" s="1"/>
  <c r="K75" i="19" a="1"/>
  <c r="K75" i="19" s="1"/>
  <c r="L75" i="19" s="1"/>
  <c r="N75" i="19"/>
  <c r="O75" i="19"/>
  <c r="P75" i="19"/>
  <c r="Q75" i="19" s="1"/>
  <c r="U75" i="19"/>
  <c r="T75" i="19"/>
  <c r="W75" i="19"/>
  <c r="X75" i="19"/>
  <c r="Z75" i="19"/>
  <c r="AA75" i="19"/>
  <c r="AB75" i="19" s="1"/>
  <c r="A76" i="19"/>
  <c r="C76" i="19"/>
  <c r="D76" i="19"/>
  <c r="E76" i="19"/>
  <c r="I76" i="19"/>
  <c r="J76" i="19" s="1"/>
  <c r="K76" i="19" a="1"/>
  <c r="K76" i="19" s="1"/>
  <c r="L76" i="19" s="1"/>
  <c r="N76" i="19"/>
  <c r="O76" i="19"/>
  <c r="P76" i="19"/>
  <c r="Q76" i="19" s="1"/>
  <c r="T76" i="19"/>
  <c r="W76" i="19"/>
  <c r="X76" i="19"/>
  <c r="Z76" i="19"/>
  <c r="AA76" i="19"/>
  <c r="AB76" i="19" s="1"/>
  <c r="A77" i="19"/>
  <c r="C77" i="19"/>
  <c r="D77" i="19"/>
  <c r="E77" i="19"/>
  <c r="I77" i="19"/>
  <c r="J77" i="19" s="1"/>
  <c r="AG77" i="19" s="1"/>
  <c r="K77" i="19" a="1"/>
  <c r="K77" i="19" s="1"/>
  <c r="L77" i="19" s="1"/>
  <c r="N77" i="19"/>
  <c r="O77" i="19"/>
  <c r="P77" i="19"/>
  <c r="Q77" i="19" s="1"/>
  <c r="T77" i="19"/>
  <c r="W77" i="19"/>
  <c r="X77" i="19"/>
  <c r="Z77" i="19"/>
  <c r="AA77" i="19"/>
  <c r="AB77" i="19" s="1"/>
  <c r="A78" i="19"/>
  <c r="C78" i="19"/>
  <c r="D78" i="19"/>
  <c r="E78" i="19"/>
  <c r="I78" i="19"/>
  <c r="J78" i="19" s="1"/>
  <c r="K78" i="19" a="1"/>
  <c r="K78" i="19" s="1"/>
  <c r="L78" i="19" s="1"/>
  <c r="N78" i="19"/>
  <c r="O78" i="19"/>
  <c r="P78" i="19"/>
  <c r="Q78" i="19" s="1"/>
  <c r="T78" i="19"/>
  <c r="W78" i="19"/>
  <c r="X78" i="19"/>
  <c r="Z78" i="19" s="1"/>
  <c r="Y78" i="19" s="1"/>
  <c r="AA78" i="19"/>
  <c r="AB78" i="19" s="1"/>
  <c r="A79" i="19"/>
  <c r="C79" i="19"/>
  <c r="D79" i="19"/>
  <c r="E79" i="19"/>
  <c r="I79" i="19"/>
  <c r="J79" i="19" s="1"/>
  <c r="K79" i="19" a="1"/>
  <c r="K79" i="19" s="1"/>
  <c r="L79" i="19" s="1"/>
  <c r="N79" i="19"/>
  <c r="O79" i="19"/>
  <c r="P79" i="19"/>
  <c r="Q79" i="19" s="1"/>
  <c r="U79" i="19"/>
  <c r="T79" i="19"/>
  <c r="W79" i="19"/>
  <c r="X79" i="19"/>
  <c r="Z79" i="19" s="1"/>
  <c r="AA79" i="19"/>
  <c r="AB79" i="19" s="1"/>
  <c r="A80" i="19"/>
  <c r="C80" i="19"/>
  <c r="D80" i="19"/>
  <c r="E80" i="19"/>
  <c r="I80" i="19"/>
  <c r="J80" i="19" s="1"/>
  <c r="K80" i="19" a="1"/>
  <c r="K80" i="19" s="1"/>
  <c r="L80" i="19" s="1"/>
  <c r="N80" i="19"/>
  <c r="O80" i="19"/>
  <c r="P80" i="19"/>
  <c r="Q80" i="19" s="1"/>
  <c r="T80" i="19"/>
  <c r="W80" i="19"/>
  <c r="X80" i="19"/>
  <c r="Z80" i="19" s="1"/>
  <c r="Y80" i="19" s="1"/>
  <c r="AA80" i="19"/>
  <c r="AB80" i="19" s="1"/>
  <c r="A81" i="19"/>
  <c r="C81" i="19"/>
  <c r="D81" i="19"/>
  <c r="E81" i="19"/>
  <c r="I81" i="19"/>
  <c r="J81" i="19" s="1"/>
  <c r="K81" i="19" a="1"/>
  <c r="K81" i="19" s="1"/>
  <c r="L81" i="19" s="1"/>
  <c r="N81" i="19"/>
  <c r="O81" i="19"/>
  <c r="P81" i="19"/>
  <c r="Q81" i="19" s="1"/>
  <c r="U81" i="19"/>
  <c r="T81" i="19"/>
  <c r="W81" i="19"/>
  <c r="X81" i="19"/>
  <c r="Z81" i="19" s="1"/>
  <c r="Y81" i="19" s="1"/>
  <c r="AA81" i="19"/>
  <c r="AB81" i="19" s="1"/>
  <c r="A82" i="19"/>
  <c r="C82" i="19"/>
  <c r="D82" i="19"/>
  <c r="E82" i="19"/>
  <c r="I82" i="19"/>
  <c r="J82" i="19" s="1"/>
  <c r="K82" i="19" a="1"/>
  <c r="K82" i="19" s="1"/>
  <c r="L82" i="19" s="1"/>
  <c r="N82" i="19"/>
  <c r="O82" i="19"/>
  <c r="P82" i="19"/>
  <c r="Q82" i="19" s="1"/>
  <c r="T82" i="19"/>
  <c r="W82" i="19"/>
  <c r="X82" i="19"/>
  <c r="Z82" i="19" s="1"/>
  <c r="AA82" i="19"/>
  <c r="AB82" i="19" s="1"/>
  <c r="A83" i="19"/>
  <c r="C83" i="19"/>
  <c r="D83" i="19"/>
  <c r="E83" i="19"/>
  <c r="I83" i="19"/>
  <c r="J83" i="19" s="1"/>
  <c r="K83" i="19" a="1"/>
  <c r="K83" i="19" s="1"/>
  <c r="L83" i="19" s="1"/>
  <c r="N83" i="19"/>
  <c r="O83" i="19"/>
  <c r="P83" i="19"/>
  <c r="Q83" i="19" s="1"/>
  <c r="U83" i="19"/>
  <c r="T83" i="19"/>
  <c r="W83" i="19"/>
  <c r="X83" i="19"/>
  <c r="Z83" i="19" s="1"/>
  <c r="Y83" i="19" s="1"/>
  <c r="AA83" i="19"/>
  <c r="AB83" i="19" s="1"/>
  <c r="A84" i="19"/>
  <c r="C84" i="19"/>
  <c r="D84" i="19"/>
  <c r="E84" i="19"/>
  <c r="I84" i="19"/>
  <c r="J84" i="19" s="1"/>
  <c r="K84" i="19" a="1"/>
  <c r="K84" i="19" s="1"/>
  <c r="N84" i="19"/>
  <c r="O84" i="19"/>
  <c r="P84" i="19"/>
  <c r="Q84" i="19" s="1"/>
  <c r="U84" i="19"/>
  <c r="T84" i="19"/>
  <c r="W84" i="19"/>
  <c r="X84" i="19"/>
  <c r="Z84" i="19" s="1"/>
  <c r="Y84" i="19" s="1"/>
  <c r="AA84" i="19"/>
  <c r="AB84" i="19" s="1"/>
  <c r="A85" i="19"/>
  <c r="C85" i="19"/>
  <c r="D85" i="19"/>
  <c r="E85" i="19"/>
  <c r="I85" i="19"/>
  <c r="J85" i="19" s="1"/>
  <c r="K85" i="19" a="1"/>
  <c r="K85" i="19" s="1"/>
  <c r="L85" i="19" s="1"/>
  <c r="N85" i="19"/>
  <c r="O85" i="19"/>
  <c r="P85" i="19"/>
  <c r="Q85" i="19" s="1"/>
  <c r="U85" i="19"/>
  <c r="T85" i="19"/>
  <c r="W85" i="19"/>
  <c r="X85" i="19"/>
  <c r="Z85" i="19"/>
  <c r="AA85" i="19"/>
  <c r="AB85" i="19" s="1"/>
  <c r="A86" i="19"/>
  <c r="C86" i="19"/>
  <c r="D86" i="19"/>
  <c r="E86" i="19"/>
  <c r="I86" i="19"/>
  <c r="J86" i="19" s="1"/>
  <c r="AG86" i="19" s="1"/>
  <c r="K86" i="19" a="1"/>
  <c r="K86" i="19" s="1"/>
  <c r="L86" i="19" s="1"/>
  <c r="N86" i="19"/>
  <c r="O86" i="19"/>
  <c r="P86" i="19"/>
  <c r="Q86" i="19" s="1"/>
  <c r="U86" i="19"/>
  <c r="T86" i="19"/>
  <c r="W86" i="19"/>
  <c r="X86" i="19"/>
  <c r="Z86" i="19"/>
  <c r="AA86" i="19"/>
  <c r="AB86" i="19" s="1"/>
  <c r="A87" i="19"/>
  <c r="C87" i="19"/>
  <c r="D87" i="19"/>
  <c r="E87" i="19"/>
  <c r="I87" i="19"/>
  <c r="J87" i="19" s="1"/>
  <c r="K87" i="19" a="1"/>
  <c r="K87" i="19" s="1"/>
  <c r="L87" i="19" s="1"/>
  <c r="N87" i="19"/>
  <c r="O87" i="19"/>
  <c r="P87" i="19"/>
  <c r="Q87" i="19" s="1"/>
  <c r="U87" i="19"/>
  <c r="T87" i="19"/>
  <c r="W87" i="19"/>
  <c r="X87" i="19"/>
  <c r="Z87" i="19"/>
  <c r="AA87" i="19"/>
  <c r="AB87" i="19" s="1"/>
  <c r="A88" i="19"/>
  <c r="C88" i="19"/>
  <c r="D88" i="19"/>
  <c r="E88" i="19"/>
  <c r="I88" i="19"/>
  <c r="J88" i="19" s="1"/>
  <c r="K88" i="19" a="1"/>
  <c r="K88" i="19" s="1"/>
  <c r="L88" i="19" s="1"/>
  <c r="N88" i="19"/>
  <c r="O88" i="19"/>
  <c r="P88" i="19"/>
  <c r="Q88" i="19" s="1"/>
  <c r="U88" i="19"/>
  <c r="T88" i="19"/>
  <c r="W88" i="19"/>
  <c r="X88" i="19"/>
  <c r="Z88" i="19" s="1"/>
  <c r="AA88" i="19"/>
  <c r="AB88" i="19" s="1"/>
  <c r="A89" i="19"/>
  <c r="C89" i="19"/>
  <c r="D89" i="19"/>
  <c r="E89" i="19"/>
  <c r="I89" i="19"/>
  <c r="J89" i="19" s="1"/>
  <c r="K89" i="19" a="1"/>
  <c r="K89" i="19" s="1"/>
  <c r="L89" i="19" s="1"/>
  <c r="N89" i="19"/>
  <c r="O89" i="19"/>
  <c r="P89" i="19"/>
  <c r="Q89" i="19" s="1"/>
  <c r="U89" i="19"/>
  <c r="T89" i="19"/>
  <c r="W89" i="19"/>
  <c r="X89" i="19"/>
  <c r="Z89" i="19" s="1"/>
  <c r="Y89" i="19" s="1"/>
  <c r="AA89" i="19"/>
  <c r="AB89" i="19" s="1"/>
  <c r="A90" i="19"/>
  <c r="C90" i="19"/>
  <c r="D90" i="19"/>
  <c r="E90" i="19"/>
  <c r="I90" i="19"/>
  <c r="J90" i="19" s="1"/>
  <c r="K90" i="19" a="1"/>
  <c r="K90" i="19" s="1"/>
  <c r="L90" i="19" s="1"/>
  <c r="N90" i="19"/>
  <c r="O90" i="19"/>
  <c r="P90" i="19"/>
  <c r="Q90" i="19" s="1"/>
  <c r="U90" i="19"/>
  <c r="T90" i="19"/>
  <c r="W90" i="19"/>
  <c r="X90" i="19"/>
  <c r="Z90" i="19" s="1"/>
  <c r="Y90" i="19" s="1"/>
  <c r="AA90" i="19"/>
  <c r="AB90" i="19" s="1"/>
  <c r="A91" i="19"/>
  <c r="C91" i="19"/>
  <c r="D91" i="19"/>
  <c r="E91" i="19"/>
  <c r="I91" i="19"/>
  <c r="J91" i="19" s="1"/>
  <c r="K91" i="19" a="1"/>
  <c r="K91" i="19" s="1"/>
  <c r="L91" i="19" s="1"/>
  <c r="N91" i="19"/>
  <c r="O91" i="19"/>
  <c r="P91" i="19"/>
  <c r="Q91" i="19" s="1"/>
  <c r="U91" i="19"/>
  <c r="T91" i="19"/>
  <c r="W91" i="19"/>
  <c r="X91" i="19"/>
  <c r="Z91" i="19"/>
  <c r="Y91" i="19" s="1"/>
  <c r="AA91" i="19"/>
  <c r="AB91" i="19" s="1"/>
  <c r="A92" i="19"/>
  <c r="C92" i="19"/>
  <c r="D92" i="19"/>
  <c r="E92" i="19"/>
  <c r="I92" i="19"/>
  <c r="J92" i="19" s="1"/>
  <c r="K92" i="19" a="1"/>
  <c r="K92" i="19" s="1"/>
  <c r="L92" i="19" s="1"/>
  <c r="N92" i="19"/>
  <c r="O92" i="19"/>
  <c r="P92" i="19"/>
  <c r="Q92" i="19" s="1"/>
  <c r="T92" i="19"/>
  <c r="W92" i="19"/>
  <c r="X92" i="19"/>
  <c r="Z92" i="19"/>
  <c r="AA92" i="19"/>
  <c r="AB92" i="19" s="1"/>
  <c r="A93" i="19"/>
  <c r="C93" i="19"/>
  <c r="D93" i="19"/>
  <c r="E93" i="19"/>
  <c r="I93" i="19"/>
  <c r="J93" i="19"/>
  <c r="AG93" i="19" s="1"/>
  <c r="K93" i="19" a="1"/>
  <c r="K93" i="19" s="1"/>
  <c r="L93" i="19" s="1"/>
  <c r="N93" i="19"/>
  <c r="O93" i="19"/>
  <c r="P93" i="19"/>
  <c r="Q93" i="19" s="1"/>
  <c r="T93" i="19"/>
  <c r="W93" i="19"/>
  <c r="X93" i="19"/>
  <c r="Z93" i="19"/>
  <c r="AA93" i="19"/>
  <c r="AB93" i="19" s="1"/>
  <c r="A94" i="19"/>
  <c r="C94" i="19"/>
  <c r="D94" i="19"/>
  <c r="E94" i="19"/>
  <c r="I94" i="19"/>
  <c r="J94" i="19" s="1"/>
  <c r="K94" i="19" a="1"/>
  <c r="K94" i="19" s="1"/>
  <c r="L94" i="19" s="1"/>
  <c r="N94" i="19"/>
  <c r="O94" i="19"/>
  <c r="P94" i="19"/>
  <c r="Q94" i="19" s="1"/>
  <c r="U94" i="19"/>
  <c r="T94" i="19"/>
  <c r="W94" i="19"/>
  <c r="X94" i="19"/>
  <c r="Z94" i="19" s="1"/>
  <c r="Y94" i="19" s="1"/>
  <c r="AA94" i="19"/>
  <c r="AB94" i="19" s="1"/>
  <c r="A95" i="19"/>
  <c r="C95" i="19"/>
  <c r="D95" i="19"/>
  <c r="E95" i="19"/>
  <c r="I95" i="19"/>
  <c r="J95" i="19" s="1"/>
  <c r="K95" i="19" a="1"/>
  <c r="K95" i="19" s="1"/>
  <c r="L95" i="19" s="1"/>
  <c r="N95" i="19"/>
  <c r="O95" i="19"/>
  <c r="P95" i="19"/>
  <c r="Q95" i="19" s="1"/>
  <c r="T95" i="19"/>
  <c r="W95" i="19"/>
  <c r="X95" i="19"/>
  <c r="Z95" i="19"/>
  <c r="AA95" i="19"/>
  <c r="AB95" i="19" s="1"/>
  <c r="A96" i="19"/>
  <c r="C96" i="19"/>
  <c r="D96" i="19"/>
  <c r="E96" i="19"/>
  <c r="I96" i="19"/>
  <c r="J96" i="19" s="1"/>
  <c r="K96" i="19" a="1"/>
  <c r="K96" i="19" s="1"/>
  <c r="L96" i="19" s="1"/>
  <c r="N96" i="19"/>
  <c r="O96" i="19"/>
  <c r="P96" i="19"/>
  <c r="Q96" i="19" s="1"/>
  <c r="U96" i="19"/>
  <c r="T96" i="19"/>
  <c r="W96" i="19"/>
  <c r="X96" i="19"/>
  <c r="Z96" i="19"/>
  <c r="AA96" i="19"/>
  <c r="AB96" i="19" s="1"/>
  <c r="A97" i="19"/>
  <c r="C97" i="19"/>
  <c r="D97" i="19"/>
  <c r="E97" i="19"/>
  <c r="I97" i="19"/>
  <c r="J97" i="19" s="1"/>
  <c r="K97" i="19" a="1"/>
  <c r="K97" i="19" s="1"/>
  <c r="L97" i="19" s="1"/>
  <c r="N97" i="19"/>
  <c r="O97" i="19"/>
  <c r="P97" i="19"/>
  <c r="Q97" i="19" s="1"/>
  <c r="U97" i="19"/>
  <c r="T97" i="19"/>
  <c r="W97" i="19"/>
  <c r="X97" i="19"/>
  <c r="Z97" i="19"/>
  <c r="AA97" i="19"/>
  <c r="AB97" i="19" s="1"/>
  <c r="A98" i="19"/>
  <c r="C98" i="19"/>
  <c r="D98" i="19"/>
  <c r="E98" i="19"/>
  <c r="I98" i="19"/>
  <c r="J98" i="19" s="1"/>
  <c r="K98" i="19" a="1"/>
  <c r="K98" i="19" s="1"/>
  <c r="L98" i="19" s="1"/>
  <c r="N98" i="19"/>
  <c r="O98" i="19"/>
  <c r="P98" i="19"/>
  <c r="Q98" i="19" s="1"/>
  <c r="U98" i="19"/>
  <c r="T98" i="19"/>
  <c r="W98" i="19"/>
  <c r="X98" i="19"/>
  <c r="Z98" i="19" s="1"/>
  <c r="Y98" i="19" s="1"/>
  <c r="AA98" i="19"/>
  <c r="AB98" i="19" s="1"/>
  <c r="A99" i="19"/>
  <c r="C99" i="19"/>
  <c r="D99" i="19"/>
  <c r="E99" i="19"/>
  <c r="I99" i="19"/>
  <c r="J99" i="19" s="1"/>
  <c r="K99" i="19" a="1"/>
  <c r="K99" i="19" s="1"/>
  <c r="L99" i="19" s="1"/>
  <c r="N99" i="19"/>
  <c r="O99" i="19"/>
  <c r="P99" i="19"/>
  <c r="Q99" i="19" s="1"/>
  <c r="U99" i="19"/>
  <c r="T99" i="19"/>
  <c r="W99" i="19"/>
  <c r="X99" i="19"/>
  <c r="Z99" i="19"/>
  <c r="AA99" i="19"/>
  <c r="AB99" i="19" s="1"/>
  <c r="A100" i="19"/>
  <c r="C100" i="19"/>
  <c r="D100" i="19"/>
  <c r="E100" i="19"/>
  <c r="I100" i="19"/>
  <c r="J100" i="19" s="1"/>
  <c r="AG100" i="19" s="1"/>
  <c r="K100" i="19" a="1"/>
  <c r="K100" i="19" s="1"/>
  <c r="L100" i="19" s="1"/>
  <c r="N100" i="19"/>
  <c r="O100" i="19"/>
  <c r="P100" i="19"/>
  <c r="Q100" i="19" s="1"/>
  <c r="U100" i="19"/>
  <c r="T100" i="19"/>
  <c r="W100" i="19"/>
  <c r="X100" i="19"/>
  <c r="Z100" i="19" s="1"/>
  <c r="AA100" i="19"/>
  <c r="AB100" i="19" s="1"/>
  <c r="A101" i="19"/>
  <c r="C101" i="19"/>
  <c r="D101" i="19"/>
  <c r="E101" i="19"/>
  <c r="I101" i="19"/>
  <c r="J101" i="19" s="1"/>
  <c r="K101" i="19" a="1"/>
  <c r="K101" i="19" s="1"/>
  <c r="L101" i="19" s="1"/>
  <c r="N101" i="19"/>
  <c r="O101" i="19"/>
  <c r="P101" i="19"/>
  <c r="Q101" i="19" s="1"/>
  <c r="U101" i="19"/>
  <c r="T101" i="19"/>
  <c r="W101" i="19"/>
  <c r="X101" i="19"/>
  <c r="Z101" i="19" s="1"/>
  <c r="Y101" i="19" s="1"/>
  <c r="AA101" i="19"/>
  <c r="AB101" i="19" s="1"/>
  <c r="A102" i="19"/>
  <c r="C102" i="19"/>
  <c r="D102" i="19"/>
  <c r="E102" i="19"/>
  <c r="I102" i="19"/>
  <c r="J102" i="19" s="1"/>
  <c r="K102" i="19" a="1"/>
  <c r="K102" i="19" s="1"/>
  <c r="L102" i="19" s="1"/>
  <c r="N102" i="19"/>
  <c r="O102" i="19"/>
  <c r="P102" i="19"/>
  <c r="Q102" i="19" s="1"/>
  <c r="U102" i="19"/>
  <c r="T102" i="19"/>
  <c r="W102" i="19"/>
  <c r="X102" i="19"/>
  <c r="Z102" i="19" s="1"/>
  <c r="Y102" i="19" s="1"/>
  <c r="AA102" i="19"/>
  <c r="AB102" i="19" s="1"/>
  <c r="A103" i="19"/>
  <c r="C103" i="19"/>
  <c r="D103" i="19"/>
  <c r="E103" i="19"/>
  <c r="I103" i="19"/>
  <c r="J103" i="19" s="1"/>
  <c r="K103" i="19" a="1"/>
  <c r="K103" i="19" s="1"/>
  <c r="L103" i="19" s="1"/>
  <c r="N103" i="19"/>
  <c r="O103" i="19"/>
  <c r="P103" i="19"/>
  <c r="Q103" i="19" s="1"/>
  <c r="U103" i="19"/>
  <c r="T103" i="19"/>
  <c r="W103" i="19"/>
  <c r="X103" i="19"/>
  <c r="Z103" i="19" s="1"/>
  <c r="Y103" i="19" s="1"/>
  <c r="AA103" i="19"/>
  <c r="AB103" i="19" s="1"/>
  <c r="A104" i="19"/>
  <c r="C104" i="19"/>
  <c r="D104" i="19"/>
  <c r="E104" i="19"/>
  <c r="I104" i="19"/>
  <c r="J104" i="19" s="1"/>
  <c r="K104" i="19" a="1"/>
  <c r="K104" i="19" s="1"/>
  <c r="L104" i="19" s="1"/>
  <c r="N104" i="19"/>
  <c r="O104" i="19"/>
  <c r="P104" i="19"/>
  <c r="Q104" i="19" s="1"/>
  <c r="T104" i="19"/>
  <c r="W104" i="19"/>
  <c r="X104" i="19"/>
  <c r="Z104" i="19"/>
  <c r="AA104" i="19"/>
  <c r="AB104" i="19" s="1"/>
  <c r="A105" i="19"/>
  <c r="C105" i="19"/>
  <c r="D105" i="19"/>
  <c r="E105" i="19"/>
  <c r="I105" i="19"/>
  <c r="J105" i="19" s="1"/>
  <c r="K105" i="19" a="1"/>
  <c r="K105" i="19" s="1"/>
  <c r="L105" i="19" s="1"/>
  <c r="N105" i="19"/>
  <c r="O105" i="19"/>
  <c r="P105" i="19"/>
  <c r="Q105" i="19" s="1"/>
  <c r="T105" i="19"/>
  <c r="W105" i="19"/>
  <c r="X105" i="19"/>
  <c r="Z105" i="19" s="1"/>
  <c r="Y105" i="19" s="1"/>
  <c r="AA105" i="19"/>
  <c r="AB105" i="19" s="1"/>
  <c r="A106" i="19"/>
  <c r="C106" i="19"/>
  <c r="D106" i="19"/>
  <c r="E106" i="19"/>
  <c r="I106" i="19"/>
  <c r="J106" i="19" s="1"/>
  <c r="K106" i="19" a="1"/>
  <c r="K106" i="19" s="1"/>
  <c r="L106" i="19" s="1"/>
  <c r="N106" i="19"/>
  <c r="O106" i="19"/>
  <c r="P106" i="19"/>
  <c r="Q106" i="19" s="1"/>
  <c r="U106" i="19"/>
  <c r="T106" i="19"/>
  <c r="W106" i="19"/>
  <c r="X106" i="19"/>
  <c r="Z106" i="19"/>
  <c r="AA106" i="19"/>
  <c r="AB106" i="19" s="1"/>
  <c r="A107" i="19"/>
  <c r="C107" i="19"/>
  <c r="D107" i="19"/>
  <c r="E107" i="19"/>
  <c r="I107" i="19"/>
  <c r="J107" i="19" s="1"/>
  <c r="K107" i="19" a="1"/>
  <c r="K107" i="19" s="1"/>
  <c r="L107" i="19" s="1"/>
  <c r="N107" i="19"/>
  <c r="O107" i="19"/>
  <c r="P107" i="19"/>
  <c r="Q107" i="19" s="1"/>
  <c r="U107" i="19"/>
  <c r="T107" i="19"/>
  <c r="W107" i="19"/>
  <c r="X107" i="19"/>
  <c r="Z107" i="19" s="1"/>
  <c r="AA107" i="19"/>
  <c r="AB107" i="19" s="1"/>
  <c r="A108" i="19"/>
  <c r="C108" i="19"/>
  <c r="D108" i="19"/>
  <c r="E108" i="19"/>
  <c r="I108" i="19"/>
  <c r="J108" i="19" s="1"/>
  <c r="K108" i="19" a="1"/>
  <c r="K108" i="19" s="1"/>
  <c r="L108" i="19" s="1"/>
  <c r="N108" i="19"/>
  <c r="O108" i="19"/>
  <c r="P108" i="19"/>
  <c r="Q108" i="19" s="1"/>
  <c r="U108" i="19"/>
  <c r="T108" i="19"/>
  <c r="W108" i="19"/>
  <c r="X108" i="19"/>
  <c r="Z108" i="19" s="1"/>
  <c r="Y108" i="19" s="1"/>
  <c r="AA108" i="19"/>
  <c r="AB108" i="19" s="1"/>
  <c r="A109" i="19"/>
  <c r="C109" i="19"/>
  <c r="D109" i="19"/>
  <c r="E109" i="19"/>
  <c r="I109" i="19"/>
  <c r="J109" i="19" s="1"/>
  <c r="K109" i="19" a="1"/>
  <c r="K109" i="19" s="1"/>
  <c r="L109" i="19" s="1"/>
  <c r="N109" i="19"/>
  <c r="O109" i="19"/>
  <c r="P109" i="19"/>
  <c r="Q109" i="19" s="1"/>
  <c r="U109" i="19"/>
  <c r="T109" i="19"/>
  <c r="W109" i="19"/>
  <c r="X109" i="19"/>
  <c r="Z109" i="19" s="1"/>
  <c r="AA109" i="19"/>
  <c r="AB109" i="19" s="1"/>
  <c r="A110" i="19"/>
  <c r="C110" i="19"/>
  <c r="D110" i="19"/>
  <c r="E110" i="19"/>
  <c r="I110" i="19"/>
  <c r="J110" i="19" s="1"/>
  <c r="K110" i="19" a="1"/>
  <c r="K110" i="19" s="1"/>
  <c r="L110" i="19" s="1"/>
  <c r="N110" i="19"/>
  <c r="O110" i="19"/>
  <c r="P110" i="19"/>
  <c r="Q110" i="19" s="1"/>
  <c r="T110" i="19"/>
  <c r="W110" i="19"/>
  <c r="X110" i="19"/>
  <c r="Z110" i="19" s="1"/>
  <c r="Y110" i="19" s="1"/>
  <c r="AA110" i="19"/>
  <c r="AB110" i="19" s="1"/>
  <c r="A111" i="19"/>
  <c r="C111" i="19"/>
  <c r="D111" i="19"/>
  <c r="E111" i="19"/>
  <c r="I111" i="19"/>
  <c r="J111" i="19" s="1"/>
  <c r="K111" i="19" a="1"/>
  <c r="K111" i="19" s="1"/>
  <c r="L111" i="19" s="1"/>
  <c r="N111" i="19"/>
  <c r="O111" i="19"/>
  <c r="P111" i="19"/>
  <c r="Q111" i="19" s="1"/>
  <c r="T111" i="19"/>
  <c r="W111" i="19"/>
  <c r="X111" i="19"/>
  <c r="Z111" i="19"/>
  <c r="Y111" i="19" s="1"/>
  <c r="AA111" i="19"/>
  <c r="AB111" i="19" s="1"/>
  <c r="A112" i="19"/>
  <c r="C112" i="19"/>
  <c r="D112" i="19"/>
  <c r="E112" i="19"/>
  <c r="I112" i="19"/>
  <c r="J112" i="19" s="1"/>
  <c r="K112" i="19" a="1"/>
  <c r="K112" i="19" s="1"/>
  <c r="N112" i="19"/>
  <c r="O112" i="19"/>
  <c r="P112" i="19"/>
  <c r="Q112" i="19" s="1"/>
  <c r="U112" i="19"/>
  <c r="T112" i="19"/>
  <c r="W112" i="19"/>
  <c r="X112" i="19"/>
  <c r="Z112" i="19"/>
  <c r="AA112" i="19"/>
  <c r="AB112" i="19" s="1"/>
  <c r="A113" i="19"/>
  <c r="C113" i="19"/>
  <c r="D113" i="19"/>
  <c r="E113" i="19"/>
  <c r="I113" i="19"/>
  <c r="J113" i="19" s="1"/>
  <c r="AG113" i="19" s="1"/>
  <c r="K113" i="19" a="1"/>
  <c r="K113" i="19" s="1"/>
  <c r="N113" i="19"/>
  <c r="O113" i="19"/>
  <c r="P113" i="19"/>
  <c r="Q113" i="19" s="1"/>
  <c r="U113" i="19"/>
  <c r="T113" i="19"/>
  <c r="W113" i="19"/>
  <c r="X113" i="19"/>
  <c r="Z113" i="19"/>
  <c r="AA113" i="19"/>
  <c r="AB113" i="19" s="1"/>
  <c r="A114" i="19"/>
  <c r="C114" i="19"/>
  <c r="D114" i="19"/>
  <c r="E114" i="19"/>
  <c r="I114" i="19"/>
  <c r="J114" i="19" s="1"/>
  <c r="K114" i="19" a="1"/>
  <c r="K114" i="19" s="1"/>
  <c r="N114" i="19"/>
  <c r="O114" i="19"/>
  <c r="P114" i="19"/>
  <c r="Q114" i="19" s="1"/>
  <c r="U114" i="19"/>
  <c r="T114" i="19"/>
  <c r="W114" i="19"/>
  <c r="X114" i="19"/>
  <c r="Z114" i="19"/>
  <c r="AA114" i="19"/>
  <c r="AB114" i="19" s="1"/>
  <c r="A115" i="19"/>
  <c r="C115" i="19"/>
  <c r="D115" i="19"/>
  <c r="E115" i="19"/>
  <c r="I115" i="19"/>
  <c r="J115" i="19" s="1"/>
  <c r="K115" i="19" a="1"/>
  <c r="K115" i="19" s="1"/>
  <c r="L115" i="19" s="1"/>
  <c r="N115" i="19"/>
  <c r="O115" i="19"/>
  <c r="P115" i="19"/>
  <c r="Q115" i="19" s="1"/>
  <c r="T115" i="19"/>
  <c r="W115" i="19"/>
  <c r="X115" i="19"/>
  <c r="Z115" i="19" s="1"/>
  <c r="Y115" i="19" s="1"/>
  <c r="AA115" i="19"/>
  <c r="AB115" i="19" s="1"/>
  <c r="A116" i="19"/>
  <c r="C116" i="19"/>
  <c r="D116" i="19"/>
  <c r="E116" i="19"/>
  <c r="I116" i="19"/>
  <c r="J116" i="19" s="1"/>
  <c r="K116" i="19" a="1"/>
  <c r="K116" i="19" s="1"/>
  <c r="L116" i="19" s="1"/>
  <c r="N116" i="19"/>
  <c r="O116" i="19"/>
  <c r="P116" i="19"/>
  <c r="Q116" i="19" s="1"/>
  <c r="U116" i="19"/>
  <c r="T116" i="19"/>
  <c r="W116" i="19"/>
  <c r="X116" i="19"/>
  <c r="Z116" i="19"/>
  <c r="AA116" i="19"/>
  <c r="AB116" i="19" s="1"/>
  <c r="A117" i="19"/>
  <c r="C117" i="19"/>
  <c r="D117" i="19"/>
  <c r="E117" i="19"/>
  <c r="I117" i="19"/>
  <c r="J117" i="19" s="1"/>
  <c r="K117" i="19" a="1"/>
  <c r="K117" i="19" s="1"/>
  <c r="L117" i="19" s="1"/>
  <c r="N117" i="19"/>
  <c r="O117" i="19"/>
  <c r="P117" i="19"/>
  <c r="Q117" i="19" s="1"/>
  <c r="U117" i="19"/>
  <c r="T117" i="19"/>
  <c r="W117" i="19"/>
  <c r="X117" i="19"/>
  <c r="Z117" i="19"/>
  <c r="AA117" i="19"/>
  <c r="AB117" i="19" s="1"/>
  <c r="A118" i="19"/>
  <c r="C118" i="19"/>
  <c r="D118" i="19"/>
  <c r="E118" i="19"/>
  <c r="I118" i="19"/>
  <c r="J118" i="19" s="1"/>
  <c r="K118" i="19" a="1"/>
  <c r="K118" i="19" s="1"/>
  <c r="L118" i="19" s="1"/>
  <c r="N118" i="19"/>
  <c r="O118" i="19"/>
  <c r="P118" i="19"/>
  <c r="Q118" i="19" s="1"/>
  <c r="U118" i="19"/>
  <c r="T118" i="19"/>
  <c r="W118" i="19"/>
  <c r="X118" i="19"/>
  <c r="Z118" i="19"/>
  <c r="AA118" i="19"/>
  <c r="AB118" i="19" s="1"/>
  <c r="A119" i="19"/>
  <c r="C119" i="19"/>
  <c r="D119" i="19"/>
  <c r="E119" i="19"/>
  <c r="I119" i="19"/>
  <c r="J119" i="19" s="1"/>
  <c r="K119" i="19" a="1"/>
  <c r="K119" i="19" s="1"/>
  <c r="L119" i="19" s="1"/>
  <c r="N119" i="19"/>
  <c r="O119" i="19"/>
  <c r="P119" i="19"/>
  <c r="Q119" i="19" s="1"/>
  <c r="U119" i="19"/>
  <c r="T119" i="19"/>
  <c r="W119" i="19"/>
  <c r="X119" i="19"/>
  <c r="Z119" i="19"/>
  <c r="AA119" i="19"/>
  <c r="AB119" i="19" s="1"/>
  <c r="A120" i="19"/>
  <c r="C120" i="19"/>
  <c r="D120" i="19"/>
  <c r="E120" i="19"/>
  <c r="I120" i="19"/>
  <c r="J120" i="19" s="1"/>
  <c r="K120" i="19" a="1"/>
  <c r="K120" i="19" s="1"/>
  <c r="L120" i="19" s="1"/>
  <c r="N120" i="19"/>
  <c r="O120" i="19"/>
  <c r="P120" i="19"/>
  <c r="Q120" i="19" s="1"/>
  <c r="T120" i="19"/>
  <c r="W120" i="19"/>
  <c r="X120" i="19"/>
  <c r="Z120" i="19" s="1"/>
  <c r="Y120" i="19" s="1"/>
  <c r="AA120" i="19"/>
  <c r="AB120" i="19" s="1"/>
  <c r="A121" i="19"/>
  <c r="C121" i="19"/>
  <c r="D121" i="19"/>
  <c r="E121" i="19"/>
  <c r="I121" i="19"/>
  <c r="J121" i="19" s="1"/>
  <c r="K121" i="19" a="1"/>
  <c r="K121" i="19" s="1"/>
  <c r="L121" i="19" s="1"/>
  <c r="N121" i="19"/>
  <c r="O121" i="19"/>
  <c r="P121" i="19"/>
  <c r="Q121" i="19" s="1"/>
  <c r="U121" i="19"/>
  <c r="T121" i="19"/>
  <c r="W121" i="19"/>
  <c r="X121" i="19"/>
  <c r="Z121" i="19"/>
  <c r="Y121" i="19" s="1"/>
  <c r="AA121" i="19"/>
  <c r="AB121" i="19" s="1"/>
  <c r="A122" i="19"/>
  <c r="C122" i="19"/>
  <c r="D122" i="19"/>
  <c r="E122" i="19"/>
  <c r="I122" i="19"/>
  <c r="J122" i="19" s="1"/>
  <c r="AG122" i="19" s="1"/>
  <c r="K122" i="19" a="1"/>
  <c r="K122" i="19" s="1"/>
  <c r="L122" i="19" s="1"/>
  <c r="N122" i="19"/>
  <c r="O122" i="19"/>
  <c r="P122" i="19"/>
  <c r="Q122" i="19" s="1"/>
  <c r="U122" i="19"/>
  <c r="T122" i="19"/>
  <c r="W122" i="19"/>
  <c r="X122" i="19"/>
  <c r="Z122" i="19"/>
  <c r="AA122" i="19"/>
  <c r="AB122" i="19" s="1"/>
  <c r="A123" i="19"/>
  <c r="C123" i="19"/>
  <c r="D123" i="19"/>
  <c r="E123" i="19"/>
  <c r="I123" i="19"/>
  <c r="J123" i="19" s="1"/>
  <c r="AG123" i="19" s="1"/>
  <c r="K123" i="19" a="1"/>
  <c r="K123" i="19" s="1"/>
  <c r="L123" i="19" s="1"/>
  <c r="N123" i="19"/>
  <c r="O123" i="19"/>
  <c r="P123" i="19"/>
  <c r="Q123" i="19" s="1"/>
  <c r="U123" i="19"/>
  <c r="T123" i="19"/>
  <c r="W123" i="19"/>
  <c r="X123" i="19"/>
  <c r="Z123" i="19" s="1"/>
  <c r="AA123" i="19"/>
  <c r="AB123" i="19" s="1"/>
  <c r="A124" i="19"/>
  <c r="C124" i="19"/>
  <c r="D124" i="19"/>
  <c r="E124" i="19"/>
  <c r="I124" i="19"/>
  <c r="J124" i="19" s="1"/>
  <c r="AG124" i="19" s="1"/>
  <c r="K124" i="19" a="1"/>
  <c r="K124" i="19" s="1"/>
  <c r="L124" i="19" s="1"/>
  <c r="N124" i="19"/>
  <c r="O124" i="19"/>
  <c r="P124" i="19"/>
  <c r="Q124" i="19" s="1"/>
  <c r="U124" i="19"/>
  <c r="T124" i="19"/>
  <c r="W124" i="19"/>
  <c r="X124" i="19"/>
  <c r="Z124" i="19" s="1"/>
  <c r="Y124" i="19" s="1"/>
  <c r="AA124" i="19"/>
  <c r="AB124" i="19" s="1"/>
  <c r="A125" i="19"/>
  <c r="C125" i="19"/>
  <c r="D125" i="19"/>
  <c r="E125" i="19"/>
  <c r="I125" i="19"/>
  <c r="J125" i="19" s="1"/>
  <c r="K125" i="19" a="1"/>
  <c r="K125" i="19" s="1"/>
  <c r="L125" i="19" s="1"/>
  <c r="N125" i="19"/>
  <c r="O125" i="19"/>
  <c r="P125" i="19"/>
  <c r="Q125" i="19" s="1"/>
  <c r="U125" i="19"/>
  <c r="T125" i="19"/>
  <c r="W125" i="19"/>
  <c r="X125" i="19"/>
  <c r="Z125" i="19" s="1"/>
  <c r="Y125" i="19" s="1"/>
  <c r="AA125" i="19"/>
  <c r="AB125" i="19" s="1"/>
  <c r="A126" i="19"/>
  <c r="C126" i="19"/>
  <c r="D126" i="19"/>
  <c r="E126" i="19"/>
  <c r="I126" i="19"/>
  <c r="J126" i="19" s="1"/>
  <c r="AG126" i="19" s="1"/>
  <c r="K126" i="19" a="1"/>
  <c r="K126" i="19" s="1"/>
  <c r="L126" i="19" s="1"/>
  <c r="N126" i="19"/>
  <c r="O126" i="19"/>
  <c r="P126" i="19"/>
  <c r="Q126" i="19" s="1"/>
  <c r="U126" i="19"/>
  <c r="T126" i="19"/>
  <c r="W126" i="19"/>
  <c r="X126" i="19"/>
  <c r="Z126" i="19" s="1"/>
  <c r="AA126" i="19"/>
  <c r="AB126" i="19" s="1"/>
  <c r="A127" i="19"/>
  <c r="C127" i="19"/>
  <c r="D127" i="19"/>
  <c r="E127" i="19"/>
  <c r="I127" i="19"/>
  <c r="J127" i="19"/>
  <c r="AG127" i="19" s="1"/>
  <c r="K127" i="19" a="1"/>
  <c r="K127" i="19" s="1"/>
  <c r="L127" i="19" s="1"/>
  <c r="N127" i="19"/>
  <c r="O127" i="19"/>
  <c r="P127" i="19"/>
  <c r="Q127" i="19" s="1"/>
  <c r="U127" i="19"/>
  <c r="T127" i="19"/>
  <c r="W127" i="19"/>
  <c r="X127" i="19"/>
  <c r="Z127" i="19"/>
  <c r="AA127" i="19"/>
  <c r="AB127" i="19" s="1"/>
  <c r="A128" i="19"/>
  <c r="C128" i="19"/>
  <c r="D128" i="19"/>
  <c r="E128" i="19"/>
  <c r="I128" i="19"/>
  <c r="J128" i="19" s="1"/>
  <c r="K128" i="19" a="1"/>
  <c r="K128" i="19" s="1"/>
  <c r="L128" i="19" s="1"/>
  <c r="N128" i="19"/>
  <c r="O128" i="19"/>
  <c r="P128" i="19"/>
  <c r="Q128" i="19" s="1"/>
  <c r="U128" i="19"/>
  <c r="T128" i="19"/>
  <c r="W128" i="19"/>
  <c r="X128" i="19"/>
  <c r="Z128" i="19" s="1"/>
  <c r="AA128" i="19"/>
  <c r="AB128" i="19" s="1"/>
  <c r="A129" i="19"/>
  <c r="C129" i="19"/>
  <c r="D129" i="19"/>
  <c r="E129" i="19"/>
  <c r="I129" i="19"/>
  <c r="J129" i="19" s="1"/>
  <c r="AG129" i="19" s="1"/>
  <c r="K129" i="19" a="1"/>
  <c r="K129" i="19" s="1"/>
  <c r="L129" i="19" s="1"/>
  <c r="N129" i="19"/>
  <c r="O129" i="19"/>
  <c r="P129" i="19"/>
  <c r="Q129" i="19" s="1"/>
  <c r="T129" i="19"/>
  <c r="W129" i="19"/>
  <c r="X129" i="19"/>
  <c r="Z129" i="19"/>
  <c r="AA129" i="19"/>
  <c r="AB129" i="19" s="1"/>
  <c r="A130" i="19"/>
  <c r="C130" i="19"/>
  <c r="D130" i="19"/>
  <c r="E130" i="19"/>
  <c r="I130" i="19"/>
  <c r="J130" i="19"/>
  <c r="AG130" i="19" s="1"/>
  <c r="K130" i="19" a="1"/>
  <c r="K130" i="19" s="1"/>
  <c r="L130" i="19" s="1"/>
  <c r="N130" i="19"/>
  <c r="O130" i="19"/>
  <c r="P130" i="19"/>
  <c r="Q130" i="19" s="1"/>
  <c r="T130" i="19"/>
  <c r="W130" i="19"/>
  <c r="X130" i="19"/>
  <c r="Z130" i="19" s="1"/>
  <c r="AA130" i="19"/>
  <c r="AB130" i="19" s="1"/>
  <c r="A131" i="19"/>
  <c r="C131" i="19"/>
  <c r="D131" i="19"/>
  <c r="E131" i="19"/>
  <c r="I131" i="19"/>
  <c r="J131" i="19" s="1"/>
  <c r="AG131" i="19" s="1"/>
  <c r="K131" i="19" a="1"/>
  <c r="K131" i="19" s="1"/>
  <c r="L131" i="19" s="1"/>
  <c r="N131" i="19"/>
  <c r="O131" i="19"/>
  <c r="P131" i="19"/>
  <c r="Q131" i="19" s="1"/>
  <c r="T131" i="19"/>
  <c r="W131" i="19"/>
  <c r="X131" i="19"/>
  <c r="Z131" i="19" s="1"/>
  <c r="AA131" i="19"/>
  <c r="AB131" i="19" s="1"/>
  <c r="A132" i="19"/>
  <c r="C132" i="19"/>
  <c r="D132" i="19"/>
  <c r="E132" i="19"/>
  <c r="I132" i="19"/>
  <c r="J132" i="19"/>
  <c r="K132" i="19" a="1"/>
  <c r="K132" i="19" s="1"/>
  <c r="L132" i="19" s="1"/>
  <c r="N132" i="19"/>
  <c r="O132" i="19"/>
  <c r="P132" i="19"/>
  <c r="Q132" i="19" s="1"/>
  <c r="T132" i="19"/>
  <c r="W132" i="19"/>
  <c r="X132" i="19"/>
  <c r="Z132" i="19" s="1"/>
  <c r="AA132" i="19"/>
  <c r="AB132" i="19" s="1"/>
  <c r="A133" i="19"/>
  <c r="C133" i="19"/>
  <c r="D133" i="19"/>
  <c r="E133" i="19"/>
  <c r="I133" i="19"/>
  <c r="J133" i="19" s="1"/>
  <c r="AG133" i="19" s="1"/>
  <c r="K133" i="19" a="1"/>
  <c r="K133" i="19" s="1"/>
  <c r="L133" i="19" s="1"/>
  <c r="N133" i="19"/>
  <c r="O133" i="19"/>
  <c r="P133" i="19"/>
  <c r="Q133" i="19" s="1"/>
  <c r="U133" i="19"/>
  <c r="T133" i="19"/>
  <c r="W133" i="19"/>
  <c r="X133" i="19"/>
  <c r="Z133" i="19" s="1"/>
  <c r="AA133" i="19"/>
  <c r="AB133" i="19" s="1"/>
  <c r="A134" i="19"/>
  <c r="C134" i="19"/>
  <c r="D134" i="19"/>
  <c r="E134" i="19"/>
  <c r="I134" i="19"/>
  <c r="J134" i="19" s="1"/>
  <c r="AG134" i="19" s="1"/>
  <c r="K134" i="19" a="1"/>
  <c r="K134" i="19" s="1"/>
  <c r="L134" i="19" s="1"/>
  <c r="N134" i="19"/>
  <c r="O134" i="19"/>
  <c r="P134" i="19"/>
  <c r="Q134" i="19" s="1"/>
  <c r="U134" i="19"/>
  <c r="T134" i="19"/>
  <c r="W134" i="19"/>
  <c r="X134" i="19"/>
  <c r="Z134" i="19"/>
  <c r="AA134" i="19"/>
  <c r="AB134" i="19" s="1"/>
  <c r="A135" i="19"/>
  <c r="C135" i="19"/>
  <c r="D135" i="19"/>
  <c r="E135" i="19"/>
  <c r="I135" i="19"/>
  <c r="J135" i="19" s="1"/>
  <c r="AG135" i="19" s="1"/>
  <c r="K135" i="19" a="1"/>
  <c r="K135" i="19" s="1"/>
  <c r="L135" i="19" s="1"/>
  <c r="N135" i="19"/>
  <c r="O135" i="19"/>
  <c r="P135" i="19"/>
  <c r="Q135" i="19" s="1"/>
  <c r="T135" i="19"/>
  <c r="W135" i="19"/>
  <c r="X135" i="19"/>
  <c r="Z135" i="19" s="1"/>
  <c r="AA135" i="19"/>
  <c r="AB135" i="19" s="1"/>
  <c r="A136" i="19"/>
  <c r="C136" i="19"/>
  <c r="D136" i="19"/>
  <c r="E136" i="19"/>
  <c r="I136" i="19"/>
  <c r="J136" i="19" s="1"/>
  <c r="AG136" i="19" s="1"/>
  <c r="K136" i="19" a="1"/>
  <c r="K136" i="19" s="1"/>
  <c r="L136" i="19" s="1"/>
  <c r="N136" i="19"/>
  <c r="O136" i="19"/>
  <c r="P136" i="19"/>
  <c r="Q136" i="19" s="1"/>
  <c r="U136" i="19"/>
  <c r="T136" i="19"/>
  <c r="W136" i="19"/>
  <c r="X136" i="19"/>
  <c r="Z136" i="19"/>
  <c r="AA136" i="19"/>
  <c r="AB136" i="19" s="1"/>
  <c r="A137" i="19"/>
  <c r="C137" i="19"/>
  <c r="D137" i="19"/>
  <c r="E137" i="19"/>
  <c r="I137" i="19"/>
  <c r="J137" i="19" s="1"/>
  <c r="AG137" i="19" s="1"/>
  <c r="K137" i="19" a="1"/>
  <c r="K137" i="19" s="1"/>
  <c r="L137" i="19" s="1"/>
  <c r="N137" i="19"/>
  <c r="O137" i="19"/>
  <c r="P137" i="19"/>
  <c r="Q137" i="19" s="1"/>
  <c r="U137" i="19"/>
  <c r="T137" i="19"/>
  <c r="W137" i="19"/>
  <c r="X137" i="19"/>
  <c r="Z137" i="19"/>
  <c r="AA137" i="19"/>
  <c r="AB137" i="19" s="1"/>
  <c r="A138" i="19"/>
  <c r="C138" i="19"/>
  <c r="D138" i="19"/>
  <c r="E138" i="19"/>
  <c r="I138" i="19"/>
  <c r="J138" i="19" s="1"/>
  <c r="K138" i="19" a="1"/>
  <c r="K138" i="19" s="1"/>
  <c r="L138" i="19" s="1"/>
  <c r="N138" i="19"/>
  <c r="O138" i="19"/>
  <c r="P138" i="19"/>
  <c r="Q138" i="19" s="1"/>
  <c r="U138" i="19"/>
  <c r="T138" i="19"/>
  <c r="W138" i="19"/>
  <c r="X138" i="19"/>
  <c r="Z138" i="19"/>
  <c r="AA138" i="19"/>
  <c r="AB138" i="19" s="1"/>
  <c r="A139" i="19"/>
  <c r="C139" i="19"/>
  <c r="D139" i="19"/>
  <c r="E139" i="19"/>
  <c r="I139" i="19"/>
  <c r="J139" i="19" s="1"/>
  <c r="K139" i="19" a="1"/>
  <c r="K139" i="19" s="1"/>
  <c r="L139" i="19" s="1"/>
  <c r="N139" i="19"/>
  <c r="O139" i="19"/>
  <c r="P139" i="19"/>
  <c r="Q139" i="19" s="1"/>
  <c r="U139" i="19"/>
  <c r="T139" i="19"/>
  <c r="W139" i="19"/>
  <c r="X139" i="19"/>
  <c r="Z139" i="19" s="1"/>
  <c r="Y139" i="19" s="1"/>
  <c r="AA139" i="19"/>
  <c r="AB139" i="19" s="1"/>
  <c r="A140" i="19"/>
  <c r="C140" i="19"/>
  <c r="D140" i="19"/>
  <c r="E140" i="19"/>
  <c r="I140" i="19"/>
  <c r="J140" i="19" s="1"/>
  <c r="K140" i="19" a="1"/>
  <c r="K140" i="19" s="1"/>
  <c r="L140" i="19" s="1"/>
  <c r="N140" i="19"/>
  <c r="O140" i="19"/>
  <c r="P140" i="19"/>
  <c r="Q140" i="19" s="1"/>
  <c r="U140" i="19"/>
  <c r="T140" i="19"/>
  <c r="W140" i="19"/>
  <c r="X140" i="19"/>
  <c r="Z140" i="19"/>
  <c r="AA140" i="19"/>
  <c r="AB140" i="19" s="1"/>
  <c r="A141" i="19"/>
  <c r="C141" i="19"/>
  <c r="D141" i="19"/>
  <c r="E141" i="19"/>
  <c r="I141" i="19"/>
  <c r="J141" i="19" s="1"/>
  <c r="K141" i="19" a="1"/>
  <c r="K141" i="19" s="1"/>
  <c r="L141" i="19" s="1"/>
  <c r="N141" i="19"/>
  <c r="O141" i="19"/>
  <c r="P141" i="19"/>
  <c r="Q141" i="19" s="1"/>
  <c r="U141" i="19"/>
  <c r="T141" i="19"/>
  <c r="W141" i="19"/>
  <c r="X141" i="19"/>
  <c r="Z141" i="19" s="1"/>
  <c r="Y141" i="19" s="1"/>
  <c r="AA141" i="19"/>
  <c r="AB141" i="19" s="1"/>
  <c r="A142" i="19"/>
  <c r="C142" i="19"/>
  <c r="D142" i="19"/>
  <c r="E142" i="19"/>
  <c r="I142" i="19"/>
  <c r="J142" i="19" s="1"/>
  <c r="K142" i="19" a="1"/>
  <c r="K142" i="19" s="1"/>
  <c r="L142" i="19" s="1"/>
  <c r="N142" i="19"/>
  <c r="O142" i="19"/>
  <c r="P142" i="19"/>
  <c r="Q142" i="19" s="1"/>
  <c r="U142" i="19"/>
  <c r="T142" i="19"/>
  <c r="W142" i="19"/>
  <c r="X142" i="19"/>
  <c r="Z142" i="19"/>
  <c r="AA142" i="19"/>
  <c r="AB142" i="19" s="1"/>
  <c r="A143" i="19"/>
  <c r="C143" i="19"/>
  <c r="D143" i="19"/>
  <c r="E143" i="19"/>
  <c r="I143" i="19"/>
  <c r="J143" i="19" s="1"/>
  <c r="K143" i="19" a="1"/>
  <c r="K143" i="19" s="1"/>
  <c r="L143" i="19" s="1"/>
  <c r="N143" i="19"/>
  <c r="O143" i="19"/>
  <c r="P143" i="19"/>
  <c r="Q143" i="19" s="1"/>
  <c r="U143" i="19"/>
  <c r="T143" i="19"/>
  <c r="W143" i="19"/>
  <c r="X143" i="19"/>
  <c r="Z143" i="19" s="1"/>
  <c r="Y143" i="19" s="1"/>
  <c r="AA143" i="19"/>
  <c r="AB143" i="19" s="1"/>
  <c r="A144" i="19"/>
  <c r="C144" i="19"/>
  <c r="D144" i="19"/>
  <c r="E144" i="19"/>
  <c r="I144" i="19"/>
  <c r="J144" i="19" s="1"/>
  <c r="AG144" i="19" s="1"/>
  <c r="K144" i="19" a="1"/>
  <c r="K144" i="19" s="1"/>
  <c r="L144" i="19" s="1"/>
  <c r="N144" i="19"/>
  <c r="O144" i="19"/>
  <c r="P144" i="19"/>
  <c r="Q144" i="19" s="1"/>
  <c r="T144" i="19"/>
  <c r="W144" i="19"/>
  <c r="X144" i="19"/>
  <c r="Z144" i="19"/>
  <c r="AA144" i="19"/>
  <c r="AB144" i="19" s="1"/>
  <c r="A145" i="19"/>
  <c r="C145" i="19"/>
  <c r="D145" i="19"/>
  <c r="E145" i="19"/>
  <c r="I145" i="19"/>
  <c r="J145" i="19" s="1"/>
  <c r="K145" i="19" a="1"/>
  <c r="K145" i="19" s="1"/>
  <c r="L145" i="19" s="1"/>
  <c r="N145" i="19"/>
  <c r="O145" i="19"/>
  <c r="P145" i="19"/>
  <c r="Q145" i="19" s="1"/>
  <c r="T145" i="19"/>
  <c r="W145" i="19"/>
  <c r="X145" i="19"/>
  <c r="Z145" i="19" s="1"/>
  <c r="Y145" i="19" s="1"/>
  <c r="AA145" i="19"/>
  <c r="AB145" i="19" s="1"/>
  <c r="A146" i="19"/>
  <c r="C146" i="19"/>
  <c r="D146" i="19"/>
  <c r="E146" i="19"/>
  <c r="I146" i="19"/>
  <c r="J146" i="19" s="1"/>
  <c r="K146" i="19" a="1"/>
  <c r="K146" i="19" s="1"/>
  <c r="L146" i="19" s="1"/>
  <c r="N146" i="19"/>
  <c r="O146" i="19"/>
  <c r="P146" i="19"/>
  <c r="Q146" i="19" s="1"/>
  <c r="T146" i="19"/>
  <c r="W146" i="19"/>
  <c r="X146" i="19"/>
  <c r="Z146" i="19" s="1"/>
  <c r="Y146" i="19" s="1"/>
  <c r="AA146" i="19"/>
  <c r="AB146" i="19" s="1"/>
  <c r="A147" i="19"/>
  <c r="C147" i="19"/>
  <c r="D147" i="19"/>
  <c r="E147" i="19"/>
  <c r="I147" i="19"/>
  <c r="J147" i="19" s="1"/>
  <c r="K147" i="19" a="1"/>
  <c r="K147" i="19" s="1"/>
  <c r="L147" i="19" s="1"/>
  <c r="N147" i="19"/>
  <c r="O147" i="19"/>
  <c r="P147" i="19"/>
  <c r="Q147" i="19" s="1"/>
  <c r="U147" i="19"/>
  <c r="T147" i="19"/>
  <c r="W147" i="19"/>
  <c r="X147" i="19"/>
  <c r="Z147" i="19" s="1"/>
  <c r="Y147" i="19" s="1"/>
  <c r="AA147" i="19"/>
  <c r="AB147" i="19" s="1"/>
  <c r="A148" i="19"/>
  <c r="C148" i="19"/>
  <c r="D148" i="19"/>
  <c r="E148" i="19"/>
  <c r="I148" i="19"/>
  <c r="J148" i="19" s="1"/>
  <c r="K148" i="19" a="1"/>
  <c r="K148" i="19" s="1"/>
  <c r="L148" i="19" s="1"/>
  <c r="N148" i="19"/>
  <c r="O148" i="19"/>
  <c r="P148" i="19"/>
  <c r="Q148" i="19" s="1"/>
  <c r="T148" i="19"/>
  <c r="W148" i="19"/>
  <c r="X148" i="19"/>
  <c r="Z148" i="19" s="1"/>
  <c r="Y148" i="19" s="1"/>
  <c r="AA148" i="19"/>
  <c r="AB148" i="19" s="1"/>
  <c r="A149" i="19"/>
  <c r="C149" i="19"/>
  <c r="D149" i="19"/>
  <c r="E149" i="19"/>
  <c r="I149" i="19"/>
  <c r="J149" i="19" s="1"/>
  <c r="K149" i="19" a="1"/>
  <c r="K149" i="19" s="1"/>
  <c r="L149" i="19" s="1"/>
  <c r="N149" i="19"/>
  <c r="O149" i="19"/>
  <c r="P149" i="19"/>
  <c r="Q149" i="19" s="1"/>
  <c r="U149" i="19"/>
  <c r="T149" i="19"/>
  <c r="W149" i="19"/>
  <c r="X149" i="19"/>
  <c r="Z149" i="19" s="1"/>
  <c r="Y149" i="19" s="1"/>
  <c r="AA149" i="19"/>
  <c r="AB149" i="19" s="1"/>
  <c r="A150" i="19"/>
  <c r="C150" i="19"/>
  <c r="D150" i="19"/>
  <c r="E150" i="19"/>
  <c r="I150" i="19"/>
  <c r="J150" i="19" s="1"/>
  <c r="K150" i="19" a="1"/>
  <c r="K150" i="19" s="1"/>
  <c r="L150" i="19" s="1"/>
  <c r="N150" i="19"/>
  <c r="O150" i="19"/>
  <c r="P150" i="19"/>
  <c r="Q150" i="19" s="1"/>
  <c r="U150" i="19"/>
  <c r="T150" i="19"/>
  <c r="W150" i="19"/>
  <c r="X150" i="19"/>
  <c r="Z150" i="19"/>
  <c r="AA150" i="19"/>
  <c r="AB150" i="19" s="1"/>
  <c r="A151" i="19"/>
  <c r="C151" i="19"/>
  <c r="D151" i="19"/>
  <c r="E151" i="19"/>
  <c r="I151" i="19"/>
  <c r="J151" i="19" s="1"/>
  <c r="AG151" i="19" s="1"/>
  <c r="K151" i="19" a="1"/>
  <c r="K151" i="19" s="1"/>
  <c r="L151" i="19" s="1"/>
  <c r="N151" i="19"/>
  <c r="O151" i="19"/>
  <c r="P151" i="19"/>
  <c r="Q151" i="19" s="1"/>
  <c r="U151" i="19"/>
  <c r="T151" i="19"/>
  <c r="W151" i="19"/>
  <c r="X151" i="19"/>
  <c r="Z151" i="19" s="1"/>
  <c r="Y151" i="19" s="1"/>
  <c r="AA151" i="19"/>
  <c r="AB151" i="19" s="1"/>
  <c r="A152" i="19"/>
  <c r="C152" i="19"/>
  <c r="D152" i="19"/>
  <c r="E152" i="19"/>
  <c r="I152" i="19"/>
  <c r="J152" i="19" s="1"/>
  <c r="K152" i="19" a="1"/>
  <c r="K152" i="19" s="1"/>
  <c r="L152" i="19" s="1"/>
  <c r="N152" i="19"/>
  <c r="O152" i="19"/>
  <c r="P152" i="19"/>
  <c r="Q152" i="19" s="1"/>
  <c r="U152" i="19"/>
  <c r="T152" i="19"/>
  <c r="W152" i="19"/>
  <c r="X152" i="19"/>
  <c r="Z152" i="19"/>
  <c r="AA152" i="19"/>
  <c r="AB152" i="19" s="1"/>
  <c r="A153" i="19"/>
  <c r="C153" i="19"/>
  <c r="D153" i="19"/>
  <c r="E153" i="19"/>
  <c r="I153" i="19"/>
  <c r="J153" i="19" s="1"/>
  <c r="AG153" i="19" s="1"/>
  <c r="K153" i="19" a="1"/>
  <c r="K153" i="19" s="1"/>
  <c r="L153" i="19" s="1"/>
  <c r="N153" i="19"/>
  <c r="O153" i="19"/>
  <c r="P153" i="19"/>
  <c r="Q153" i="19" s="1"/>
  <c r="U153" i="19"/>
  <c r="T153" i="19"/>
  <c r="W153" i="19"/>
  <c r="X153" i="19"/>
  <c r="Z153" i="19"/>
  <c r="AA153" i="19"/>
  <c r="AB153" i="19" s="1"/>
  <c r="A154" i="19"/>
  <c r="C154" i="19"/>
  <c r="D154" i="19"/>
  <c r="E154" i="19"/>
  <c r="I154" i="19"/>
  <c r="J154" i="19" s="1"/>
  <c r="K154" i="19" a="1"/>
  <c r="K154" i="19" s="1"/>
  <c r="L154" i="19" s="1"/>
  <c r="N154" i="19"/>
  <c r="O154" i="19"/>
  <c r="P154" i="19"/>
  <c r="Q154" i="19" s="1"/>
  <c r="U154" i="19"/>
  <c r="T154" i="19"/>
  <c r="W154" i="19"/>
  <c r="X154" i="19"/>
  <c r="Z154" i="19"/>
  <c r="AA154" i="19"/>
  <c r="AB154" i="19" s="1"/>
  <c r="A155" i="19"/>
  <c r="C155" i="19"/>
  <c r="D155" i="19"/>
  <c r="E155" i="19"/>
  <c r="I155" i="19"/>
  <c r="J155" i="19" s="1"/>
  <c r="AG155" i="19" s="1"/>
  <c r="K155" i="19" a="1"/>
  <c r="K155" i="19" s="1"/>
  <c r="L155" i="19" s="1"/>
  <c r="N155" i="19"/>
  <c r="O155" i="19"/>
  <c r="P155" i="19"/>
  <c r="Q155" i="19" s="1"/>
  <c r="U155" i="19"/>
  <c r="T155" i="19"/>
  <c r="W155" i="19"/>
  <c r="X155" i="19"/>
  <c r="Z155" i="19"/>
  <c r="AA155" i="19"/>
  <c r="AB155" i="19" s="1"/>
  <c r="A156" i="19"/>
  <c r="C156" i="19"/>
  <c r="D156" i="19"/>
  <c r="E156" i="19"/>
  <c r="I156" i="19"/>
  <c r="J156" i="19" s="1"/>
  <c r="AG156" i="19" s="1"/>
  <c r="K156" i="19" a="1"/>
  <c r="K156" i="19" s="1"/>
  <c r="L156" i="19" s="1"/>
  <c r="N156" i="19"/>
  <c r="O156" i="19"/>
  <c r="P156" i="19"/>
  <c r="Q156" i="19" s="1"/>
  <c r="U156" i="19"/>
  <c r="T156" i="19"/>
  <c r="W156" i="19"/>
  <c r="X156" i="19"/>
  <c r="Z156" i="19"/>
  <c r="AA156" i="19"/>
  <c r="AB156" i="19" s="1"/>
  <c r="A157" i="19"/>
  <c r="C157" i="19"/>
  <c r="D157" i="19"/>
  <c r="E157" i="19"/>
  <c r="I157" i="19"/>
  <c r="J157" i="19" s="1"/>
  <c r="K157" i="19" a="1"/>
  <c r="K157" i="19" s="1"/>
  <c r="L157" i="19" s="1"/>
  <c r="N157" i="19"/>
  <c r="O157" i="19"/>
  <c r="P157" i="19"/>
  <c r="Q157" i="19" s="1"/>
  <c r="U157" i="19"/>
  <c r="T157" i="19"/>
  <c r="W157" i="19"/>
  <c r="X157" i="19"/>
  <c r="Z157" i="19"/>
  <c r="Y157" i="19" s="1"/>
  <c r="AA157" i="19"/>
  <c r="AB157" i="19" s="1"/>
  <c r="A158" i="19"/>
  <c r="C158" i="19"/>
  <c r="D158" i="19"/>
  <c r="E158" i="19"/>
  <c r="I158" i="19"/>
  <c r="J158" i="19" s="1"/>
  <c r="K158" i="19" a="1"/>
  <c r="K158" i="19" s="1"/>
  <c r="L158" i="19" s="1"/>
  <c r="N158" i="19"/>
  <c r="O158" i="19"/>
  <c r="P158" i="19"/>
  <c r="Q158" i="19" s="1"/>
  <c r="U158" i="19"/>
  <c r="T158" i="19"/>
  <c r="W158" i="19"/>
  <c r="X158" i="19"/>
  <c r="Z158" i="19"/>
  <c r="AA158" i="19"/>
  <c r="AB158" i="19" s="1"/>
  <c r="A159" i="19"/>
  <c r="C159" i="19"/>
  <c r="D159" i="19"/>
  <c r="E159" i="19"/>
  <c r="I159" i="19"/>
  <c r="J159" i="19" s="1"/>
  <c r="K159" i="19" a="1"/>
  <c r="K159" i="19" s="1"/>
  <c r="L159" i="19" s="1"/>
  <c r="N159" i="19"/>
  <c r="O159" i="19"/>
  <c r="P159" i="19"/>
  <c r="Q159" i="19" s="1"/>
  <c r="U159" i="19"/>
  <c r="T159" i="19"/>
  <c r="W159" i="19"/>
  <c r="X159" i="19"/>
  <c r="Z159" i="19"/>
  <c r="AA159" i="19"/>
  <c r="AB159" i="19" s="1"/>
  <c r="A160" i="19"/>
  <c r="C160" i="19"/>
  <c r="D160" i="19"/>
  <c r="E160" i="19"/>
  <c r="I160" i="19"/>
  <c r="J160" i="19" s="1"/>
  <c r="K160" i="19" a="1"/>
  <c r="K160" i="19" s="1"/>
  <c r="L160" i="19" s="1"/>
  <c r="N160" i="19"/>
  <c r="O160" i="19"/>
  <c r="P160" i="19"/>
  <c r="Q160" i="19" s="1"/>
  <c r="U160" i="19"/>
  <c r="T160" i="19"/>
  <c r="W160" i="19"/>
  <c r="X160" i="19"/>
  <c r="Z160" i="19"/>
  <c r="AA160" i="19"/>
  <c r="AB160" i="19" s="1"/>
  <c r="A161" i="19"/>
  <c r="C161" i="19"/>
  <c r="D161" i="19"/>
  <c r="E161" i="19"/>
  <c r="I161" i="19"/>
  <c r="J161" i="19" s="1"/>
  <c r="K161" i="19" a="1"/>
  <c r="K161" i="19" s="1"/>
  <c r="L161" i="19" s="1"/>
  <c r="N161" i="19"/>
  <c r="O161" i="19"/>
  <c r="P161" i="19"/>
  <c r="Q161" i="19" s="1"/>
  <c r="U161" i="19"/>
  <c r="T161" i="19"/>
  <c r="W161" i="19"/>
  <c r="X161" i="19"/>
  <c r="Z161" i="19"/>
  <c r="AA161" i="19"/>
  <c r="AB161" i="19" s="1"/>
  <c r="A162" i="19"/>
  <c r="C162" i="19"/>
  <c r="D162" i="19"/>
  <c r="E162" i="19"/>
  <c r="I162" i="19"/>
  <c r="J162" i="19" s="1"/>
  <c r="AG162" i="19" s="1"/>
  <c r="K162" i="19" a="1"/>
  <c r="K162" i="19" s="1"/>
  <c r="L162" i="19" s="1"/>
  <c r="N162" i="19"/>
  <c r="O162" i="19"/>
  <c r="P162" i="19"/>
  <c r="Q162" i="19" s="1"/>
  <c r="U162" i="19"/>
  <c r="T162" i="19"/>
  <c r="W162" i="19"/>
  <c r="X162" i="19"/>
  <c r="Z162" i="19"/>
  <c r="AA162" i="19"/>
  <c r="AB162" i="19" s="1"/>
  <c r="A163" i="19"/>
  <c r="C163" i="19"/>
  <c r="D163" i="19"/>
  <c r="E163" i="19"/>
  <c r="I163" i="19"/>
  <c r="J163" i="19" s="1"/>
  <c r="K163" i="19" a="1"/>
  <c r="K163" i="19" s="1"/>
  <c r="L163" i="19" s="1"/>
  <c r="N163" i="19"/>
  <c r="O163" i="19"/>
  <c r="P163" i="19"/>
  <c r="Q163" i="19" s="1"/>
  <c r="T163" i="19"/>
  <c r="W163" i="19"/>
  <c r="X163" i="19"/>
  <c r="Z163" i="19" s="1"/>
  <c r="Y163" i="19" s="1"/>
  <c r="AA163" i="19"/>
  <c r="AB163" i="19" s="1"/>
  <c r="A164" i="19"/>
  <c r="C164" i="19"/>
  <c r="D164" i="19"/>
  <c r="E164" i="19"/>
  <c r="I164" i="19"/>
  <c r="J164" i="19" s="1"/>
  <c r="K164" i="19" a="1"/>
  <c r="K164" i="19" s="1"/>
  <c r="L164" i="19" s="1"/>
  <c r="N164" i="19"/>
  <c r="O164" i="19"/>
  <c r="P164" i="19"/>
  <c r="Q164" i="19" s="1"/>
  <c r="T164" i="19"/>
  <c r="W164" i="19"/>
  <c r="X164" i="19"/>
  <c r="Z164" i="19"/>
  <c r="AA164" i="19"/>
  <c r="AB164" i="19" s="1"/>
  <c r="A165" i="19"/>
  <c r="C165" i="19"/>
  <c r="D165" i="19"/>
  <c r="E165" i="19"/>
  <c r="I165" i="19"/>
  <c r="J165" i="19" s="1"/>
  <c r="K165" i="19" a="1"/>
  <c r="K165" i="19" s="1"/>
  <c r="L165" i="19" s="1"/>
  <c r="N165" i="19"/>
  <c r="O165" i="19"/>
  <c r="P165" i="19"/>
  <c r="Q165" i="19" s="1"/>
  <c r="T165" i="19"/>
  <c r="W165" i="19"/>
  <c r="X165" i="19"/>
  <c r="Z165" i="19"/>
  <c r="AA165" i="19"/>
  <c r="AB165" i="19" s="1"/>
  <c r="A166" i="19"/>
  <c r="C166" i="19"/>
  <c r="D166" i="19"/>
  <c r="E166" i="19"/>
  <c r="I166" i="19"/>
  <c r="J166" i="19" s="1"/>
  <c r="K166" i="19" a="1"/>
  <c r="K166" i="19" s="1"/>
  <c r="L166" i="19" s="1"/>
  <c r="N166" i="19"/>
  <c r="O166" i="19"/>
  <c r="P166" i="19"/>
  <c r="Q166" i="19" s="1"/>
  <c r="U166" i="19"/>
  <c r="T166" i="19"/>
  <c r="W166" i="19"/>
  <c r="X166" i="19"/>
  <c r="Z166" i="19"/>
  <c r="AA166" i="19"/>
  <c r="AB166" i="19" s="1"/>
  <c r="A167" i="19"/>
  <c r="C167" i="19"/>
  <c r="D167" i="19"/>
  <c r="E167" i="19"/>
  <c r="I167" i="19"/>
  <c r="J167" i="19" s="1"/>
  <c r="K167" i="19" a="1"/>
  <c r="K167" i="19" s="1"/>
  <c r="L167" i="19" s="1"/>
  <c r="N167" i="19"/>
  <c r="O167" i="19"/>
  <c r="P167" i="19"/>
  <c r="Q167" i="19" s="1"/>
  <c r="T167" i="19"/>
  <c r="W167" i="19"/>
  <c r="X167" i="19"/>
  <c r="Z167" i="19"/>
  <c r="AA167" i="19"/>
  <c r="AB167" i="19" s="1"/>
  <c r="A168" i="19"/>
  <c r="C168" i="19"/>
  <c r="D168" i="19"/>
  <c r="E168" i="19"/>
  <c r="I168" i="19"/>
  <c r="J168" i="19" s="1"/>
  <c r="AG168" i="19" s="1"/>
  <c r="K168" i="19" a="1"/>
  <c r="K168" i="19" s="1"/>
  <c r="L168" i="19" s="1"/>
  <c r="N168" i="19"/>
  <c r="O168" i="19"/>
  <c r="P168" i="19"/>
  <c r="Q168" i="19" s="1"/>
  <c r="U168" i="19"/>
  <c r="T168" i="19"/>
  <c r="W168" i="19"/>
  <c r="X168" i="19"/>
  <c r="Z168" i="19"/>
  <c r="AA168" i="19"/>
  <c r="AB168" i="19" s="1"/>
  <c r="A169" i="19"/>
  <c r="C169" i="19"/>
  <c r="D169" i="19"/>
  <c r="E169" i="19"/>
  <c r="I169" i="19"/>
  <c r="J169" i="19" s="1"/>
  <c r="K169" i="19" a="1"/>
  <c r="K169" i="19" s="1"/>
  <c r="L169" i="19" s="1"/>
  <c r="N169" i="19"/>
  <c r="O169" i="19"/>
  <c r="P169" i="19"/>
  <c r="Q169" i="19" s="1"/>
  <c r="T169" i="19"/>
  <c r="W169" i="19"/>
  <c r="X169" i="19"/>
  <c r="Z169" i="19"/>
  <c r="AA169" i="19"/>
  <c r="AB169" i="19" s="1"/>
  <c r="A170" i="19"/>
  <c r="C170" i="19"/>
  <c r="D170" i="19"/>
  <c r="E170" i="19"/>
  <c r="I170" i="19"/>
  <c r="J170" i="19" s="1"/>
  <c r="K170" i="19" a="1"/>
  <c r="K170" i="19" s="1"/>
  <c r="L170" i="19" s="1"/>
  <c r="N170" i="19"/>
  <c r="O170" i="19"/>
  <c r="P170" i="19"/>
  <c r="Q170" i="19" s="1"/>
  <c r="U170" i="19"/>
  <c r="T170" i="19"/>
  <c r="W170" i="19"/>
  <c r="X170" i="19"/>
  <c r="Z170" i="19"/>
  <c r="AA170" i="19"/>
  <c r="AB170" i="19" s="1"/>
  <c r="A171" i="19"/>
  <c r="C171" i="19"/>
  <c r="D171" i="19"/>
  <c r="E171" i="19"/>
  <c r="I171" i="19"/>
  <c r="J171" i="19" s="1"/>
  <c r="K171" i="19" a="1"/>
  <c r="K171" i="19" s="1"/>
  <c r="L171" i="19" s="1"/>
  <c r="N171" i="19"/>
  <c r="O171" i="19"/>
  <c r="P171" i="19"/>
  <c r="Q171" i="19" s="1"/>
  <c r="U171" i="19"/>
  <c r="T171" i="19"/>
  <c r="W171" i="19"/>
  <c r="X171" i="19"/>
  <c r="Z171" i="19"/>
  <c r="AA171" i="19"/>
  <c r="AB171" i="19" s="1"/>
  <c r="A172" i="19"/>
  <c r="C172" i="19"/>
  <c r="D172" i="19"/>
  <c r="E172" i="19"/>
  <c r="I172" i="19"/>
  <c r="J172" i="19" s="1"/>
  <c r="K172" i="19" a="1"/>
  <c r="K172" i="19" s="1"/>
  <c r="L172" i="19" s="1"/>
  <c r="N172" i="19"/>
  <c r="O172" i="19"/>
  <c r="P172" i="19"/>
  <c r="Q172" i="19" s="1"/>
  <c r="U172" i="19"/>
  <c r="T172" i="19"/>
  <c r="W172" i="19"/>
  <c r="X172" i="19"/>
  <c r="Z172" i="19"/>
  <c r="AA172" i="19"/>
  <c r="AB172" i="19" s="1"/>
  <c r="A173" i="19"/>
  <c r="C173" i="19"/>
  <c r="D173" i="19"/>
  <c r="E173" i="19"/>
  <c r="I173" i="19"/>
  <c r="J173" i="19" s="1"/>
  <c r="K173" i="19" a="1"/>
  <c r="K173" i="19" s="1"/>
  <c r="L173" i="19" s="1"/>
  <c r="N173" i="19"/>
  <c r="O173" i="19"/>
  <c r="P173" i="19"/>
  <c r="Q173" i="19" s="1"/>
  <c r="T173" i="19"/>
  <c r="W173" i="19"/>
  <c r="X173" i="19"/>
  <c r="Z173" i="19"/>
  <c r="AA173" i="19"/>
  <c r="AB173" i="19" s="1"/>
  <c r="A174" i="19"/>
  <c r="C174" i="19"/>
  <c r="D174" i="19"/>
  <c r="E174" i="19"/>
  <c r="I174" i="19"/>
  <c r="J174" i="19" s="1"/>
  <c r="AG174" i="19" s="1"/>
  <c r="K174" i="19" a="1"/>
  <c r="K174" i="19" s="1"/>
  <c r="L174" i="19" s="1"/>
  <c r="N174" i="19"/>
  <c r="O174" i="19"/>
  <c r="P174" i="19"/>
  <c r="Q174" i="19" s="1"/>
  <c r="T174" i="19"/>
  <c r="W174" i="19"/>
  <c r="X174" i="19"/>
  <c r="Z174" i="19"/>
  <c r="AA174" i="19"/>
  <c r="AB174" i="19" s="1"/>
  <c r="A175" i="19"/>
  <c r="C175" i="19"/>
  <c r="D175" i="19"/>
  <c r="E175" i="19"/>
  <c r="I175" i="19"/>
  <c r="J175" i="19" s="1"/>
  <c r="K175" i="19" a="1"/>
  <c r="K175" i="19" s="1"/>
  <c r="L175" i="19" s="1"/>
  <c r="N175" i="19"/>
  <c r="O175" i="19"/>
  <c r="P175" i="19"/>
  <c r="Q175" i="19" s="1"/>
  <c r="U175" i="19"/>
  <c r="T175" i="19"/>
  <c r="W175" i="19"/>
  <c r="X175" i="19"/>
  <c r="Z175" i="19"/>
  <c r="AA175" i="19"/>
  <c r="AB175" i="19" s="1"/>
  <c r="A176" i="19"/>
  <c r="C176" i="19"/>
  <c r="D176" i="19"/>
  <c r="E176" i="19"/>
  <c r="I176" i="19"/>
  <c r="J176" i="19" s="1"/>
  <c r="AG176" i="19" s="1"/>
  <c r="K176" i="19" a="1"/>
  <c r="K176" i="19" s="1"/>
  <c r="L176" i="19" s="1"/>
  <c r="N176" i="19"/>
  <c r="O176" i="19"/>
  <c r="P176" i="19"/>
  <c r="Q176" i="19" s="1"/>
  <c r="T176" i="19"/>
  <c r="W176" i="19"/>
  <c r="X176" i="19"/>
  <c r="Z176" i="19"/>
  <c r="AA176" i="19"/>
  <c r="AB176" i="19" s="1"/>
  <c r="A177" i="19"/>
  <c r="C177" i="19"/>
  <c r="D177" i="19"/>
  <c r="E177" i="19"/>
  <c r="I177" i="19"/>
  <c r="J177" i="19" s="1"/>
  <c r="K177" i="19" a="1"/>
  <c r="K177" i="19" s="1"/>
  <c r="L177" i="19" s="1"/>
  <c r="N177" i="19"/>
  <c r="O177" i="19"/>
  <c r="P177" i="19"/>
  <c r="Q177" i="19" s="1"/>
  <c r="T177" i="19"/>
  <c r="W177" i="19"/>
  <c r="X177" i="19"/>
  <c r="Z177" i="19"/>
  <c r="AA177" i="19"/>
  <c r="AB177" i="19" s="1"/>
  <c r="A178" i="19"/>
  <c r="C178" i="19"/>
  <c r="D178" i="19"/>
  <c r="E178" i="19"/>
  <c r="I178" i="19"/>
  <c r="J178" i="19" s="1"/>
  <c r="K178" i="19" a="1"/>
  <c r="K178" i="19" s="1"/>
  <c r="L178" i="19" s="1"/>
  <c r="N178" i="19"/>
  <c r="O178" i="19"/>
  <c r="P178" i="19"/>
  <c r="Q178" i="19" s="1"/>
  <c r="U178" i="19"/>
  <c r="T178" i="19"/>
  <c r="W178" i="19"/>
  <c r="X178" i="19"/>
  <c r="Z178" i="19"/>
  <c r="AA178" i="19"/>
  <c r="AB178" i="19" s="1"/>
  <c r="A179" i="19"/>
  <c r="C179" i="19"/>
  <c r="D179" i="19"/>
  <c r="E179" i="19"/>
  <c r="I179" i="19"/>
  <c r="J179" i="19" s="1"/>
  <c r="K179" i="19" a="1"/>
  <c r="K179" i="19" s="1"/>
  <c r="L179" i="19" s="1"/>
  <c r="N179" i="19"/>
  <c r="O179" i="19"/>
  <c r="P179" i="19"/>
  <c r="Q179" i="19" s="1"/>
  <c r="T179" i="19"/>
  <c r="W179" i="19"/>
  <c r="X179" i="19"/>
  <c r="Z179" i="19"/>
  <c r="AA179" i="19"/>
  <c r="AB179" i="19" s="1"/>
  <c r="A180" i="19"/>
  <c r="C180" i="19"/>
  <c r="D180" i="19"/>
  <c r="E180" i="19"/>
  <c r="I180" i="19"/>
  <c r="J180" i="19" s="1"/>
  <c r="K180" i="19" a="1"/>
  <c r="K180" i="19" s="1"/>
  <c r="L180" i="19" s="1"/>
  <c r="N180" i="19"/>
  <c r="O180" i="19"/>
  <c r="P180" i="19"/>
  <c r="Q180" i="19" s="1"/>
  <c r="U180" i="19"/>
  <c r="T180" i="19"/>
  <c r="W180" i="19"/>
  <c r="X180" i="19"/>
  <c r="Z180" i="19"/>
  <c r="AA180" i="19"/>
  <c r="AB180" i="19" s="1"/>
  <c r="A181" i="19"/>
  <c r="C181" i="19"/>
  <c r="D181" i="19"/>
  <c r="E181" i="19"/>
  <c r="I181" i="19"/>
  <c r="J181" i="19" s="1"/>
  <c r="K181" i="19" a="1"/>
  <c r="K181" i="19" s="1"/>
  <c r="L181" i="19" s="1"/>
  <c r="N181" i="19"/>
  <c r="O181" i="19"/>
  <c r="P181" i="19"/>
  <c r="Q181" i="19" s="1"/>
  <c r="U181" i="19"/>
  <c r="T181" i="19"/>
  <c r="W181" i="19"/>
  <c r="X181" i="19"/>
  <c r="Z181" i="19"/>
  <c r="AA181" i="19"/>
  <c r="AB181" i="19" s="1"/>
  <c r="A182" i="19"/>
  <c r="C182" i="19"/>
  <c r="D182" i="19"/>
  <c r="E182" i="19"/>
  <c r="I182" i="19"/>
  <c r="J182" i="19" s="1"/>
  <c r="K182" i="19" a="1"/>
  <c r="K182" i="19" s="1"/>
  <c r="L182" i="19" s="1"/>
  <c r="N182" i="19"/>
  <c r="O182" i="19"/>
  <c r="P182" i="19"/>
  <c r="Q182" i="19" s="1"/>
  <c r="U182" i="19"/>
  <c r="T182" i="19"/>
  <c r="W182" i="19"/>
  <c r="X182" i="19"/>
  <c r="Z182" i="19" s="1"/>
  <c r="AA182" i="19"/>
  <c r="AB182" i="19" s="1"/>
  <c r="A183" i="19"/>
  <c r="C183" i="19"/>
  <c r="D183" i="19"/>
  <c r="E183" i="19"/>
  <c r="I183" i="19"/>
  <c r="J183" i="19" s="1"/>
  <c r="K183" i="19" a="1"/>
  <c r="K183" i="19" s="1"/>
  <c r="L183" i="19" s="1"/>
  <c r="N183" i="19"/>
  <c r="O183" i="19"/>
  <c r="P183" i="19"/>
  <c r="Q183" i="19" s="1"/>
  <c r="T183" i="19"/>
  <c r="W183" i="19"/>
  <c r="X183" i="19"/>
  <c r="Z183" i="19"/>
  <c r="AA183" i="19"/>
  <c r="AB183" i="19" s="1"/>
  <c r="A184" i="19"/>
  <c r="C184" i="19"/>
  <c r="D184" i="19"/>
  <c r="E184" i="19"/>
  <c r="I184" i="19"/>
  <c r="J184" i="19" s="1"/>
  <c r="AG184" i="19" s="1"/>
  <c r="K184" i="19" a="1"/>
  <c r="K184" i="19" s="1"/>
  <c r="N184" i="19"/>
  <c r="O184" i="19"/>
  <c r="P184" i="19"/>
  <c r="Q184" i="19" s="1"/>
  <c r="T184" i="19"/>
  <c r="W184" i="19"/>
  <c r="X184" i="19"/>
  <c r="Z184" i="19"/>
  <c r="AA184" i="19"/>
  <c r="AB184" i="19" s="1"/>
  <c r="A185" i="19"/>
  <c r="C185" i="19"/>
  <c r="D185" i="19"/>
  <c r="E185" i="19"/>
  <c r="I185" i="19"/>
  <c r="J185" i="19" s="1"/>
  <c r="AG185" i="19" s="1"/>
  <c r="K185" i="19" a="1"/>
  <c r="K185" i="19" s="1"/>
  <c r="L185" i="19" s="1"/>
  <c r="N185" i="19"/>
  <c r="O185" i="19"/>
  <c r="P185" i="19"/>
  <c r="Q185" i="19" s="1"/>
  <c r="U185" i="19"/>
  <c r="T185" i="19"/>
  <c r="W185" i="19"/>
  <c r="X185" i="19"/>
  <c r="Z185" i="19"/>
  <c r="AA185" i="19"/>
  <c r="AB185" i="19" s="1"/>
  <c r="A186" i="19"/>
  <c r="C186" i="19"/>
  <c r="D186" i="19"/>
  <c r="E186" i="19"/>
  <c r="I186" i="19"/>
  <c r="J186" i="19" s="1"/>
  <c r="K186" i="19" a="1"/>
  <c r="K186" i="19" s="1"/>
  <c r="L186" i="19" s="1"/>
  <c r="N186" i="19"/>
  <c r="O186" i="19"/>
  <c r="P186" i="19"/>
  <c r="Q186" i="19" s="1"/>
  <c r="U186" i="19"/>
  <c r="T186" i="19"/>
  <c r="W186" i="19"/>
  <c r="X186" i="19"/>
  <c r="Z186" i="19"/>
  <c r="AA186" i="19"/>
  <c r="AB186" i="19" s="1"/>
  <c r="A187" i="19"/>
  <c r="C187" i="19"/>
  <c r="D187" i="19"/>
  <c r="E187" i="19"/>
  <c r="I187" i="19"/>
  <c r="J187" i="19" s="1"/>
  <c r="AG187" i="19" s="1"/>
  <c r="K187" i="19" a="1"/>
  <c r="K187" i="19" s="1"/>
  <c r="L187" i="19" s="1"/>
  <c r="N187" i="19"/>
  <c r="O187" i="19"/>
  <c r="P187" i="19"/>
  <c r="Q187" i="19" s="1"/>
  <c r="U187" i="19"/>
  <c r="T187" i="19"/>
  <c r="W187" i="19"/>
  <c r="X187" i="19"/>
  <c r="Z187" i="19"/>
  <c r="AA187" i="19"/>
  <c r="AB187" i="19" s="1"/>
  <c r="A188" i="19"/>
  <c r="C188" i="19"/>
  <c r="D188" i="19"/>
  <c r="E188" i="19"/>
  <c r="I188" i="19"/>
  <c r="J188" i="19" s="1"/>
  <c r="K188" i="19" a="1"/>
  <c r="K188" i="19" s="1"/>
  <c r="L188" i="19" s="1"/>
  <c r="N188" i="19"/>
  <c r="O188" i="19"/>
  <c r="P188" i="19"/>
  <c r="Q188" i="19" s="1"/>
  <c r="U188" i="19"/>
  <c r="T188" i="19"/>
  <c r="W188" i="19"/>
  <c r="X188" i="19"/>
  <c r="Z188" i="19"/>
  <c r="AA188" i="19"/>
  <c r="AB188" i="19" s="1"/>
  <c r="A189" i="19"/>
  <c r="C189" i="19"/>
  <c r="D189" i="19"/>
  <c r="E189" i="19"/>
  <c r="I189" i="19"/>
  <c r="J189" i="19" s="1"/>
  <c r="K189" i="19" a="1"/>
  <c r="K189" i="19" s="1"/>
  <c r="L189" i="19" s="1"/>
  <c r="N189" i="19"/>
  <c r="O189" i="19"/>
  <c r="P189" i="19"/>
  <c r="Q189" i="19" s="1"/>
  <c r="U189" i="19"/>
  <c r="T189" i="19"/>
  <c r="W189" i="19"/>
  <c r="X189" i="19"/>
  <c r="Z189" i="19"/>
  <c r="AA189" i="19"/>
  <c r="AB189" i="19" s="1"/>
  <c r="A190" i="19"/>
  <c r="C190" i="19"/>
  <c r="D190" i="19"/>
  <c r="E190" i="19"/>
  <c r="I190" i="19"/>
  <c r="J190" i="19" s="1"/>
  <c r="K190" i="19" a="1"/>
  <c r="K190" i="19" s="1"/>
  <c r="L190" i="19" s="1"/>
  <c r="N190" i="19"/>
  <c r="O190" i="19"/>
  <c r="P190" i="19"/>
  <c r="Q190" i="19" s="1"/>
  <c r="U190" i="19"/>
  <c r="T190" i="19"/>
  <c r="W190" i="19"/>
  <c r="X190" i="19"/>
  <c r="Z190" i="19" s="1"/>
  <c r="AA190" i="19"/>
  <c r="AB190" i="19" s="1"/>
  <c r="A191" i="19"/>
  <c r="C191" i="19"/>
  <c r="D191" i="19"/>
  <c r="E191" i="19"/>
  <c r="I191" i="19"/>
  <c r="J191" i="19" s="1"/>
  <c r="AG191" i="19" s="1"/>
  <c r="K191" i="19" a="1"/>
  <c r="K191" i="19" s="1"/>
  <c r="L191" i="19" s="1"/>
  <c r="N191" i="19"/>
  <c r="O191" i="19"/>
  <c r="P191" i="19"/>
  <c r="Q191" i="19" s="1"/>
  <c r="U191" i="19"/>
  <c r="T191" i="19"/>
  <c r="W191" i="19"/>
  <c r="X191" i="19"/>
  <c r="Z191" i="19"/>
  <c r="AA191" i="19"/>
  <c r="AB191" i="19" s="1"/>
  <c r="A192" i="19"/>
  <c r="C192" i="19"/>
  <c r="D192" i="19"/>
  <c r="E192" i="19"/>
  <c r="I192" i="19"/>
  <c r="J192" i="19" s="1"/>
  <c r="K192" i="19" a="1"/>
  <c r="K192" i="19" s="1"/>
  <c r="L192" i="19" s="1"/>
  <c r="N192" i="19"/>
  <c r="O192" i="19"/>
  <c r="P192" i="19"/>
  <c r="Q192" i="19" s="1"/>
  <c r="T192" i="19"/>
  <c r="W192" i="19"/>
  <c r="X192" i="19"/>
  <c r="Z192" i="19"/>
  <c r="AA192" i="19"/>
  <c r="AB192" i="19"/>
  <c r="A193" i="19"/>
  <c r="C193" i="19"/>
  <c r="D193" i="19"/>
  <c r="E193" i="19"/>
  <c r="I193" i="19"/>
  <c r="J193" i="19" s="1"/>
  <c r="K193" i="19" a="1"/>
  <c r="K193" i="19" s="1"/>
  <c r="L193" i="19" s="1"/>
  <c r="N193" i="19"/>
  <c r="O193" i="19"/>
  <c r="P193" i="19"/>
  <c r="Q193" i="19" s="1"/>
  <c r="U193" i="19"/>
  <c r="T193" i="19"/>
  <c r="W193" i="19"/>
  <c r="X193" i="19"/>
  <c r="Z193" i="19"/>
  <c r="AA193" i="19"/>
  <c r="AB193" i="19" s="1"/>
  <c r="A194" i="19"/>
  <c r="C194" i="19"/>
  <c r="D194" i="19"/>
  <c r="E194" i="19"/>
  <c r="I194" i="19"/>
  <c r="J194" i="19" s="1"/>
  <c r="K194" i="19" a="1"/>
  <c r="K194" i="19" s="1"/>
  <c r="L194" i="19" s="1"/>
  <c r="N194" i="19"/>
  <c r="O194" i="19"/>
  <c r="P194" i="19"/>
  <c r="Q194" i="19" s="1"/>
  <c r="U194" i="19"/>
  <c r="T194" i="19"/>
  <c r="W194" i="19"/>
  <c r="X194" i="19"/>
  <c r="Z194" i="19"/>
  <c r="AA194" i="19"/>
  <c r="AB194" i="19" s="1"/>
  <c r="A195" i="19"/>
  <c r="C195" i="19"/>
  <c r="D195" i="19"/>
  <c r="E195" i="19"/>
  <c r="I195" i="19"/>
  <c r="J195" i="19" s="1"/>
  <c r="K195" i="19" a="1"/>
  <c r="K195" i="19" s="1"/>
  <c r="L195" i="19" s="1"/>
  <c r="N195" i="19"/>
  <c r="O195" i="19"/>
  <c r="P195" i="19"/>
  <c r="Q195" i="19" s="1"/>
  <c r="U195" i="19"/>
  <c r="T195" i="19"/>
  <c r="W195" i="19"/>
  <c r="X195" i="19"/>
  <c r="Z195" i="19"/>
  <c r="AA195" i="19"/>
  <c r="AB195" i="19" s="1"/>
  <c r="A196" i="19"/>
  <c r="C196" i="19"/>
  <c r="D196" i="19"/>
  <c r="E196" i="19"/>
  <c r="I196" i="19"/>
  <c r="J196" i="19" s="1"/>
  <c r="K196" i="19" a="1"/>
  <c r="K196" i="19" s="1"/>
  <c r="L196" i="19" s="1"/>
  <c r="N196" i="19"/>
  <c r="O196" i="19"/>
  <c r="P196" i="19"/>
  <c r="Q196" i="19" s="1"/>
  <c r="T196" i="19"/>
  <c r="W196" i="19"/>
  <c r="X196" i="19"/>
  <c r="Z196" i="19"/>
  <c r="AA196" i="19"/>
  <c r="AB196" i="19" s="1"/>
  <c r="A197" i="19"/>
  <c r="C197" i="19"/>
  <c r="D197" i="19"/>
  <c r="E197" i="19"/>
  <c r="I197" i="19"/>
  <c r="J197" i="19" s="1"/>
  <c r="K197" i="19" a="1"/>
  <c r="K197" i="19" s="1"/>
  <c r="L197" i="19" s="1"/>
  <c r="N197" i="19"/>
  <c r="O197" i="19"/>
  <c r="P197" i="19"/>
  <c r="Q197" i="19" s="1"/>
  <c r="U197" i="19"/>
  <c r="T197" i="19"/>
  <c r="W197" i="19"/>
  <c r="X197" i="19"/>
  <c r="Z197" i="19"/>
  <c r="AA197" i="19"/>
  <c r="AB197" i="19" s="1"/>
  <c r="A198" i="19"/>
  <c r="C198" i="19"/>
  <c r="D198" i="19"/>
  <c r="E198" i="19"/>
  <c r="I198" i="19"/>
  <c r="J198" i="19" s="1"/>
  <c r="K198" i="19" a="1"/>
  <c r="K198" i="19" s="1"/>
  <c r="L198" i="19" s="1"/>
  <c r="N198" i="19"/>
  <c r="O198" i="19"/>
  <c r="P198" i="19"/>
  <c r="Q198" i="19" s="1"/>
  <c r="U198" i="19"/>
  <c r="T198" i="19"/>
  <c r="W198" i="19"/>
  <c r="X198" i="19"/>
  <c r="Z198" i="19" s="1"/>
  <c r="AA198" i="19"/>
  <c r="AB198" i="19" s="1"/>
  <c r="A199" i="19"/>
  <c r="C199" i="19"/>
  <c r="D199" i="19"/>
  <c r="E199" i="19"/>
  <c r="I199" i="19"/>
  <c r="J199" i="19" s="1"/>
  <c r="AG199" i="19" s="1"/>
  <c r="K199" i="19" a="1"/>
  <c r="K199" i="19" s="1"/>
  <c r="L199" i="19" s="1"/>
  <c r="N199" i="19"/>
  <c r="O199" i="19"/>
  <c r="P199" i="19"/>
  <c r="Q199" i="19" s="1"/>
  <c r="T199" i="19"/>
  <c r="W199" i="19"/>
  <c r="X199" i="19"/>
  <c r="Z199" i="19"/>
  <c r="AA199" i="19"/>
  <c r="AB199" i="19" s="1"/>
  <c r="A200" i="19"/>
  <c r="C200" i="19"/>
  <c r="D200" i="19"/>
  <c r="E200" i="19"/>
  <c r="I200" i="19"/>
  <c r="J200" i="19" s="1"/>
  <c r="AG200" i="19" s="1"/>
  <c r="K200" i="19" a="1"/>
  <c r="K200" i="19" s="1"/>
  <c r="L200" i="19" s="1"/>
  <c r="N200" i="19"/>
  <c r="O200" i="19"/>
  <c r="P200" i="19"/>
  <c r="Q200" i="19" s="1"/>
  <c r="U200" i="19"/>
  <c r="T200" i="19"/>
  <c r="W200" i="19"/>
  <c r="X200" i="19"/>
  <c r="Z200" i="19"/>
  <c r="AA200" i="19"/>
  <c r="AB200" i="19" s="1"/>
  <c r="A201" i="19"/>
  <c r="C201" i="19"/>
  <c r="D201" i="19"/>
  <c r="E201" i="19"/>
  <c r="I201" i="19"/>
  <c r="J201" i="19" s="1"/>
  <c r="K201" i="19" a="1"/>
  <c r="K201" i="19" s="1"/>
  <c r="L201" i="19" s="1"/>
  <c r="N201" i="19"/>
  <c r="O201" i="19"/>
  <c r="P201" i="19"/>
  <c r="Q201" i="19" s="1"/>
  <c r="T201" i="19"/>
  <c r="W201" i="19"/>
  <c r="X201" i="19"/>
  <c r="Z201" i="19"/>
  <c r="AA201" i="19"/>
  <c r="AB201" i="19" s="1"/>
  <c r="A202" i="19"/>
  <c r="C202" i="19"/>
  <c r="D202" i="19"/>
  <c r="E202" i="19"/>
  <c r="I202" i="19"/>
  <c r="J202" i="19" s="1"/>
  <c r="K202" i="19" a="1"/>
  <c r="K202" i="19" s="1"/>
  <c r="L202" i="19" s="1"/>
  <c r="N202" i="19"/>
  <c r="O202" i="19"/>
  <c r="P202" i="19"/>
  <c r="Q202" i="19" s="1"/>
  <c r="U202" i="19"/>
  <c r="T202" i="19"/>
  <c r="W202" i="19"/>
  <c r="X202" i="19"/>
  <c r="Z202" i="19"/>
  <c r="AA202" i="19"/>
  <c r="AB202" i="19" s="1"/>
  <c r="A203" i="19"/>
  <c r="C203" i="19"/>
  <c r="D203" i="19"/>
  <c r="E203" i="19"/>
  <c r="I203" i="19"/>
  <c r="J203" i="19" s="1"/>
  <c r="K203" i="19" a="1"/>
  <c r="K203" i="19" s="1"/>
  <c r="L203" i="19" s="1"/>
  <c r="N203" i="19"/>
  <c r="O203" i="19"/>
  <c r="P203" i="19"/>
  <c r="Q203" i="19" s="1"/>
  <c r="T203" i="19"/>
  <c r="W203" i="19"/>
  <c r="X203" i="19"/>
  <c r="Z203" i="19"/>
  <c r="AA203" i="19"/>
  <c r="AB203" i="19" s="1"/>
  <c r="A204" i="19"/>
  <c r="C204" i="19"/>
  <c r="D204" i="19"/>
  <c r="E204" i="19"/>
  <c r="I204" i="19"/>
  <c r="J204" i="19" s="1"/>
  <c r="AG204" i="19" s="1"/>
  <c r="K204" i="19" a="1"/>
  <c r="K204" i="19" s="1"/>
  <c r="L204" i="19" s="1"/>
  <c r="N204" i="19"/>
  <c r="O204" i="19"/>
  <c r="P204" i="19"/>
  <c r="Q204" i="19" s="1"/>
  <c r="T204" i="19"/>
  <c r="W204" i="19"/>
  <c r="X204" i="19"/>
  <c r="Z204" i="19"/>
  <c r="AA204" i="19"/>
  <c r="AB204" i="19" s="1"/>
  <c r="A205" i="19"/>
  <c r="C205" i="19"/>
  <c r="D205" i="19"/>
  <c r="E205" i="19"/>
  <c r="I205" i="19"/>
  <c r="J205" i="19" s="1"/>
  <c r="AG205" i="19" s="1"/>
  <c r="K205" i="19" a="1"/>
  <c r="K205" i="19" s="1"/>
  <c r="L205" i="19" s="1"/>
  <c r="N205" i="19"/>
  <c r="O205" i="19"/>
  <c r="P205" i="19"/>
  <c r="Q205" i="19" s="1"/>
  <c r="U205" i="19"/>
  <c r="T205" i="19"/>
  <c r="W205" i="19"/>
  <c r="X205" i="19"/>
  <c r="Z205" i="19"/>
  <c r="AA205" i="19"/>
  <c r="AB205" i="19" s="1"/>
  <c r="A206" i="19"/>
  <c r="C206" i="19"/>
  <c r="D206" i="19"/>
  <c r="E206" i="19"/>
  <c r="I206" i="19"/>
  <c r="J206" i="19" s="1"/>
  <c r="K206" i="19" a="1"/>
  <c r="K206" i="19" s="1"/>
  <c r="L206" i="19" s="1"/>
  <c r="N206" i="19"/>
  <c r="O206" i="19"/>
  <c r="P206" i="19"/>
  <c r="Q206" i="19" s="1"/>
  <c r="T206" i="19"/>
  <c r="W206" i="19"/>
  <c r="X206" i="19"/>
  <c r="Z206" i="19"/>
  <c r="AA206" i="19"/>
  <c r="AB206" i="19" s="1"/>
  <c r="A207" i="19"/>
  <c r="C207" i="19"/>
  <c r="D207" i="19"/>
  <c r="E207" i="19"/>
  <c r="I207" i="19"/>
  <c r="J207" i="19" s="1"/>
  <c r="AG207" i="19" s="1"/>
  <c r="K207" i="19" a="1"/>
  <c r="K207" i="19" s="1"/>
  <c r="L207" i="19" s="1"/>
  <c r="N207" i="19"/>
  <c r="O207" i="19"/>
  <c r="P207" i="19"/>
  <c r="Q207" i="19" s="1"/>
  <c r="U207" i="19"/>
  <c r="T207" i="19"/>
  <c r="W207" i="19"/>
  <c r="X207" i="19"/>
  <c r="Z207" i="19"/>
  <c r="AA207" i="19"/>
  <c r="AB207" i="19" s="1"/>
  <c r="A208" i="19"/>
  <c r="C208" i="19"/>
  <c r="D208" i="19"/>
  <c r="E208" i="19"/>
  <c r="I208" i="19"/>
  <c r="J208" i="19" s="1"/>
  <c r="AG208" i="19" s="1"/>
  <c r="K208" i="19" a="1"/>
  <c r="K208" i="19" s="1"/>
  <c r="L208" i="19" s="1"/>
  <c r="N208" i="19"/>
  <c r="O208" i="19"/>
  <c r="P208" i="19"/>
  <c r="Q208" i="19" s="1"/>
  <c r="U208" i="19"/>
  <c r="T208" i="19"/>
  <c r="W208" i="19"/>
  <c r="X208" i="19"/>
  <c r="Z208" i="19"/>
  <c r="AA208" i="19"/>
  <c r="AB208" i="19" s="1"/>
  <c r="A209" i="19"/>
  <c r="C209" i="19"/>
  <c r="D209" i="19"/>
  <c r="E209" i="19"/>
  <c r="I209" i="19"/>
  <c r="J209" i="19" s="1"/>
  <c r="K209" i="19" a="1"/>
  <c r="K209" i="19" s="1"/>
  <c r="L209" i="19" s="1"/>
  <c r="N209" i="19"/>
  <c r="O209" i="19"/>
  <c r="P209" i="19"/>
  <c r="Q209" i="19" s="1"/>
  <c r="U209" i="19"/>
  <c r="T209" i="19"/>
  <c r="W209" i="19"/>
  <c r="X209" i="19"/>
  <c r="Z209" i="19" s="1"/>
  <c r="AA209" i="19"/>
  <c r="AB209" i="19" s="1"/>
  <c r="A210" i="19"/>
  <c r="C210" i="19"/>
  <c r="D210" i="19"/>
  <c r="E210" i="19"/>
  <c r="I210" i="19"/>
  <c r="J210" i="19" s="1"/>
  <c r="K210" i="19" a="1"/>
  <c r="K210" i="19" s="1"/>
  <c r="L210" i="19" s="1"/>
  <c r="N210" i="19"/>
  <c r="O210" i="19"/>
  <c r="P210" i="19"/>
  <c r="Q210" i="19" s="1"/>
  <c r="T210" i="19"/>
  <c r="W210" i="19"/>
  <c r="X210" i="19"/>
  <c r="Z210" i="19" s="1"/>
  <c r="AA210" i="19"/>
  <c r="AB210" i="19" s="1"/>
  <c r="A211" i="19"/>
  <c r="C211" i="19"/>
  <c r="D211" i="19"/>
  <c r="E211" i="19"/>
  <c r="I211" i="19"/>
  <c r="J211" i="19" s="1"/>
  <c r="K211" i="19" a="1"/>
  <c r="K211" i="19" s="1"/>
  <c r="L211" i="19" s="1"/>
  <c r="N211" i="19"/>
  <c r="O211" i="19"/>
  <c r="P211" i="19"/>
  <c r="Q211" i="19" s="1"/>
  <c r="U211" i="19"/>
  <c r="T211" i="19"/>
  <c r="W211" i="19"/>
  <c r="X211" i="19"/>
  <c r="Z211" i="19"/>
  <c r="AA211" i="19"/>
  <c r="AB211" i="19" s="1"/>
  <c r="A212" i="19"/>
  <c r="C212" i="19"/>
  <c r="D212" i="19"/>
  <c r="E212" i="19"/>
  <c r="I212" i="19"/>
  <c r="J212" i="19" s="1"/>
  <c r="K212" i="19" a="1"/>
  <c r="K212" i="19" s="1"/>
  <c r="L212" i="19" s="1"/>
  <c r="N212" i="19"/>
  <c r="O212" i="19"/>
  <c r="P212" i="19"/>
  <c r="Q212" i="19" s="1"/>
  <c r="U212" i="19"/>
  <c r="T212" i="19"/>
  <c r="W212" i="19"/>
  <c r="X212" i="19"/>
  <c r="Z212" i="19"/>
  <c r="AA212" i="19"/>
  <c r="AB212" i="19" s="1"/>
  <c r="A213" i="19"/>
  <c r="C213" i="19"/>
  <c r="D213" i="19"/>
  <c r="E213" i="19"/>
  <c r="I213" i="19"/>
  <c r="J213" i="19" s="1"/>
  <c r="K213" i="19" a="1"/>
  <c r="K213" i="19" s="1"/>
  <c r="N213" i="19"/>
  <c r="O213" i="19"/>
  <c r="P213" i="19"/>
  <c r="Q213" i="19" s="1"/>
  <c r="T213" i="19"/>
  <c r="W213" i="19"/>
  <c r="X213" i="19"/>
  <c r="Z213" i="19"/>
  <c r="AA213" i="19"/>
  <c r="AB213" i="19" s="1"/>
  <c r="A214" i="19"/>
  <c r="C214" i="19"/>
  <c r="D214" i="19"/>
  <c r="E214" i="19"/>
  <c r="I214" i="19"/>
  <c r="J214" i="19" s="1"/>
  <c r="AG214" i="19" s="1"/>
  <c r="K214" i="19" a="1"/>
  <c r="K214" i="19" s="1"/>
  <c r="L214" i="19" s="1"/>
  <c r="N214" i="19"/>
  <c r="O214" i="19"/>
  <c r="P214" i="19"/>
  <c r="Q214" i="19" s="1"/>
  <c r="U214" i="19"/>
  <c r="T214" i="19"/>
  <c r="W214" i="19"/>
  <c r="X214" i="19"/>
  <c r="Z214" i="19"/>
  <c r="AA214" i="19"/>
  <c r="AB214" i="19" s="1"/>
  <c r="A215" i="19"/>
  <c r="C215" i="19"/>
  <c r="D215" i="19"/>
  <c r="E215" i="19"/>
  <c r="I215" i="19"/>
  <c r="J215" i="19" s="1"/>
  <c r="K215" i="19" a="1"/>
  <c r="K215" i="19" s="1"/>
  <c r="L215" i="19" s="1"/>
  <c r="N215" i="19"/>
  <c r="O215" i="19"/>
  <c r="P215" i="19"/>
  <c r="Q215" i="19" s="1"/>
  <c r="T215" i="19"/>
  <c r="W215" i="19"/>
  <c r="X215" i="19"/>
  <c r="Z215" i="19"/>
  <c r="AA215" i="19"/>
  <c r="AB215" i="19" s="1"/>
  <c r="A216" i="19"/>
  <c r="C216" i="19"/>
  <c r="D216" i="19"/>
  <c r="E216" i="19"/>
  <c r="I216" i="19"/>
  <c r="J216" i="19" s="1"/>
  <c r="AG216" i="19" s="1"/>
  <c r="K216" i="19" a="1"/>
  <c r="K216" i="19" s="1"/>
  <c r="L216" i="19" s="1"/>
  <c r="N216" i="19"/>
  <c r="O216" i="19"/>
  <c r="P216" i="19"/>
  <c r="Q216" i="19" s="1"/>
  <c r="T216" i="19"/>
  <c r="W216" i="19"/>
  <c r="X216" i="19"/>
  <c r="Z216" i="19"/>
  <c r="AA216" i="19"/>
  <c r="AB216" i="19" s="1"/>
  <c r="A217" i="19"/>
  <c r="C217" i="19"/>
  <c r="D217" i="19"/>
  <c r="E217" i="19"/>
  <c r="I217" i="19"/>
  <c r="J217" i="19" s="1"/>
  <c r="K217" i="19" a="1"/>
  <c r="K217" i="19" s="1"/>
  <c r="L217" i="19" s="1"/>
  <c r="N217" i="19"/>
  <c r="O217" i="19"/>
  <c r="P217" i="19"/>
  <c r="Q217" i="19" s="1"/>
  <c r="T217" i="19"/>
  <c r="W217" i="19"/>
  <c r="X217" i="19"/>
  <c r="Z217" i="19"/>
  <c r="Y217" i="19" s="1"/>
  <c r="AA217" i="19"/>
  <c r="AB217" i="19" s="1"/>
  <c r="A218" i="19"/>
  <c r="C218" i="19"/>
  <c r="D218" i="19"/>
  <c r="E218" i="19"/>
  <c r="I218" i="19"/>
  <c r="J218" i="19" s="1"/>
  <c r="K218" i="19" a="1"/>
  <c r="K218" i="19" s="1"/>
  <c r="L218" i="19" s="1"/>
  <c r="N218" i="19"/>
  <c r="O218" i="19"/>
  <c r="P218" i="19"/>
  <c r="Q218" i="19" s="1"/>
  <c r="T218" i="19"/>
  <c r="W218" i="19"/>
  <c r="X218" i="19"/>
  <c r="Z218" i="19"/>
  <c r="AA218" i="19"/>
  <c r="AB218" i="19" s="1"/>
  <c r="A219" i="19"/>
  <c r="C219" i="19"/>
  <c r="D219" i="19"/>
  <c r="E219" i="19"/>
  <c r="I219" i="19"/>
  <c r="J219" i="19" s="1"/>
  <c r="K219" i="19" a="1"/>
  <c r="K219" i="19" s="1"/>
  <c r="L219" i="19" s="1"/>
  <c r="N219" i="19"/>
  <c r="O219" i="19"/>
  <c r="P219" i="19"/>
  <c r="Q219" i="19" s="1"/>
  <c r="U219" i="19"/>
  <c r="T219" i="19"/>
  <c r="W219" i="19"/>
  <c r="X219" i="19"/>
  <c r="Z219" i="19"/>
  <c r="AA219" i="19"/>
  <c r="AB219" i="19" s="1"/>
  <c r="A220" i="19"/>
  <c r="C220" i="19"/>
  <c r="D220" i="19"/>
  <c r="E220" i="19"/>
  <c r="I220" i="19"/>
  <c r="J220" i="19" s="1"/>
  <c r="K220" i="19" a="1"/>
  <c r="K220" i="19" s="1"/>
  <c r="L220" i="19" s="1"/>
  <c r="N220" i="19"/>
  <c r="O220" i="19"/>
  <c r="P220" i="19"/>
  <c r="Q220" i="19" s="1"/>
  <c r="U220" i="19"/>
  <c r="T220" i="19"/>
  <c r="W220" i="19"/>
  <c r="X220" i="19"/>
  <c r="Z220" i="19" s="1"/>
  <c r="AA220" i="19"/>
  <c r="AB220" i="19" s="1"/>
  <c r="A221" i="19"/>
  <c r="C221" i="19"/>
  <c r="D221" i="19"/>
  <c r="E221" i="19"/>
  <c r="I221" i="19"/>
  <c r="J221" i="19" s="1"/>
  <c r="K221" i="19" a="1"/>
  <c r="K221" i="19" s="1"/>
  <c r="L221" i="19" s="1"/>
  <c r="N221" i="19"/>
  <c r="O221" i="19"/>
  <c r="P221" i="19"/>
  <c r="Q221" i="19" s="1"/>
  <c r="U221" i="19"/>
  <c r="T221" i="19"/>
  <c r="W221" i="19"/>
  <c r="X221" i="19"/>
  <c r="Z221" i="19"/>
  <c r="AA221" i="19"/>
  <c r="AB221" i="19" s="1"/>
  <c r="A222" i="19"/>
  <c r="C222" i="19"/>
  <c r="D222" i="19"/>
  <c r="E222" i="19"/>
  <c r="I222" i="19"/>
  <c r="J222" i="19" s="1"/>
  <c r="K222" i="19" a="1"/>
  <c r="K222" i="19" s="1"/>
  <c r="L222" i="19" s="1"/>
  <c r="N222" i="19"/>
  <c r="O222" i="19"/>
  <c r="P222" i="19"/>
  <c r="Q222" i="19" s="1"/>
  <c r="U222" i="19"/>
  <c r="T222" i="19"/>
  <c r="W222" i="19"/>
  <c r="X222" i="19"/>
  <c r="Z222" i="19"/>
  <c r="AA222" i="19"/>
  <c r="AB222" i="19" s="1"/>
  <c r="A223" i="19"/>
  <c r="C223" i="19"/>
  <c r="D223" i="19"/>
  <c r="E223" i="19"/>
  <c r="I223" i="19"/>
  <c r="J223" i="19" s="1"/>
  <c r="K223" i="19" a="1"/>
  <c r="K223" i="19" s="1"/>
  <c r="L223" i="19" s="1"/>
  <c r="N223" i="19"/>
  <c r="O223" i="19"/>
  <c r="P223" i="19"/>
  <c r="Q223" i="19" s="1"/>
  <c r="U223" i="19"/>
  <c r="T223" i="19"/>
  <c r="W223" i="19"/>
  <c r="X223" i="19"/>
  <c r="Z223" i="19"/>
  <c r="AA223" i="19"/>
  <c r="AB223" i="19" s="1"/>
  <c r="A224" i="19"/>
  <c r="C224" i="19"/>
  <c r="D224" i="19"/>
  <c r="E224" i="19"/>
  <c r="I224" i="19"/>
  <c r="J224" i="19" s="1"/>
  <c r="K224" i="19" a="1"/>
  <c r="K224" i="19" s="1"/>
  <c r="L224" i="19" s="1"/>
  <c r="N224" i="19"/>
  <c r="O224" i="19"/>
  <c r="P224" i="19"/>
  <c r="Q224" i="19" s="1"/>
  <c r="U224" i="19"/>
  <c r="T224" i="19"/>
  <c r="W224" i="19"/>
  <c r="X224" i="19"/>
  <c r="Z224" i="19" s="1"/>
  <c r="Y224" i="19" s="1"/>
  <c r="AA224" i="19"/>
  <c r="AB224" i="19" s="1"/>
  <c r="I3" i="19"/>
  <c r="J3" i="19" s="1"/>
  <c r="AR181" i="19" l="1"/>
  <c r="AR148" i="19"/>
  <c r="AR145" i="19"/>
  <c r="AR14" i="19"/>
  <c r="AR174" i="19"/>
  <c r="AR73" i="19"/>
  <c r="AR160" i="19"/>
  <c r="AQ156" i="19"/>
  <c r="AR156" i="19"/>
  <c r="AR32" i="19"/>
  <c r="AR215" i="19"/>
  <c r="AR182" i="19"/>
  <c r="AS182" i="19"/>
  <c r="AQ168" i="19"/>
  <c r="AR4" i="19"/>
  <c r="AR201" i="19"/>
  <c r="AR143" i="19"/>
  <c r="AR50" i="19"/>
  <c r="AS179" i="19"/>
  <c r="AR179" i="19"/>
  <c r="AR157" i="19"/>
  <c r="AR198" i="19"/>
  <c r="AR71" i="19"/>
  <c r="AR165" i="19"/>
  <c r="AR88" i="19"/>
  <c r="AR81" i="19"/>
  <c r="AR78" i="19"/>
  <c r="AR58" i="19"/>
  <c r="AR40" i="19"/>
  <c r="AQ187" i="19"/>
  <c r="AR187" i="19"/>
  <c r="AR47" i="19"/>
  <c r="AS220" i="19"/>
  <c r="AR220" i="19"/>
  <c r="AR195" i="19"/>
  <c r="AQ191" i="19"/>
  <c r="AR191" i="19"/>
  <c r="AR169" i="19"/>
  <c r="AQ144" i="19"/>
  <c r="AR144" i="19"/>
  <c r="AS144" i="19"/>
  <c r="AR27" i="19"/>
  <c r="AR13" i="19"/>
  <c r="AQ199" i="19"/>
  <c r="AR199" i="19"/>
  <c r="AR137" i="19"/>
  <c r="AR128" i="19"/>
  <c r="AR106" i="19"/>
  <c r="AS106" i="19"/>
  <c r="AQ65" i="19"/>
  <c r="AR65" i="19"/>
  <c r="AR62" i="19"/>
  <c r="AR55" i="19"/>
  <c r="AR17" i="19"/>
  <c r="AR170" i="19"/>
  <c r="AR38" i="19"/>
  <c r="AR207" i="19"/>
  <c r="AQ207" i="19"/>
  <c r="AR66" i="19"/>
  <c r="AR21" i="19"/>
  <c r="AR114" i="19"/>
  <c r="AQ86" i="19"/>
  <c r="AR86" i="19"/>
  <c r="AR25" i="19"/>
  <c r="AR18" i="19"/>
  <c r="AR218" i="19"/>
  <c r="AS218" i="19"/>
  <c r="AR189" i="19"/>
  <c r="AS189" i="19"/>
  <c r="AR185" i="19"/>
  <c r="AR142" i="19"/>
  <c r="AR97" i="19"/>
  <c r="AR211" i="19"/>
  <c r="AR193" i="19"/>
  <c r="AQ53" i="19"/>
  <c r="AR53" i="19"/>
  <c r="AR171" i="19"/>
  <c r="AR101" i="19"/>
  <c r="AS94" i="19"/>
  <c r="AR94" i="19"/>
  <c r="AR77" i="19"/>
  <c r="AQ77" i="19"/>
  <c r="AR149" i="19"/>
  <c r="AR146" i="19"/>
  <c r="AR108" i="19"/>
  <c r="AR87" i="19"/>
  <c r="AR39" i="19"/>
  <c r="AR8" i="19"/>
  <c r="AR212" i="19"/>
  <c r="AR194" i="19"/>
  <c r="AR168" i="19"/>
  <c r="AR161" i="19"/>
  <c r="AS161" i="19"/>
  <c r="AQ153" i="19"/>
  <c r="AR153" i="19"/>
  <c r="AR105" i="19"/>
  <c r="AR43" i="19"/>
  <c r="AR118" i="19"/>
  <c r="AS118" i="19"/>
  <c r="AR91" i="19"/>
  <c r="AR12" i="19"/>
  <c r="AR102" i="19"/>
  <c r="AS102" i="19"/>
  <c r="AR84" i="19"/>
  <c r="AR16" i="19"/>
  <c r="AQ176" i="19"/>
  <c r="AR176" i="19"/>
  <c r="AQ137" i="19"/>
  <c r="AQ127" i="19"/>
  <c r="AR127" i="19"/>
  <c r="AR9" i="19"/>
  <c r="AR133" i="19"/>
  <c r="AQ133" i="19"/>
  <c r="AR115" i="19"/>
  <c r="AR213" i="19"/>
  <c r="AR130" i="19"/>
  <c r="AR125" i="19"/>
  <c r="AR173" i="19"/>
  <c r="AS173" i="19"/>
  <c r="AR92" i="19"/>
  <c r="AR44" i="19"/>
  <c r="AR20" i="19"/>
  <c r="AR217" i="19"/>
  <c r="AR210" i="19"/>
  <c r="AQ184" i="19"/>
  <c r="AR184" i="19"/>
  <c r="AQ174" i="19"/>
  <c r="AR141" i="19"/>
  <c r="AQ123" i="19"/>
  <c r="AR123" i="19"/>
  <c r="AQ113" i="19"/>
  <c r="AR113" i="19"/>
  <c r="AR103" i="19"/>
  <c r="AR85" i="19"/>
  <c r="AR41" i="19"/>
  <c r="AR24" i="19"/>
  <c r="AQ131" i="19"/>
  <c r="AR131" i="19"/>
  <c r="AR120" i="19"/>
  <c r="AR116" i="19"/>
  <c r="AR76" i="19"/>
  <c r="AR28" i="19"/>
  <c r="AR107" i="19"/>
  <c r="AQ93" i="19"/>
  <c r="AR93" i="19"/>
  <c r="AR45" i="19"/>
  <c r="AR63" i="19"/>
  <c r="AR42" i="19"/>
  <c r="AQ204" i="19"/>
  <c r="AR204" i="19"/>
  <c r="AR178" i="19"/>
  <c r="AR222" i="19"/>
  <c r="AR83" i="19"/>
  <c r="AR60" i="19"/>
  <c r="AR11" i="19"/>
  <c r="AQ126" i="19"/>
  <c r="AR126" i="19"/>
  <c r="AR111" i="19"/>
  <c r="AR175" i="19"/>
  <c r="AR121" i="19"/>
  <c r="AR57" i="19"/>
  <c r="AR22" i="19"/>
  <c r="AR36" i="19"/>
  <c r="AR19" i="19"/>
  <c r="AR219" i="19"/>
  <c r="AQ130" i="19"/>
  <c r="AR54" i="19"/>
  <c r="AR33" i="19"/>
  <c r="AQ205" i="19"/>
  <c r="AR205" i="19"/>
  <c r="AS209" i="19"/>
  <c r="AR209" i="19"/>
  <c r="AR112" i="19"/>
  <c r="AR30" i="19"/>
  <c r="AR23" i="19"/>
  <c r="AR202" i="19"/>
  <c r="AR150" i="19"/>
  <c r="AR109" i="19"/>
  <c r="AQ162" i="19"/>
  <c r="AR162" i="19"/>
  <c r="AR158" i="19"/>
  <c r="AR154" i="19"/>
  <c r="AR147" i="19"/>
  <c r="AR51" i="19"/>
  <c r="AR37" i="19"/>
  <c r="AR206" i="19"/>
  <c r="AR180" i="19"/>
  <c r="AR119" i="19"/>
  <c r="AR72" i="19"/>
  <c r="AQ72" i="19"/>
  <c r="AR34" i="19"/>
  <c r="AR203" i="19"/>
  <c r="AR188" i="19"/>
  <c r="AS188" i="19"/>
  <c r="AR177" i="19"/>
  <c r="AS166" i="19"/>
  <c r="AR166" i="19"/>
  <c r="AR151" i="19"/>
  <c r="AQ151" i="19"/>
  <c r="AR96" i="19"/>
  <c r="AR89" i="19"/>
  <c r="AR82" i="19"/>
  <c r="AR69" i="19"/>
  <c r="AR48" i="19"/>
  <c r="AR6" i="19"/>
  <c r="AR221" i="19"/>
  <c r="AQ214" i="19"/>
  <c r="AR214" i="19"/>
  <c r="AR138" i="19"/>
  <c r="AR200" i="19"/>
  <c r="AQ200" i="19"/>
  <c r="AR129" i="19"/>
  <c r="AQ129" i="19"/>
  <c r="AR56" i="19"/>
  <c r="AR35" i="19"/>
  <c r="AR7" i="19"/>
  <c r="AR167" i="19"/>
  <c r="AQ124" i="19"/>
  <c r="AR124" i="19"/>
  <c r="AR104" i="19"/>
  <c r="AQ57" i="19"/>
  <c r="AR49" i="19"/>
  <c r="AR152" i="19"/>
  <c r="AQ135" i="19"/>
  <c r="AR135" i="19"/>
  <c r="AR90" i="19"/>
  <c r="AR70" i="19"/>
  <c r="AR197" i="19"/>
  <c r="AS117" i="19"/>
  <c r="AR117" i="19"/>
  <c r="AR80" i="19"/>
  <c r="AR208" i="19"/>
  <c r="AQ208" i="19"/>
  <c r="AR164" i="19"/>
  <c r="AR139" i="19"/>
  <c r="AR67" i="19"/>
  <c r="AR29" i="19"/>
  <c r="AR15" i="19"/>
  <c r="AS132" i="19"/>
  <c r="AR132" i="19"/>
  <c r="AR46" i="19"/>
  <c r="AR26" i="19"/>
  <c r="AR190" i="19"/>
  <c r="AR186" i="19"/>
  <c r="AR98" i="19"/>
  <c r="AR74" i="19"/>
  <c r="AR64" i="19"/>
  <c r="AR223" i="19"/>
  <c r="AR172" i="19"/>
  <c r="AR216" i="19"/>
  <c r="AQ216" i="19"/>
  <c r="AS216" i="19"/>
  <c r="AS183" i="19"/>
  <c r="AR183" i="19"/>
  <c r="AQ136" i="19"/>
  <c r="AR136" i="19"/>
  <c r="AS136" i="19"/>
  <c r="AQ61" i="19"/>
  <c r="AR61" i="19"/>
  <c r="AR140" i="19"/>
  <c r="AQ122" i="19"/>
  <c r="AR122" i="19"/>
  <c r="AR95" i="19"/>
  <c r="AR68" i="19"/>
  <c r="AR5" i="19"/>
  <c r="AR99" i="19"/>
  <c r="AR224" i="19"/>
  <c r="AQ75" i="19"/>
  <c r="AR75" i="19"/>
  <c r="AR196" i="19"/>
  <c r="AR192" i="19"/>
  <c r="AR163" i="19"/>
  <c r="AR159" i="19"/>
  <c r="AQ155" i="19"/>
  <c r="AR155" i="19"/>
  <c r="AQ134" i="19"/>
  <c r="AR134" i="19"/>
  <c r="AR110" i="19"/>
  <c r="AR100" i="19"/>
  <c r="AQ100" i="19"/>
  <c r="AR79" i="19"/>
  <c r="AR59" i="19"/>
  <c r="AR52" i="19"/>
  <c r="AR31" i="19"/>
  <c r="AR10" i="19"/>
  <c r="AS239" i="19"/>
  <c r="AS259" i="19"/>
  <c r="AS242" i="19"/>
  <c r="AS260" i="19"/>
  <c r="AS254" i="19"/>
  <c r="AS281" i="19"/>
  <c r="AS255" i="19"/>
  <c r="AQ185" i="19"/>
  <c r="AG78" i="19"/>
  <c r="V111" i="19"/>
  <c r="U111" i="19"/>
  <c r="V164" i="19"/>
  <c r="U164" i="19"/>
  <c r="V215" i="19"/>
  <c r="U215" i="19"/>
  <c r="V60" i="19"/>
  <c r="U60" i="19"/>
  <c r="V217" i="19"/>
  <c r="U217" i="19"/>
  <c r="V203" i="19"/>
  <c r="U203" i="19"/>
  <c r="V177" i="19"/>
  <c r="U177" i="19"/>
  <c r="V131" i="19"/>
  <c r="U131" i="19"/>
  <c r="V77" i="19"/>
  <c r="U77" i="19"/>
  <c r="V70" i="19"/>
  <c r="U70" i="19"/>
  <c r="V176" i="19"/>
  <c r="U176" i="19"/>
  <c r="V144" i="19"/>
  <c r="U144" i="19"/>
  <c r="V50" i="19"/>
  <c r="U50" i="19"/>
  <c r="V74" i="19"/>
  <c r="U74" i="19"/>
  <c r="V82" i="19"/>
  <c r="U82" i="19"/>
  <c r="V64" i="19"/>
  <c r="U64" i="19"/>
  <c r="V58" i="19"/>
  <c r="U58" i="19"/>
  <c r="V93" i="19"/>
  <c r="U93" i="19"/>
  <c r="V165" i="19"/>
  <c r="U165" i="19"/>
  <c r="U183" i="19"/>
  <c r="V183" i="19" s="1"/>
  <c r="V9" i="19"/>
  <c r="U9" i="19"/>
  <c r="V204" i="19"/>
  <c r="U204" i="19"/>
  <c r="V78" i="19"/>
  <c r="U78" i="19"/>
  <c r="V14" i="19"/>
  <c r="U14" i="19"/>
  <c r="V216" i="19"/>
  <c r="U216" i="19"/>
  <c r="V148" i="19"/>
  <c r="U148" i="19"/>
  <c r="V174" i="19"/>
  <c r="U174" i="19"/>
  <c r="V201" i="19"/>
  <c r="U201" i="19"/>
  <c r="V120" i="19"/>
  <c r="U120" i="19"/>
  <c r="V184" i="19"/>
  <c r="U184" i="19"/>
  <c r="V167" i="19"/>
  <c r="U167" i="19"/>
  <c r="V196" i="19"/>
  <c r="U196" i="19"/>
  <c r="V179" i="19"/>
  <c r="U179" i="19"/>
  <c r="V72" i="19"/>
  <c r="U72" i="19"/>
  <c r="V38" i="19"/>
  <c r="U38" i="19"/>
  <c r="V20" i="19"/>
  <c r="U20" i="19"/>
  <c r="V130" i="19"/>
  <c r="U130" i="19"/>
  <c r="V213" i="19"/>
  <c r="U213" i="19"/>
  <c r="V206" i="19"/>
  <c r="U206" i="19"/>
  <c r="V105" i="19"/>
  <c r="U105" i="19"/>
  <c r="V92" i="19"/>
  <c r="U92" i="19"/>
  <c r="V192" i="19"/>
  <c r="U192" i="19"/>
  <c r="V76" i="19"/>
  <c r="U76" i="19"/>
  <c r="V69" i="19"/>
  <c r="U69" i="19"/>
  <c r="V63" i="19"/>
  <c r="U63" i="19"/>
  <c r="AG145" i="19"/>
  <c r="AG146" i="19"/>
  <c r="AQ146" i="19" s="1"/>
  <c r="AG193" i="19"/>
  <c r="AG175" i="19"/>
  <c r="AG167" i="19"/>
  <c r="V55" i="19"/>
  <c r="AG148" i="19"/>
  <c r="AG68" i="19"/>
  <c r="AG79" i="19"/>
  <c r="AG194" i="19"/>
  <c r="AG81" i="19"/>
  <c r="AG121" i="19"/>
  <c r="V30" i="19"/>
  <c r="V32" i="19"/>
  <c r="V109" i="19"/>
  <c r="AG163" i="19"/>
  <c r="AG201" i="19"/>
  <c r="AQ201" i="19" s="1"/>
  <c r="V150" i="19"/>
  <c r="AG181" i="19"/>
  <c r="AQ181" i="19" s="1"/>
  <c r="R221" i="19" a="1"/>
  <c r="R221" i="19" s="1"/>
  <c r="AF221" i="19" s="1"/>
  <c r="AP221" i="19" s="1"/>
  <c r="R219" i="19" a="1"/>
  <c r="R219" i="19" s="1"/>
  <c r="R177" i="19" a="1"/>
  <c r="R177" i="19" s="1"/>
  <c r="AF177" i="19" s="1"/>
  <c r="R218" i="19" a="1"/>
  <c r="R218" i="19" s="1"/>
  <c r="R23" i="19" a="1"/>
  <c r="R23" i="19" s="1"/>
  <c r="R17" i="19" a="1"/>
  <c r="R17" i="19" s="1"/>
  <c r="R194" i="19" a="1"/>
  <c r="R194" i="19" s="1"/>
  <c r="R193" i="19" a="1"/>
  <c r="R193" i="19" s="1"/>
  <c r="R176" i="19" a="1"/>
  <c r="R176" i="19" s="1"/>
  <c r="R158" i="19" a="1"/>
  <c r="R158" i="19" s="1"/>
  <c r="R157" i="19" a="1"/>
  <c r="R157" i="19" s="1"/>
  <c r="R26" i="19" a="1"/>
  <c r="R26" i="19" s="1"/>
  <c r="R24" i="19" a="1"/>
  <c r="R24" i="19" s="1"/>
  <c r="R18" i="19" a="1"/>
  <c r="R18" i="19" s="1"/>
  <c r="R21" i="19" a="1"/>
  <c r="R21" i="19" s="1"/>
  <c r="R19" i="19" a="1"/>
  <c r="R19" i="19" s="1"/>
  <c r="R14" i="19" a="1"/>
  <c r="R14" i="19" s="1"/>
  <c r="R13" i="19" a="1"/>
  <c r="R13" i="19" s="1"/>
  <c r="R12" i="19" a="1"/>
  <c r="R12" i="19" s="1"/>
  <c r="R119" i="19" a="1"/>
  <c r="R119" i="19" s="1"/>
  <c r="R118" i="19" a="1"/>
  <c r="R118" i="19" s="1"/>
  <c r="AF118" i="19" s="1"/>
  <c r="AP118" i="19" s="1"/>
  <c r="R27" i="19" a="1"/>
  <c r="R27" i="19" s="1"/>
  <c r="R20" i="19" a="1"/>
  <c r="R20" i="19" s="1"/>
  <c r="R11" i="19" a="1"/>
  <c r="R11" i="19" s="1"/>
  <c r="R9" i="19" a="1"/>
  <c r="R9" i="19" s="1"/>
  <c r="R215" i="19" a="1"/>
  <c r="R215" i="19" s="1"/>
  <c r="AF215" i="19" s="1"/>
  <c r="R214" i="19" a="1"/>
  <c r="R214" i="19" s="1"/>
  <c r="AF214" i="19" s="1"/>
  <c r="R213" i="19" a="1"/>
  <c r="R213" i="19" s="1"/>
  <c r="R212" i="19" a="1"/>
  <c r="R212" i="19" s="1"/>
  <c r="AF212" i="19" s="1"/>
  <c r="R211" i="19" a="1"/>
  <c r="R211" i="19" s="1"/>
  <c r="R172" i="19" a="1"/>
  <c r="R172" i="19" s="1"/>
  <c r="R155" i="19" a="1"/>
  <c r="R155" i="19" s="1"/>
  <c r="R120" i="19" a="1"/>
  <c r="R120" i="19" s="1"/>
  <c r="R28" i="19" a="1"/>
  <c r="R28" i="19" s="1"/>
  <c r="R171" i="19" a="1"/>
  <c r="R171" i="19" s="1"/>
  <c r="R170" i="19" a="1"/>
  <c r="R170" i="19" s="1"/>
  <c r="AF170" i="19" s="1"/>
  <c r="R147" i="19" a="1"/>
  <c r="R147" i="19" s="1"/>
  <c r="R146" i="19" a="1"/>
  <c r="R146" i="19" s="1"/>
  <c r="R89" i="19" a="1"/>
  <c r="R89" i="19" s="1"/>
  <c r="AF89" i="19" s="1"/>
  <c r="R208" i="19" a="1"/>
  <c r="R208" i="19" s="1"/>
  <c r="R148" i="19" a="1"/>
  <c r="R148" i="19" s="1"/>
  <c r="R145" i="19" a="1"/>
  <c r="R145" i="19" s="1"/>
  <c r="AF145" i="19" s="1"/>
  <c r="AP145" i="19" s="1"/>
  <c r="V129" i="19"/>
  <c r="R123" i="19" a="1"/>
  <c r="R123" i="19" s="1"/>
  <c r="R116" i="19" a="1"/>
  <c r="R116" i="19" s="1"/>
  <c r="AF116" i="19" s="1"/>
  <c r="R90" i="19" a="1"/>
  <c r="R90" i="19" s="1"/>
  <c r="AF90" i="19" s="1"/>
  <c r="R88" i="19" a="1"/>
  <c r="R88" i="19" s="1"/>
  <c r="R78" i="19" a="1"/>
  <c r="R78" i="19" s="1"/>
  <c r="R152" i="19" a="1"/>
  <c r="R152" i="19" s="1"/>
  <c r="AF152" i="19" s="1"/>
  <c r="AP152" i="19" s="1"/>
  <c r="R149" i="19" a="1"/>
  <c r="R149" i="19" s="1"/>
  <c r="R134" i="19" a="1"/>
  <c r="R134" i="19" s="1"/>
  <c r="R129" i="19" a="1"/>
  <c r="R129" i="19" s="1"/>
  <c r="R128" i="19" a="1"/>
  <c r="R128" i="19" s="1"/>
  <c r="R126" i="19" a="1"/>
  <c r="R126" i="19" s="1"/>
  <c r="R124" i="19" a="1"/>
  <c r="R124" i="19" s="1"/>
  <c r="AF124" i="19" s="1"/>
  <c r="R96" i="19" a="1"/>
  <c r="R96" i="19" s="1"/>
  <c r="R95" i="19" a="1"/>
  <c r="R95" i="19" s="1"/>
  <c r="R92" i="19" a="1"/>
  <c r="R92" i="19" s="1"/>
  <c r="R91" i="19" a="1"/>
  <c r="R91" i="19" s="1"/>
  <c r="R77" i="19" a="1"/>
  <c r="R77" i="19" s="1"/>
  <c r="R37" i="19" a="1"/>
  <c r="R37" i="19" s="1"/>
  <c r="R186" i="19" a="1"/>
  <c r="R186" i="19" s="1"/>
  <c r="R185" i="19" a="1"/>
  <c r="R185" i="19" s="1"/>
  <c r="R169" i="19" a="1"/>
  <c r="R169" i="19" s="1"/>
  <c r="AF169" i="19" s="1"/>
  <c r="R168" i="19" a="1"/>
  <c r="R168" i="19" s="1"/>
  <c r="R167" i="19" a="1"/>
  <c r="R167" i="19" s="1"/>
  <c r="R166" i="19" a="1"/>
  <c r="R166" i="19" s="1"/>
  <c r="AF166" i="19" s="1"/>
  <c r="AP166" i="19" s="1"/>
  <c r="R141" i="19" a="1"/>
  <c r="R141" i="19" s="1"/>
  <c r="R140" i="19" a="1"/>
  <c r="R140" i="19" s="1"/>
  <c r="R136" i="19" a="1"/>
  <c r="R136" i="19" s="1"/>
  <c r="R80" i="19" a="1"/>
  <c r="R80" i="19" s="1"/>
  <c r="R76" i="19" a="1"/>
  <c r="R76" i="19" s="1"/>
  <c r="AF76" i="19" s="1"/>
  <c r="R73" i="19" a="1"/>
  <c r="R73" i="19" s="1"/>
  <c r="AF73" i="19" s="1"/>
  <c r="AP73" i="19" s="1"/>
  <c r="R62" i="19" a="1"/>
  <c r="R62" i="19" s="1"/>
  <c r="R49" i="19" a="1"/>
  <c r="R49" i="19" s="1"/>
  <c r="R125" i="19" a="1"/>
  <c r="R125" i="19" s="1"/>
  <c r="R87" i="19" a="1"/>
  <c r="R87" i="19" s="1"/>
  <c r="R83" i="19" a="1"/>
  <c r="R83" i="19" s="1"/>
  <c r="AF83" i="19" s="1"/>
  <c r="R82" i="19" a="1"/>
  <c r="R82" i="19" s="1"/>
  <c r="R81" i="19" a="1"/>
  <c r="R81" i="19" s="1"/>
  <c r="AF81" i="19" s="1"/>
  <c r="AP81" i="19" s="1"/>
  <c r="R74" i="19" a="1"/>
  <c r="R74" i="19" s="1"/>
  <c r="R72" i="19" a="1"/>
  <c r="R72" i="19" s="1"/>
  <c r="AF72" i="19" s="1"/>
  <c r="R67" i="19" a="1"/>
  <c r="R67" i="19" s="1"/>
  <c r="R41" i="19" a="1"/>
  <c r="R41" i="19" s="1"/>
  <c r="R40" i="19" a="1"/>
  <c r="R40" i="19" s="1"/>
  <c r="R183" i="19" a="1"/>
  <c r="R183" i="19" s="1"/>
  <c r="R84" i="19" a="1"/>
  <c r="R84" i="19" s="1"/>
  <c r="AF84" i="19" s="1"/>
  <c r="R65" i="19" a="1"/>
  <c r="R65" i="19" s="1"/>
  <c r="AF65" i="19" s="1"/>
  <c r="R48" i="19" a="1"/>
  <c r="R48" i="19" s="1"/>
  <c r="R43" i="19" a="1"/>
  <c r="R43" i="19" s="1"/>
  <c r="R42" i="19" a="1"/>
  <c r="R42" i="19" s="1"/>
  <c r="R39" i="19" a="1"/>
  <c r="R39" i="19" s="1"/>
  <c r="R203" i="19" a="1"/>
  <c r="R203" i="19" s="1"/>
  <c r="R85" i="19" a="1"/>
  <c r="R85" i="19" s="1"/>
  <c r="R46" i="19" a="1"/>
  <c r="R46" i="19" s="1"/>
  <c r="R201" i="19" a="1"/>
  <c r="R201" i="19" s="1"/>
  <c r="R163" i="19" a="1"/>
  <c r="R163" i="19" s="1"/>
  <c r="R164" i="19" a="1"/>
  <c r="R164" i="19" s="1"/>
  <c r="AF164" i="19" s="1"/>
  <c r="AP164" i="19" s="1"/>
  <c r="R162" i="19" a="1"/>
  <c r="R162" i="19" s="1"/>
  <c r="AF162" i="19" s="1"/>
  <c r="AP162" i="19" s="1"/>
  <c r="R180" i="19" a="1"/>
  <c r="R180" i="19" s="1"/>
  <c r="R196" i="19" a="1"/>
  <c r="R196" i="19" s="1"/>
  <c r="R160" i="19" a="1"/>
  <c r="R160" i="19" s="1"/>
  <c r="R224" i="19" a="1"/>
  <c r="R224" i="19" s="1"/>
  <c r="R223" i="19" a="1"/>
  <c r="R223" i="19" s="1"/>
  <c r="R195" i="19" a="1"/>
  <c r="R195" i="19" s="1"/>
  <c r="AF195" i="19" s="1"/>
  <c r="V194" i="19"/>
  <c r="R179" i="19" a="1"/>
  <c r="R179" i="19" s="1"/>
  <c r="R159" i="19" a="1"/>
  <c r="R159" i="19" s="1"/>
  <c r="AF159" i="19" s="1"/>
  <c r="V158" i="19"/>
  <c r="R25" i="19" a="1"/>
  <c r="R25" i="19" s="1"/>
  <c r="R217" i="19" a="1"/>
  <c r="R217" i="19" s="1"/>
  <c r="AF217" i="19" s="1"/>
  <c r="R22" i="19" a="1"/>
  <c r="R22" i="19" s="1"/>
  <c r="R16" i="19" a="1"/>
  <c r="R16" i="19" s="1"/>
  <c r="R15" i="19" a="1"/>
  <c r="R15" i="19" s="1"/>
  <c r="R216" i="19" a="1"/>
  <c r="R216" i="19" s="1"/>
  <c r="R175" i="19" a="1"/>
  <c r="R175" i="19" s="1"/>
  <c r="R210" i="19" a="1"/>
  <c r="R210" i="19" s="1"/>
  <c r="AF210" i="19" s="1"/>
  <c r="R209" i="19" a="1"/>
  <c r="R209" i="19" s="1"/>
  <c r="AF209" i="19" s="1"/>
  <c r="R192" i="19" a="1"/>
  <c r="R192" i="19" s="1"/>
  <c r="R190" i="19" a="1"/>
  <c r="R190" i="19" s="1"/>
  <c r="R174" i="19" a="1"/>
  <c r="R174" i="19" s="1"/>
  <c r="R156" i="19" a="1"/>
  <c r="R156" i="19" s="1"/>
  <c r="AF156" i="19" s="1"/>
  <c r="AP156" i="19" s="1"/>
  <c r="R98" i="19" a="1"/>
  <c r="R98" i="19" s="1"/>
  <c r="AF98" i="19" s="1"/>
  <c r="AP98" i="19" s="1"/>
  <c r="R10" i="19" a="1"/>
  <c r="R10" i="19" s="1"/>
  <c r="R173" i="19" a="1"/>
  <c r="R173" i="19" s="1"/>
  <c r="R130" i="19" a="1"/>
  <c r="R130" i="19" s="1"/>
  <c r="AF130" i="19" s="1"/>
  <c r="R100" i="19" a="1"/>
  <c r="R100" i="19" s="1"/>
  <c r="R33" i="19" a="1"/>
  <c r="R33" i="19" s="1"/>
  <c r="R8" i="19" a="1"/>
  <c r="R8" i="19" s="1"/>
  <c r="R7" i="19" a="1"/>
  <c r="R7" i="19" s="1"/>
  <c r="R191" i="19" a="1"/>
  <c r="R191" i="19" s="1"/>
  <c r="R189" i="19" a="1"/>
  <c r="R189" i="19" s="1"/>
  <c r="R154" i="19" a="1"/>
  <c r="R154" i="19" s="1"/>
  <c r="R153" i="19" a="1"/>
  <c r="R153" i="19" s="1"/>
  <c r="R132" i="19" a="1"/>
  <c r="R132" i="19" s="1"/>
  <c r="R131" i="19" a="1"/>
  <c r="R131" i="19" s="1"/>
  <c r="R122" i="19" a="1"/>
  <c r="R122" i="19" s="1"/>
  <c r="AF122" i="19" s="1"/>
  <c r="R121" i="19" a="1"/>
  <c r="R121" i="19" s="1"/>
  <c r="AF121" i="19" s="1"/>
  <c r="R117" i="19" a="1"/>
  <c r="R117" i="19" s="1"/>
  <c r="AF117" i="19" s="1"/>
  <c r="AP117" i="19" s="1"/>
  <c r="R101" i="19" a="1"/>
  <c r="R101" i="19" s="1"/>
  <c r="R99" i="19" a="1"/>
  <c r="R99" i="19" s="1"/>
  <c r="AF99" i="19" s="1"/>
  <c r="AP99" i="19" s="1"/>
  <c r="R97" i="19" a="1"/>
  <c r="R97" i="19" s="1"/>
  <c r="R94" i="19" a="1"/>
  <c r="R94" i="19" s="1"/>
  <c r="R93" i="19" a="1"/>
  <c r="R93" i="19" s="1"/>
  <c r="R53" i="19" a="1"/>
  <c r="R53" i="19" s="1"/>
  <c r="R6" i="19" a="1"/>
  <c r="R6" i="19" s="1"/>
  <c r="R4" i="19" a="1"/>
  <c r="R4" i="19" s="1"/>
  <c r="R188" i="19" a="1"/>
  <c r="R188" i="19" s="1"/>
  <c r="AF188" i="19" s="1"/>
  <c r="R151" i="19" a="1"/>
  <c r="R151" i="19" s="1"/>
  <c r="AF151" i="19" s="1"/>
  <c r="R133" i="19" a="1"/>
  <c r="R133" i="19" s="1"/>
  <c r="R54" i="19" a="1"/>
  <c r="R54" i="19" s="1"/>
  <c r="R52" i="19" a="1"/>
  <c r="R52" i="19" s="1"/>
  <c r="R51" i="19" a="1"/>
  <c r="R51" i="19" s="1"/>
  <c r="R35" i="19" a="1"/>
  <c r="R35" i="19" s="1"/>
  <c r="R34" i="19" a="1"/>
  <c r="R34" i="19" s="1"/>
  <c r="R32" i="19" a="1"/>
  <c r="R32" i="19" s="1"/>
  <c r="R30" i="19" a="1"/>
  <c r="R30" i="19" s="1"/>
  <c r="R29" i="19" a="1"/>
  <c r="R29" i="19" s="1"/>
  <c r="R5" i="19" a="1"/>
  <c r="R5" i="19" s="1"/>
  <c r="R207" i="19" a="1"/>
  <c r="R207" i="19" s="1"/>
  <c r="R206" i="19" a="1"/>
  <c r="R206" i="19" s="1"/>
  <c r="AF206" i="19" s="1"/>
  <c r="AP206" i="19" s="1"/>
  <c r="R205" i="19" a="1"/>
  <c r="R205" i="19" s="1"/>
  <c r="R187" i="19" a="1"/>
  <c r="R187" i="19" s="1"/>
  <c r="R143" i="19" a="1"/>
  <c r="R143" i="19" s="1"/>
  <c r="AF143" i="19" s="1"/>
  <c r="R139" i="19" a="1"/>
  <c r="R139" i="19" s="1"/>
  <c r="R138" i="19" a="1"/>
  <c r="R138" i="19" s="1"/>
  <c r="AF138" i="19" s="1"/>
  <c r="R137" i="19" a="1"/>
  <c r="R137" i="19" s="1"/>
  <c r="R135" i="19" a="1"/>
  <c r="R135" i="19" s="1"/>
  <c r="R127" i="19" a="1"/>
  <c r="R127" i="19" s="1"/>
  <c r="R114" i="19" a="1"/>
  <c r="R114" i="19" s="1"/>
  <c r="R103" i="19" a="1"/>
  <c r="R103" i="19" s="1"/>
  <c r="R102" i="19" a="1"/>
  <c r="R102" i="19" s="1"/>
  <c r="R58" i="19" a="1"/>
  <c r="R58" i="19" s="1"/>
  <c r="R55" i="19" a="1"/>
  <c r="R55" i="19" s="1"/>
  <c r="AF55" i="19" s="1"/>
  <c r="AP55" i="19" s="1"/>
  <c r="R31" i="19" a="1"/>
  <c r="R31" i="19" s="1"/>
  <c r="R204" i="19" a="1"/>
  <c r="R204" i="19" s="1"/>
  <c r="R150" i="19" a="1"/>
  <c r="R150" i="19" s="1"/>
  <c r="R115" i="19" a="1"/>
  <c r="R115" i="19" s="1"/>
  <c r="R79" i="19" a="1"/>
  <c r="R79" i="19" s="1"/>
  <c r="AF79" i="19" s="1"/>
  <c r="AP79" i="19" s="1"/>
  <c r="R63" i="19" a="1"/>
  <c r="R63" i="19" s="1"/>
  <c r="R61" i="19" a="1"/>
  <c r="R61" i="19" s="1"/>
  <c r="R57" i="19" a="1"/>
  <c r="R57" i="19" s="1"/>
  <c r="R56" i="19" a="1"/>
  <c r="R56" i="19" s="1"/>
  <c r="R50" i="19" a="1"/>
  <c r="R50" i="19" s="1"/>
  <c r="R36" i="19" a="1"/>
  <c r="R36" i="19" s="1"/>
  <c r="R184" i="19" a="1"/>
  <c r="R184" i="19" s="1"/>
  <c r="R182" i="19" a="1"/>
  <c r="R182" i="19" s="1"/>
  <c r="AF182" i="19" s="1"/>
  <c r="R144" i="19" a="1"/>
  <c r="R144" i="19" s="1"/>
  <c r="R142" i="19" a="1"/>
  <c r="R142" i="19" s="1"/>
  <c r="AF142" i="19" s="1"/>
  <c r="R113" i="19" a="1"/>
  <c r="R113" i="19" s="1"/>
  <c r="AF113" i="19" s="1"/>
  <c r="AP113" i="19" s="1"/>
  <c r="R104" i="19" a="1"/>
  <c r="R104" i="19" s="1"/>
  <c r="AF104" i="19" s="1"/>
  <c r="R60" i="19" a="1"/>
  <c r="R60" i="19" s="1"/>
  <c r="R59" i="19" a="1"/>
  <c r="R59" i="19" s="1"/>
  <c r="R38" i="19" a="1"/>
  <c r="R38" i="19" s="1"/>
  <c r="R165" i="19" a="1"/>
  <c r="R165" i="19" s="1"/>
  <c r="AF165" i="19" s="1"/>
  <c r="R112" i="19" a="1"/>
  <c r="R112" i="19" s="1"/>
  <c r="R107" i="19" a="1"/>
  <c r="R107" i="19" s="1"/>
  <c r="R105" i="19" a="1"/>
  <c r="R105" i="19" s="1"/>
  <c r="R75" i="19" a="1"/>
  <c r="R75" i="19" s="1"/>
  <c r="R68" i="19" a="1"/>
  <c r="R68" i="19" s="1"/>
  <c r="R66" i="19" a="1"/>
  <c r="R66" i="19" s="1"/>
  <c r="R64" i="19" a="1"/>
  <c r="R64" i="19" s="1"/>
  <c r="R110" i="19" a="1"/>
  <c r="R110" i="19" s="1"/>
  <c r="AF110" i="19" s="1"/>
  <c r="R108" i="19" a="1"/>
  <c r="R108" i="19" s="1"/>
  <c r="R106" i="19" a="1"/>
  <c r="R106" i="19" s="1"/>
  <c r="R86" i="19" a="1"/>
  <c r="R86" i="19" s="1"/>
  <c r="AF86" i="19" s="1"/>
  <c r="R71" i="19" a="1"/>
  <c r="R71" i="19" s="1"/>
  <c r="AF71" i="19" s="1"/>
  <c r="R70" i="19" a="1"/>
  <c r="R70" i="19" s="1"/>
  <c r="AF70" i="19" s="1"/>
  <c r="AP70" i="19" s="1"/>
  <c r="R69" i="19" a="1"/>
  <c r="R69" i="19" s="1"/>
  <c r="R47" i="19" a="1"/>
  <c r="R47" i="19" s="1"/>
  <c r="R45" i="19" a="1"/>
  <c r="R45" i="19" s="1"/>
  <c r="R202" i="19" a="1"/>
  <c r="R202" i="19" s="1"/>
  <c r="R200" i="19" a="1"/>
  <c r="R200" i="19" s="1"/>
  <c r="R111" i="19" a="1"/>
  <c r="R111" i="19" s="1"/>
  <c r="AF111" i="19" s="1"/>
  <c r="AP111" i="19" s="1"/>
  <c r="R109" i="19" a="1"/>
  <c r="R109" i="19" s="1"/>
  <c r="R44" i="19" a="1"/>
  <c r="R44" i="19" s="1"/>
  <c r="R199" i="19" a="1"/>
  <c r="R199" i="19" s="1"/>
  <c r="R198" i="19" a="1"/>
  <c r="R198" i="19" s="1"/>
  <c r="R197" i="19" a="1"/>
  <c r="R197" i="19" s="1"/>
  <c r="AF197" i="19" s="1"/>
  <c r="AP197" i="19" s="1"/>
  <c r="R181" i="19" a="1"/>
  <c r="R181" i="19" s="1"/>
  <c r="R161" i="19" a="1"/>
  <c r="R161" i="19" s="1"/>
  <c r="AF161" i="19" s="1"/>
  <c r="AP161" i="19" s="1"/>
  <c r="R222" i="19" a="1"/>
  <c r="R222" i="19" s="1"/>
  <c r="R220" i="19" a="1"/>
  <c r="R220" i="19" s="1"/>
  <c r="R178" i="19" a="1"/>
  <c r="R178" i="19" s="1"/>
  <c r="V157" i="19"/>
  <c r="L184" i="19"/>
  <c r="M184" i="19" s="1" a="1"/>
  <c r="M184" i="19" s="1"/>
  <c r="V4" i="19"/>
  <c r="L84" i="19"/>
  <c r="M84" i="19" s="1" a="1"/>
  <c r="M84" i="19" s="1"/>
  <c r="F84" i="19" s="1"/>
  <c r="V149" i="19"/>
  <c r="L114" i="19"/>
  <c r="M114" i="19" s="1" a="1"/>
  <c r="M114" i="19" s="1"/>
  <c r="F114" i="19" s="1"/>
  <c r="L113" i="19"/>
  <c r="M113" i="19" s="1" a="1"/>
  <c r="M113" i="19" s="1"/>
  <c r="F113" i="19" s="1"/>
  <c r="L112" i="19"/>
  <c r="M112" i="19" s="1" a="1"/>
  <c r="M112" i="19" s="1"/>
  <c r="F112" i="19" s="1"/>
  <c r="L48" i="19"/>
  <c r="M48" i="19" s="1" a="1"/>
  <c r="M48" i="19" s="1"/>
  <c r="F48" i="19" s="1"/>
  <c r="L213" i="19"/>
  <c r="M213" i="19" s="1" a="1"/>
  <c r="M213" i="19" s="1"/>
  <c r="V5" i="19"/>
  <c r="V189" i="19"/>
  <c r="V140" i="19"/>
  <c r="AG74" i="19"/>
  <c r="V39" i="19"/>
  <c r="V154" i="19"/>
  <c r="AG139" i="19"/>
  <c r="AQ139" i="19" s="1"/>
  <c r="V211" i="19"/>
  <c r="AG202" i="19"/>
  <c r="AG152" i="19"/>
  <c r="AG125" i="19"/>
  <c r="V168" i="19"/>
  <c r="V10" i="19"/>
  <c r="V223" i="19"/>
  <c r="V89" i="19"/>
  <c r="M144" i="19" a="1"/>
  <c r="M144" i="19" s="1"/>
  <c r="M212" i="19" a="1"/>
  <c r="M212" i="19" s="1"/>
  <c r="F212" i="19" s="1"/>
  <c r="M138" i="19" a="1"/>
  <c r="M138" i="19" s="1"/>
  <c r="F138" i="19" s="1"/>
  <c r="M47" i="19" a="1"/>
  <c r="M47" i="19" s="1"/>
  <c r="F47" i="19" s="1"/>
  <c r="M211" i="19" a="1"/>
  <c r="M211" i="19" s="1"/>
  <c r="M186" i="19" a="1"/>
  <c r="M186" i="19" s="1"/>
  <c r="F186" i="19" s="1"/>
  <c r="M167" i="19" a="1"/>
  <c r="M167" i="19" s="1"/>
  <c r="M157" i="19" a="1"/>
  <c r="M157" i="19" s="1"/>
  <c r="M200" i="19" a="1"/>
  <c r="M200" i="19" s="1"/>
  <c r="F200" i="19" s="1"/>
  <c r="M166" i="19" a="1"/>
  <c r="M166" i="19" s="1"/>
  <c r="F166" i="19" s="1"/>
  <c r="M87" i="19" a="1"/>
  <c r="M87" i="19" s="1"/>
  <c r="M155" i="19" a="1"/>
  <c r="M155" i="19" s="1"/>
  <c r="M132" i="19" a="1"/>
  <c r="M132" i="19" s="1"/>
  <c r="M85" i="19" a="1"/>
  <c r="M85" i="19" s="1"/>
  <c r="F85" i="19" s="1"/>
  <c r="M135" i="19" a="1"/>
  <c r="M135" i="19" s="1"/>
  <c r="F135" i="19" s="1"/>
  <c r="M98" i="19" a="1"/>
  <c r="M98" i="19" s="1"/>
  <c r="F98" i="19" s="1"/>
  <c r="V22" i="19"/>
  <c r="M37" i="19" a="1"/>
  <c r="M37" i="19" s="1"/>
  <c r="F37" i="19" s="1"/>
  <c r="M208" i="19" a="1"/>
  <c r="M208" i="19" s="1"/>
  <c r="F208" i="19" s="1"/>
  <c r="M195" i="19" a="1"/>
  <c r="M195" i="19" s="1"/>
  <c r="F195" i="19" s="1"/>
  <c r="M163" i="19" a="1"/>
  <c r="M163" i="19" s="1"/>
  <c r="F163" i="19" s="1"/>
  <c r="M151" i="19" a="1"/>
  <c r="M151" i="19" s="1"/>
  <c r="F151" i="19" s="1"/>
  <c r="M38" i="19" a="1"/>
  <c r="M38" i="19" s="1"/>
  <c r="F38" i="19" s="1"/>
  <c r="M34" i="19" a="1"/>
  <c r="M34" i="19" s="1"/>
  <c r="F34" i="19" s="1"/>
  <c r="M28" i="19" a="1"/>
  <c r="M28" i="19" s="1"/>
  <c r="F28" i="19" s="1"/>
  <c r="M222" i="19" a="1"/>
  <c r="M222" i="19" s="1"/>
  <c r="F222" i="19" s="1"/>
  <c r="M182" i="19" a="1"/>
  <c r="M182" i="19" s="1"/>
  <c r="F182" i="19" s="1"/>
  <c r="M94" i="19" a="1"/>
  <c r="M94" i="19" s="1"/>
  <c r="F94" i="19" s="1"/>
  <c r="M57" i="19" a="1"/>
  <c r="M57" i="19" s="1"/>
  <c r="F57" i="19" s="1"/>
  <c r="M15" i="19" a="1"/>
  <c r="M15" i="19" s="1"/>
  <c r="F15" i="19" s="1"/>
  <c r="M162" i="19" a="1"/>
  <c r="M162" i="19" s="1"/>
  <c r="F162" i="19" s="1"/>
  <c r="M147" i="19" a="1"/>
  <c r="M147" i="19" s="1"/>
  <c r="F147" i="19" s="1"/>
  <c r="M129" i="19" a="1"/>
  <c r="M129" i="19" s="1"/>
  <c r="M54" i="19" a="1"/>
  <c r="M54" i="19" s="1"/>
  <c r="F54" i="19" s="1"/>
  <c r="M53" i="19" a="1"/>
  <c r="M53" i="19" s="1"/>
  <c r="F53" i="19" s="1"/>
  <c r="M20" i="19" a="1"/>
  <c r="M20" i="19" s="1"/>
  <c r="F20" i="19" s="1"/>
  <c r="M194" i="19" a="1"/>
  <c r="M194" i="19" s="1"/>
  <c r="M146" i="19" a="1"/>
  <c r="M146" i="19" s="1"/>
  <c r="M218" i="19" a="1"/>
  <c r="M218" i="19" s="1"/>
  <c r="F218" i="19" s="1"/>
  <c r="M171" i="19" a="1"/>
  <c r="M171" i="19" s="1"/>
  <c r="F171" i="19" s="1"/>
  <c r="M192" i="19" a="1"/>
  <c r="M192" i="19" s="1"/>
  <c r="M181" i="19" a="1"/>
  <c r="M181" i="19" s="1"/>
  <c r="F181" i="19" s="1"/>
  <c r="M160" i="19" a="1"/>
  <c r="M160" i="19" s="1"/>
  <c r="F160" i="19" s="1"/>
  <c r="M125" i="19" a="1"/>
  <c r="M125" i="19" s="1"/>
  <c r="F125" i="19" s="1"/>
  <c r="AG76" i="19"/>
  <c r="M204" i="19" a="1"/>
  <c r="M204" i="19" s="1"/>
  <c r="F204" i="19" s="1"/>
  <c r="M189" i="19" a="1"/>
  <c r="M189" i="19" s="1"/>
  <c r="M142" i="19" a="1"/>
  <c r="M142" i="19" s="1"/>
  <c r="F142" i="19" s="1"/>
  <c r="M141" i="19" a="1"/>
  <c r="M141" i="19" s="1"/>
  <c r="F141" i="19" s="1"/>
  <c r="M122" i="19" a="1"/>
  <c r="M122" i="19" s="1"/>
  <c r="F122" i="19" s="1"/>
  <c r="M88" i="19" a="1"/>
  <c r="M88" i="19" s="1"/>
  <c r="F88" i="19" s="1"/>
  <c r="M71" i="19" a="1"/>
  <c r="M71" i="19" s="1"/>
  <c r="F71" i="19" s="1"/>
  <c r="V65" i="19"/>
  <c r="M215" i="19" a="1"/>
  <c r="M215" i="19" s="1"/>
  <c r="M202" i="19" a="1"/>
  <c r="M202" i="19" s="1"/>
  <c r="F202" i="19" s="1"/>
  <c r="AG189" i="19"/>
  <c r="M140" i="19" a="1"/>
  <c r="M140" i="19" s="1"/>
  <c r="M187" i="19" a="1"/>
  <c r="M187" i="19" s="1"/>
  <c r="F187" i="19" s="1"/>
  <c r="M68" i="19" a="1"/>
  <c r="M68" i="19" s="1"/>
  <c r="F68" i="19" s="1"/>
  <c r="M116" i="19" a="1"/>
  <c r="M116" i="19" s="1"/>
  <c r="F116" i="19" s="1"/>
  <c r="M4" i="19" a="1"/>
  <c r="M4" i="19" s="1"/>
  <c r="F4" i="19" s="1"/>
  <c r="M210" i="19" a="1"/>
  <c r="M210" i="19" s="1"/>
  <c r="F210" i="19" s="1"/>
  <c r="M45" i="19" a="1"/>
  <c r="M45" i="19" s="1"/>
  <c r="F45" i="19" s="1"/>
  <c r="M198" i="19" a="1"/>
  <c r="M198" i="19" s="1"/>
  <c r="F198" i="19" s="1"/>
  <c r="M133" i="19" a="1"/>
  <c r="M133" i="19" s="1"/>
  <c r="F133" i="19" s="1"/>
  <c r="M43" i="19" a="1"/>
  <c r="M43" i="19" s="1"/>
  <c r="F43" i="19" s="1"/>
  <c r="M41" i="19" a="1"/>
  <c r="M41" i="19" s="1"/>
  <c r="F41" i="19" s="1"/>
  <c r="M65" i="19" a="1"/>
  <c r="M65" i="19" s="1"/>
  <c r="F65" i="19" s="1"/>
  <c r="M154" i="19" a="1"/>
  <c r="M154" i="19" s="1"/>
  <c r="M153" i="19" a="1"/>
  <c r="M153" i="19" s="1"/>
  <c r="F153" i="19" s="1"/>
  <c r="M81" i="19" a="1"/>
  <c r="M81" i="19" s="1"/>
  <c r="F81" i="19" s="1"/>
  <c r="M63" i="19" a="1"/>
  <c r="M63" i="19" s="1"/>
  <c r="F63" i="19" s="1"/>
  <c r="M61" i="19" a="1"/>
  <c r="M61" i="19" s="1"/>
  <c r="F61" i="19" s="1"/>
  <c r="M175" i="19" a="1"/>
  <c r="M175" i="19" s="1"/>
  <c r="F175" i="19" s="1"/>
  <c r="M107" i="19" a="1"/>
  <c r="M107" i="19" s="1"/>
  <c r="F107" i="19" s="1"/>
  <c r="M101" i="19" a="1"/>
  <c r="M101" i="19" s="1"/>
  <c r="M79" i="19" a="1"/>
  <c r="M79" i="19" s="1"/>
  <c r="F79" i="19" s="1"/>
  <c r="M78" i="19" a="1"/>
  <c r="M78" i="19" s="1"/>
  <c r="M77" i="19" a="1"/>
  <c r="M77" i="19" s="1"/>
  <c r="M173" i="19" a="1"/>
  <c r="M173" i="19" s="1"/>
  <c r="F173" i="19" s="1"/>
  <c r="M172" i="19" a="1"/>
  <c r="M172" i="19" s="1"/>
  <c r="F172" i="19" s="1"/>
  <c r="M150" i="19" a="1"/>
  <c r="M150" i="19" s="1"/>
  <c r="M148" i="19" a="1"/>
  <c r="M148" i="19" s="1"/>
  <c r="M127" i="19" a="1"/>
  <c r="M127" i="19" s="1"/>
  <c r="F127" i="19" s="1"/>
  <c r="M126" i="19" a="1"/>
  <c r="M126" i="19" s="1"/>
  <c r="F126" i="19" s="1"/>
  <c r="M93" i="19" a="1"/>
  <c r="M93" i="19" s="1"/>
  <c r="M205" i="19" a="1"/>
  <c r="M205" i="19" s="1"/>
  <c r="F205" i="19" s="1"/>
  <c r="M190" i="19" a="1"/>
  <c r="M190" i="19" s="1"/>
  <c r="F190" i="19" s="1"/>
  <c r="M51" i="19" a="1"/>
  <c r="M51" i="19" s="1"/>
  <c r="F51" i="19" s="1"/>
  <c r="M216" i="19" a="1"/>
  <c r="M216" i="19" s="1"/>
  <c r="M73" i="19" a="1"/>
  <c r="M73" i="19" s="1"/>
  <c r="F73" i="19" s="1"/>
  <c r="M8" i="19" a="1"/>
  <c r="M8" i="19" s="1"/>
  <c r="F8" i="19" s="1"/>
  <c r="M7" i="19" a="1"/>
  <c r="M7" i="19" s="1"/>
  <c r="F7" i="19" s="1"/>
  <c r="V139" i="19"/>
  <c r="V137" i="19"/>
  <c r="M119" i="19" a="1"/>
  <c r="M119" i="19" s="1"/>
  <c r="F119" i="19" s="1"/>
  <c r="V153" i="19"/>
  <c r="V208" i="19"/>
  <c r="V220" i="19"/>
  <c r="V102" i="19"/>
  <c r="V56" i="19"/>
  <c r="V169" i="19"/>
  <c r="AS128" i="19"/>
  <c r="V100" i="19"/>
  <c r="V106" i="19"/>
  <c r="V87" i="19"/>
  <c r="V40" i="19"/>
  <c r="V42" i="19"/>
  <c r="AG73" i="19"/>
  <c r="AQ73" i="19" s="1"/>
  <c r="V163" i="19"/>
  <c r="V214" i="19"/>
  <c r="V49" i="19"/>
  <c r="AG117" i="19"/>
  <c r="V115" i="19"/>
  <c r="AG83" i="19"/>
  <c r="V198" i="19"/>
  <c r="AS150" i="19"/>
  <c r="V13" i="19"/>
  <c r="V195" i="19"/>
  <c r="V90" i="19"/>
  <c r="V103" i="19"/>
  <c r="V182" i="19"/>
  <c r="V33" i="19"/>
  <c r="V34" i="19"/>
  <c r="V125" i="19"/>
  <c r="V147" i="19"/>
  <c r="V43" i="19"/>
  <c r="V219" i="19"/>
  <c r="V155" i="19"/>
  <c r="V145" i="19"/>
  <c r="V132" i="19"/>
  <c r="V44" i="19"/>
  <c r="V187" i="19"/>
  <c r="V79" i="19"/>
  <c r="V151" i="19"/>
  <c r="AG178" i="19"/>
  <c r="V212" i="19"/>
  <c r="V146" i="19"/>
  <c r="AG212" i="19"/>
  <c r="V73" i="19"/>
  <c r="V80" i="19"/>
  <c r="AG62" i="19"/>
  <c r="AQ62" i="19" s="1"/>
  <c r="M161" i="19" a="1"/>
  <c r="M161" i="19" s="1"/>
  <c r="F161" i="19" s="1"/>
  <c r="AG190" i="19"/>
  <c r="V21" i="19"/>
  <c r="M221" i="19" a="1"/>
  <c r="M221" i="19" s="1"/>
  <c r="F221" i="19" s="1"/>
  <c r="V24" i="19"/>
  <c r="V97" i="19"/>
  <c r="V180" i="19"/>
  <c r="V108" i="19"/>
  <c r="M106" i="19" a="1"/>
  <c r="M106" i="19" s="1"/>
  <c r="V221" i="19"/>
  <c r="V142" i="19"/>
  <c r="V84" i="19"/>
  <c r="M220" i="19" a="1"/>
  <c r="M220" i="19" s="1"/>
  <c r="F220" i="19" s="1"/>
  <c r="V166" i="19"/>
  <c r="V107" i="19"/>
  <c r="V185" i="19"/>
  <c r="V59" i="19"/>
  <c r="V83" i="19"/>
  <c r="V171" i="19"/>
  <c r="V35" i="19"/>
  <c r="V200" i="19"/>
  <c r="V193" i="19"/>
  <c r="V104" i="19"/>
  <c r="V68" i="19"/>
  <c r="V48" i="19"/>
  <c r="V15" i="19"/>
  <c r="V178" i="19"/>
  <c r="V126" i="19"/>
  <c r="V122" i="19"/>
  <c r="V199" i="19"/>
  <c r="V127" i="19"/>
  <c r="V152" i="19"/>
  <c r="M199" i="19" a="1"/>
  <c r="M199" i="19" s="1"/>
  <c r="F199" i="19" s="1"/>
  <c r="V134" i="19"/>
  <c r="V25" i="19"/>
  <c r="V12" i="19"/>
  <c r="V54" i="19"/>
  <c r="V46" i="19"/>
  <c r="V52" i="19"/>
  <c r="AG224" i="19"/>
  <c r="V143" i="19"/>
  <c r="V135" i="19"/>
  <c r="M224" i="19" a="1"/>
  <c r="M224" i="19" s="1"/>
  <c r="F224" i="19" s="1"/>
  <c r="V75" i="19"/>
  <c r="V218" i="19"/>
  <c r="V28" i="19"/>
  <c r="V156" i="19"/>
  <c r="V112" i="19"/>
  <c r="M203" i="19" a="1"/>
  <c r="M203" i="19" s="1"/>
  <c r="M5" i="19" a="1"/>
  <c r="M5" i="19" s="1"/>
  <c r="F5" i="19" s="1"/>
  <c r="M66" i="19" a="1"/>
  <c r="M66" i="19" s="1"/>
  <c r="F66" i="19" s="1"/>
  <c r="M139" i="19" a="1"/>
  <c r="M139" i="19" s="1"/>
  <c r="F139" i="19" s="1"/>
  <c r="M123" i="19" a="1"/>
  <c r="M123" i="19" s="1"/>
  <c r="F123" i="19" s="1"/>
  <c r="M24" i="19" a="1"/>
  <c r="M24" i="19" s="1"/>
  <c r="F24" i="19" s="1"/>
  <c r="M201" i="19" a="1"/>
  <c r="M201" i="19" s="1"/>
  <c r="F201" i="19" s="1"/>
  <c r="M183" i="19" a="1"/>
  <c r="M183" i="19" s="1"/>
  <c r="F183" i="19" s="1"/>
  <c r="M108" i="19" a="1"/>
  <c r="M108" i="19" s="1"/>
  <c r="F108" i="19" s="1"/>
  <c r="M104" i="19" a="1"/>
  <c r="M104" i="19" s="1"/>
  <c r="F104" i="19" s="1"/>
  <c r="M67" i="19" a="1"/>
  <c r="M67" i="19" s="1"/>
  <c r="F67" i="19" s="1"/>
  <c r="M26" i="19" a="1"/>
  <c r="M26" i="19" s="1"/>
  <c r="F26" i="19" s="1"/>
  <c r="M124" i="19" a="1"/>
  <c r="M124" i="19" s="1"/>
  <c r="F124" i="19" s="1"/>
  <c r="M44" i="19" a="1"/>
  <c r="M44" i="19" s="1"/>
  <c r="F44" i="19" s="1"/>
  <c r="M11" i="19" a="1"/>
  <c r="M11" i="19" s="1"/>
  <c r="F11" i="19" s="1"/>
  <c r="M6" i="19" a="1"/>
  <c r="M6" i="19" s="1"/>
  <c r="F6" i="19" s="1"/>
  <c r="M179" i="19" a="1"/>
  <c r="M179" i="19" s="1"/>
  <c r="M64" i="19" a="1"/>
  <c r="M64" i="19" s="1"/>
  <c r="M25" i="19" a="1"/>
  <c r="M25" i="19" s="1"/>
  <c r="F25" i="19" s="1"/>
  <c r="M30" i="19" a="1"/>
  <c r="M30" i="19" s="1"/>
  <c r="F30" i="19" s="1"/>
  <c r="M10" i="19" a="1"/>
  <c r="M10" i="19" s="1"/>
  <c r="F10" i="19" s="1"/>
  <c r="M29" i="19" a="1"/>
  <c r="M29" i="19" s="1"/>
  <c r="F29" i="19" s="1"/>
  <c r="M9" i="19" a="1"/>
  <c r="M9" i="19" s="1"/>
  <c r="F9" i="19" s="1"/>
  <c r="M86" i="19" a="1"/>
  <c r="M86" i="19" s="1"/>
  <c r="F86" i="19" s="1"/>
  <c r="M219" i="19" a="1"/>
  <c r="M219" i="19" s="1"/>
  <c r="M180" i="19" a="1"/>
  <c r="M180" i="19" s="1"/>
  <c r="M159" i="19" a="1"/>
  <c r="M159" i="19" s="1"/>
  <c r="F159" i="19" s="1"/>
  <c r="M145" i="19" a="1"/>
  <c r="M145" i="19" s="1"/>
  <c r="F145" i="19" s="1"/>
  <c r="M105" i="19" a="1"/>
  <c r="M105" i="19" s="1"/>
  <c r="F105" i="19" s="1"/>
  <c r="M46" i="19" a="1"/>
  <c r="M46" i="19" s="1"/>
  <c r="F46" i="19" s="1"/>
  <c r="M59" i="19" a="1"/>
  <c r="M59" i="19" s="1"/>
  <c r="F59" i="19" s="1"/>
  <c r="M131" i="19" a="1"/>
  <c r="M131" i="19" s="1"/>
  <c r="M96" i="19" a="1"/>
  <c r="M96" i="19" s="1"/>
  <c r="F96" i="19" s="1"/>
  <c r="M89" i="19" a="1"/>
  <c r="M89" i="19" s="1"/>
  <c r="M143" i="19" a="1"/>
  <c r="M143" i="19" s="1"/>
  <c r="F143" i="19" s="1"/>
  <c r="M49" i="19" a="1"/>
  <c r="M49" i="19" s="1"/>
  <c r="F49" i="19" s="1"/>
  <c r="M223" i="19" a="1"/>
  <c r="M223" i="19" s="1"/>
  <c r="F223" i="19" s="1"/>
  <c r="M16" i="19" a="1"/>
  <c r="M16" i="19" s="1"/>
  <c r="F16" i="19" s="1"/>
  <c r="M97" i="19" a="1"/>
  <c r="M97" i="19" s="1"/>
  <c r="F97" i="19" s="1"/>
  <c r="M214" i="19" a="1"/>
  <c r="M214" i="19" s="1"/>
  <c r="M176" i="19" a="1"/>
  <c r="M176" i="19" s="1"/>
  <c r="F176" i="19" s="1"/>
  <c r="M100" i="19" a="1"/>
  <c r="M100" i="19" s="1"/>
  <c r="M196" i="19" a="1"/>
  <c r="M196" i="19" s="1"/>
  <c r="F196" i="19" s="1"/>
  <c r="M193" i="19" a="1"/>
  <c r="M193" i="19" s="1"/>
  <c r="F193" i="19" s="1"/>
  <c r="M39" i="19" a="1"/>
  <c r="M39" i="19" s="1"/>
  <c r="F39" i="19" s="1"/>
  <c r="M118" i="19" a="1"/>
  <c r="M118" i="19" s="1"/>
  <c r="F118" i="19" s="1"/>
  <c r="M115" i="19" a="1"/>
  <c r="M115" i="19" s="1"/>
  <c r="F115" i="19" s="1"/>
  <c r="M99" i="19" a="1"/>
  <c r="M99" i="19" s="1"/>
  <c r="F99" i="19" s="1"/>
  <c r="M149" i="19" a="1"/>
  <c r="M149" i="19" s="1"/>
  <c r="M158" i="19" a="1"/>
  <c r="M158" i="19" s="1"/>
  <c r="M42" i="19" a="1"/>
  <c r="M42" i="19" s="1"/>
  <c r="F42" i="19" s="1"/>
  <c r="M19" i="19" a="1"/>
  <c r="M19" i="19" s="1"/>
  <c r="F19" i="19" s="1"/>
  <c r="M76" i="19" a="1"/>
  <c r="M76" i="19" s="1"/>
  <c r="M164" i="19" a="1"/>
  <c r="M164" i="19" s="1"/>
  <c r="F164" i="19" s="1"/>
  <c r="M152" i="19" a="1"/>
  <c r="M152" i="19" s="1"/>
  <c r="F152" i="19" s="1"/>
  <c r="M117" i="19" a="1"/>
  <c r="M117" i="19" s="1"/>
  <c r="F117" i="19" s="1"/>
  <c r="M23" i="19" a="1"/>
  <c r="M23" i="19" s="1"/>
  <c r="F23" i="19" s="1"/>
  <c r="M174" i="19" a="1"/>
  <c r="M174" i="19" s="1"/>
  <c r="M91" i="19" a="1"/>
  <c r="M91" i="19" s="1"/>
  <c r="F91" i="19" s="1"/>
  <c r="M60" i="19" a="1"/>
  <c r="M60" i="19" s="1"/>
  <c r="M177" i="19" a="1"/>
  <c r="M177" i="19" s="1"/>
  <c r="F177" i="19" s="1"/>
  <c r="M136" i="19" a="1"/>
  <c r="M136" i="19" s="1"/>
  <c r="F136" i="19" s="1"/>
  <c r="M82" i="19" a="1"/>
  <c r="M82" i="19" s="1"/>
  <c r="F82" i="19" s="1"/>
  <c r="M56" i="19" a="1"/>
  <c r="M56" i="19" s="1"/>
  <c r="F56" i="19" s="1"/>
  <c r="M170" i="19" a="1"/>
  <c r="M170" i="19" s="1"/>
  <c r="F170" i="19" s="1"/>
  <c r="M75" i="19" a="1"/>
  <c r="M75" i="19" s="1"/>
  <c r="F75" i="19" s="1"/>
  <c r="M209" i="19" a="1"/>
  <c r="M209" i="19" s="1"/>
  <c r="M90" i="19" a="1"/>
  <c r="M90" i="19" s="1"/>
  <c r="M33" i="19" a="1"/>
  <c r="M33" i="19" s="1"/>
  <c r="F33" i="19" s="1"/>
  <c r="M14" i="19" a="1"/>
  <c r="M14" i="19" s="1"/>
  <c r="F14" i="19" s="1"/>
  <c r="M169" i="19" a="1"/>
  <c r="M169" i="19" s="1"/>
  <c r="F169" i="19" s="1"/>
  <c r="M70" i="19" a="1"/>
  <c r="M70" i="19" s="1"/>
  <c r="M52" i="19" a="1"/>
  <c r="M52" i="19" s="1"/>
  <c r="F52" i="19" s="1"/>
  <c r="M206" i="19" a="1"/>
  <c r="M206" i="19" s="1"/>
  <c r="F206" i="19" s="1"/>
  <c r="M74" i="19" a="1"/>
  <c r="M74" i="19" s="1"/>
  <c r="M95" i="19" a="1"/>
  <c r="M95" i="19" s="1"/>
  <c r="F95" i="19" s="1"/>
  <c r="M92" i="19" a="1"/>
  <c r="M92" i="19" s="1"/>
  <c r="M121" i="19" a="1"/>
  <c r="M121" i="19" s="1"/>
  <c r="M111" i="19" a="1"/>
  <c r="M111" i="19" s="1"/>
  <c r="M103" i="19" a="1"/>
  <c r="M103" i="19" s="1"/>
  <c r="F103" i="19" s="1"/>
  <c r="M185" i="19" a="1"/>
  <c r="M185" i="19" s="1"/>
  <c r="F185" i="19" s="1"/>
  <c r="M31" i="19" a="1"/>
  <c r="M31" i="19" s="1"/>
  <c r="F31" i="19" s="1"/>
  <c r="M12" i="19" a="1"/>
  <c r="M12" i="19" s="1"/>
  <c r="F12" i="19" s="1"/>
  <c r="M130" i="19" a="1"/>
  <c r="M130" i="19" s="1"/>
  <c r="M110" i="19" a="1"/>
  <c r="M110" i="19" s="1"/>
  <c r="M21" i="19" a="1"/>
  <c r="M21" i="19" s="1"/>
  <c r="F21" i="19" s="1"/>
  <c r="M217" i="19" a="1"/>
  <c r="M217" i="19" s="1"/>
  <c r="F217" i="19" s="1"/>
  <c r="M50" i="19" a="1"/>
  <c r="M50" i="19" s="1"/>
  <c r="F50" i="19" s="1"/>
  <c r="M35" i="19" a="1"/>
  <c r="M35" i="19" s="1"/>
  <c r="F35" i="19" s="1"/>
  <c r="M134" i="19" a="1"/>
  <c r="M134" i="19" s="1"/>
  <c r="M188" i="19" a="1"/>
  <c r="M188" i="19" s="1"/>
  <c r="F188" i="19" s="1"/>
  <c r="M120" i="19" a="1"/>
  <c r="M120" i="19" s="1"/>
  <c r="F120" i="19" s="1"/>
  <c r="M69" i="19" a="1"/>
  <c r="M69" i="19" s="1"/>
  <c r="M13" i="19" a="1"/>
  <c r="M13" i="19" s="1"/>
  <c r="F13" i="19" s="1"/>
  <c r="M207" i="19" a="1"/>
  <c r="M207" i="19" s="1"/>
  <c r="M165" i="19" a="1"/>
  <c r="M165" i="19" s="1"/>
  <c r="F165" i="19" s="1"/>
  <c r="M80" i="19" a="1"/>
  <c r="M80" i="19" s="1"/>
  <c r="F80" i="19" s="1"/>
  <c r="M62" i="19" a="1"/>
  <c r="M62" i="19" s="1"/>
  <c r="F62" i="19" s="1"/>
  <c r="M55" i="19" a="1"/>
  <c r="M55" i="19" s="1"/>
  <c r="F55" i="19" s="1"/>
  <c r="M18" i="19" a="1"/>
  <c r="M18" i="19" s="1"/>
  <c r="F18" i="19" s="1"/>
  <c r="M102" i="19" a="1"/>
  <c r="M102" i="19" s="1"/>
  <c r="F102" i="19" s="1"/>
  <c r="M40" i="19" a="1"/>
  <c r="M40" i="19" s="1"/>
  <c r="F40" i="19" s="1"/>
  <c r="M32" i="19" a="1"/>
  <c r="M32" i="19" s="1"/>
  <c r="F32" i="19" s="1"/>
  <c r="M27" i="19" a="1"/>
  <c r="M27" i="19" s="1"/>
  <c r="F27" i="19" s="1"/>
  <c r="M22" i="19" a="1"/>
  <c r="M22" i="19" s="1"/>
  <c r="F22" i="19" s="1"/>
  <c r="M191" i="19" a="1"/>
  <c r="M191" i="19" s="1"/>
  <c r="F191" i="19" s="1"/>
  <c r="M178" i="19" a="1"/>
  <c r="M178" i="19" s="1"/>
  <c r="M168" i="19" a="1"/>
  <c r="M168" i="19" s="1"/>
  <c r="F168" i="19" s="1"/>
  <c r="M156" i="19" a="1"/>
  <c r="M156" i="19" s="1"/>
  <c r="M128" i="19" a="1"/>
  <c r="M128" i="19" s="1"/>
  <c r="M36" i="19" a="1"/>
  <c r="M36" i="19" s="1"/>
  <c r="F36" i="19" s="1"/>
  <c r="M17" i="19" a="1"/>
  <c r="M17" i="19" s="1"/>
  <c r="F17" i="19" s="1"/>
  <c r="M197" i="19" a="1"/>
  <c r="M197" i="19" s="1"/>
  <c r="F197" i="19" s="1"/>
  <c r="M137" i="19" a="1"/>
  <c r="M137" i="19" s="1"/>
  <c r="F137" i="19" s="1"/>
  <c r="M109" i="19" a="1"/>
  <c r="M109" i="19" s="1"/>
  <c r="F109" i="19" s="1"/>
  <c r="M83" i="19" a="1"/>
  <c r="M83" i="19" s="1"/>
  <c r="F83" i="19" s="1"/>
  <c r="M72" i="19" a="1"/>
  <c r="M72" i="19" s="1"/>
  <c r="M58" i="19" a="1"/>
  <c r="M58" i="19" s="1"/>
  <c r="F58" i="19" s="1"/>
  <c r="AG142" i="19"/>
  <c r="AG140" i="19"/>
  <c r="V114" i="19"/>
  <c r="AG70" i="19"/>
  <c r="V173" i="19"/>
  <c r="V96" i="19"/>
  <c r="AS160" i="19"/>
  <c r="AG213" i="19"/>
  <c r="AQ213" i="19" s="1"/>
  <c r="V205" i="19"/>
  <c r="V175" i="19"/>
  <c r="V133" i="19"/>
  <c r="V117" i="19"/>
  <c r="V207" i="19"/>
  <c r="AG195" i="19"/>
  <c r="AQ195" i="19" s="1"/>
  <c r="V170" i="19"/>
  <c r="V160" i="19"/>
  <c r="V99" i="19"/>
  <c r="AG60" i="19"/>
  <c r="V210" i="19"/>
  <c r="V181" i="19"/>
  <c r="V119" i="19"/>
  <c r="AG172" i="19"/>
  <c r="AG154" i="19"/>
  <c r="AG170" i="19"/>
  <c r="AG177" i="19"/>
  <c r="AG138" i="19"/>
  <c r="AG210" i="19"/>
  <c r="V188" i="19"/>
  <c r="AG171" i="19"/>
  <c r="AQ171" i="19" s="1"/>
  <c r="V141" i="19"/>
  <c r="V116" i="19"/>
  <c r="V209" i="19"/>
  <c r="V190" i="19"/>
  <c r="V29" i="19"/>
  <c r="V118" i="19"/>
  <c r="V113" i="19"/>
  <c r="V138" i="19"/>
  <c r="V94" i="19"/>
  <c r="V197" i="19"/>
  <c r="V191" i="19"/>
  <c r="V162" i="19"/>
  <c r="V222" i="19"/>
  <c r="AS149" i="19"/>
  <c r="V224" i="19"/>
  <c r="V202" i="19"/>
  <c r="V123" i="19"/>
  <c r="V88" i="19"/>
  <c r="V53" i="19"/>
  <c r="V85" i="19"/>
  <c r="V45" i="19"/>
  <c r="V161" i="19"/>
  <c r="V159" i="19"/>
  <c r="V71" i="19"/>
  <c r="V62" i="19"/>
  <c r="V186" i="19"/>
  <c r="V172" i="19"/>
  <c r="V128" i="19"/>
  <c r="V110" i="19"/>
  <c r="V98" i="19"/>
  <c r="V41" i="19"/>
  <c r="V124" i="19"/>
  <c r="V101" i="19"/>
  <c r="V61" i="19"/>
  <c r="AS148" i="19"/>
  <c r="V136" i="19"/>
  <c r="V95" i="19"/>
  <c r="V81" i="19"/>
  <c r="V31" i="19"/>
  <c r="V18" i="19"/>
  <c r="V66" i="19"/>
  <c r="V26" i="19"/>
  <c r="V86" i="19"/>
  <c r="V121" i="19"/>
  <c r="V23" i="19"/>
  <c r="V36" i="19"/>
  <c r="V19" i="19"/>
  <c r="V6" i="19"/>
  <c r="V8" i="19"/>
  <c r="V51" i="19"/>
  <c r="V16" i="19"/>
  <c r="V11" i="19"/>
  <c r="V91" i="19"/>
  <c r="V67" i="19"/>
  <c r="V57" i="19"/>
  <c r="V47" i="19"/>
  <c r="V37" i="19"/>
  <c r="V27" i="19"/>
  <c r="V17" i="19"/>
  <c r="V7" i="19"/>
  <c r="AG183" i="19"/>
  <c r="AG217" i="19"/>
  <c r="AG180" i="19"/>
  <c r="AG203" i="19"/>
  <c r="AG219" i="19"/>
  <c r="AG220" i="19"/>
  <c r="AG104" i="19"/>
  <c r="AG222" i="19"/>
  <c r="AG128" i="19"/>
  <c r="AQ128" i="19" s="1"/>
  <c r="AG196" i="19"/>
  <c r="AG169" i="19"/>
  <c r="AQ169" i="19" s="1"/>
  <c r="AG215" i="19"/>
  <c r="AQ215" i="19" s="1"/>
  <c r="AG107" i="19"/>
  <c r="AG67" i="19"/>
  <c r="AG206" i="19"/>
  <c r="AQ206" i="19" s="1"/>
  <c r="AG103" i="19"/>
  <c r="AG211" i="19"/>
  <c r="AG164" i="19"/>
  <c r="AG95" i="19"/>
  <c r="AG87" i="19"/>
  <c r="AG108" i="19"/>
  <c r="AG209" i="19"/>
  <c r="AG158" i="19"/>
  <c r="AG97" i="19"/>
  <c r="AQ97" i="19" s="1"/>
  <c r="AG54" i="19"/>
  <c r="AG192" i="19"/>
  <c r="AG147" i="19"/>
  <c r="AG179" i="19"/>
  <c r="AG66" i="19"/>
  <c r="AQ66" i="19" s="1"/>
  <c r="AG98" i="19"/>
  <c r="AG197" i="19"/>
  <c r="AG63" i="19"/>
  <c r="AG173" i="19"/>
  <c r="AG109" i="19"/>
  <c r="AG165" i="19"/>
  <c r="AG58" i="19"/>
  <c r="AG141" i="19"/>
  <c r="AG166" i="19"/>
  <c r="AQ166" i="19" s="1"/>
  <c r="AG132" i="19"/>
  <c r="AG188" i="19"/>
  <c r="AG120" i="19"/>
  <c r="AG88" i="19"/>
  <c r="AQ88" i="19" s="1"/>
  <c r="AG114" i="19"/>
  <c r="AG64" i="19"/>
  <c r="AG160" i="19"/>
  <c r="AG223" i="19"/>
  <c r="AS157" i="19"/>
  <c r="AS207" i="19"/>
  <c r="AG118" i="19"/>
  <c r="AQ118" i="19" s="1"/>
  <c r="AG150" i="19"/>
  <c r="AQ150" i="19" s="1"/>
  <c r="AG198" i="19"/>
  <c r="AQ198" i="19" s="1"/>
  <c r="AG221" i="19"/>
  <c r="AG218" i="19"/>
  <c r="AG90" i="19"/>
  <c r="AG59" i="19"/>
  <c r="AG116" i="19"/>
  <c r="AG119" i="19"/>
  <c r="AG110" i="19"/>
  <c r="AG91" i="19"/>
  <c r="AG84" i="19"/>
  <c r="AG186" i="19"/>
  <c r="AG182" i="19"/>
  <c r="AG115" i="19"/>
  <c r="AG80" i="19"/>
  <c r="AS145" i="19"/>
  <c r="AG89" i="19"/>
  <c r="AG105" i="19"/>
  <c r="AG99" i="19"/>
  <c r="AQ99" i="19" s="1"/>
  <c r="AG71" i="19"/>
  <c r="AQ71" i="19" s="1"/>
  <c r="AG55" i="19"/>
  <c r="AQ55" i="19" s="1"/>
  <c r="AG96" i="19"/>
  <c r="AG56" i="19"/>
  <c r="AG157" i="19"/>
  <c r="AQ157" i="19" s="1"/>
  <c r="AG159" i="19"/>
  <c r="AG149" i="19"/>
  <c r="AG102" i="19"/>
  <c r="AQ102" i="19" s="1"/>
  <c r="AG143" i="19"/>
  <c r="AS137" i="19"/>
  <c r="AG92" i="19"/>
  <c r="AQ92" i="19" s="1"/>
  <c r="AG82" i="19"/>
  <c r="AQ82" i="19" s="1"/>
  <c r="AG101" i="19"/>
  <c r="AG106" i="19"/>
  <c r="AQ106" i="19" s="1"/>
  <c r="AG111" i="19"/>
  <c r="AG161" i="19"/>
  <c r="AQ161" i="19" s="1"/>
  <c r="AG94" i="19"/>
  <c r="AQ94" i="19" s="1"/>
  <c r="AS81" i="19"/>
  <c r="AG69" i="19"/>
  <c r="AQ69" i="19" s="1"/>
  <c r="AG85" i="19"/>
  <c r="AG112" i="19"/>
  <c r="AQ112" i="19" s="1"/>
  <c r="AQ149" i="19" l="1"/>
  <c r="AQ179" i="19"/>
  <c r="AP151" i="19"/>
  <c r="AQ87" i="19"/>
  <c r="AP124" i="19"/>
  <c r="AQ167" i="19"/>
  <c r="AQ70" i="19"/>
  <c r="AQ109" i="19"/>
  <c r="AQ154" i="19"/>
  <c r="AP116" i="19"/>
  <c r="AQ175" i="19"/>
  <c r="AQ193" i="19"/>
  <c r="AQ221" i="19"/>
  <c r="AP83" i="19"/>
  <c r="AQ220" i="19"/>
  <c r="AP170" i="19"/>
  <c r="AE175" i="19" a="1"/>
  <c r="AE175" i="19" s="1"/>
  <c r="AO175" i="19" s="1"/>
  <c r="AP217" i="19"/>
  <c r="AQ141" i="19"/>
  <c r="AQ68" i="19"/>
  <c r="AP159" i="19"/>
  <c r="AQ148" i="19"/>
  <c r="AP165" i="19"/>
  <c r="AQ159" i="19"/>
  <c r="AQ177" i="19"/>
  <c r="AP214" i="19"/>
  <c r="AP209" i="19"/>
  <c r="AE207" i="19" a="1"/>
  <c r="AE207" i="19" s="1"/>
  <c r="AO207" i="19" s="1"/>
  <c r="AQ67" i="19"/>
  <c r="AQ173" i="19"/>
  <c r="AQ107" i="19"/>
  <c r="AQ172" i="19"/>
  <c r="AP90" i="19"/>
  <c r="AQ105" i="19"/>
  <c r="AQ223" i="19"/>
  <c r="AQ212" i="19"/>
  <c r="AQ76" i="19"/>
  <c r="AQ182" i="19"/>
  <c r="AP72" i="19"/>
  <c r="AQ80" i="19"/>
  <c r="AQ160" i="19"/>
  <c r="AQ64" i="19"/>
  <c r="AQ104" i="19"/>
  <c r="AP121" i="19"/>
  <c r="AQ84" i="19"/>
  <c r="AQ178" i="19"/>
  <c r="AP177" i="19"/>
  <c r="AQ119" i="19"/>
  <c r="AQ132" i="19"/>
  <c r="AP182" i="19"/>
  <c r="AP188" i="19"/>
  <c r="AP86" i="19"/>
  <c r="AP138" i="19"/>
  <c r="AP65" i="19"/>
  <c r="AQ121" i="19"/>
  <c r="AQ188" i="19"/>
  <c r="AQ117" i="19"/>
  <c r="AQ189" i="19"/>
  <c r="AQ56" i="19"/>
  <c r="AQ90" i="19"/>
  <c r="AQ224" i="19"/>
  <c r="AQ125" i="19"/>
  <c r="AP84" i="19"/>
  <c r="AQ81" i="19"/>
  <c r="AP76" i="19"/>
  <c r="AQ163" i="19"/>
  <c r="AQ110" i="19"/>
  <c r="AQ116" i="19"/>
  <c r="AQ183" i="19"/>
  <c r="AQ59" i="19"/>
  <c r="AQ95" i="19"/>
  <c r="AQ96" i="19"/>
  <c r="AQ218" i="19"/>
  <c r="AQ211" i="19"/>
  <c r="AQ210" i="19"/>
  <c r="AQ152" i="19"/>
  <c r="AP143" i="19"/>
  <c r="AP130" i="19"/>
  <c r="AP212" i="19"/>
  <c r="AQ194" i="19"/>
  <c r="AQ78" i="19"/>
  <c r="AQ142" i="19"/>
  <c r="AP89" i="19"/>
  <c r="AQ145" i="19"/>
  <c r="AQ186" i="19"/>
  <c r="AP104" i="19"/>
  <c r="AQ91" i="19"/>
  <c r="AQ209" i="19"/>
  <c r="AP142" i="19"/>
  <c r="AQ165" i="19"/>
  <c r="AQ103" i="19"/>
  <c r="AQ138" i="19"/>
  <c r="AP110" i="19"/>
  <c r="AP195" i="19"/>
  <c r="AQ79" i="19"/>
  <c r="AE107" i="19" a="1"/>
  <c r="AE107" i="19" s="1"/>
  <c r="AO107" i="19" s="1"/>
  <c r="AE140" i="19" a="1"/>
  <c r="AE140" i="19" s="1"/>
  <c r="AO140" i="19" s="1"/>
  <c r="AI151" i="19"/>
  <c r="AI113" i="19"/>
  <c r="AI65" i="19"/>
  <c r="AE54" i="19" a="1"/>
  <c r="AE54" i="19" s="1"/>
  <c r="AO54" i="19" s="1"/>
  <c r="AE224" i="19" a="1"/>
  <c r="AE224" i="19" s="1"/>
  <c r="AO224" i="19" s="1"/>
  <c r="AP215" i="19"/>
  <c r="AI215" i="19"/>
  <c r="AI72" i="19"/>
  <c r="AI169" i="19"/>
  <c r="AP169" i="19"/>
  <c r="AP122" i="19"/>
  <c r="AI122" i="19"/>
  <c r="AI124" i="19"/>
  <c r="AI210" i="19"/>
  <c r="AP210" i="19"/>
  <c r="AI156" i="19"/>
  <c r="AE163" i="19" a="1"/>
  <c r="AE163" i="19" s="1"/>
  <c r="AO163" i="19" s="1"/>
  <c r="AI162" i="19"/>
  <c r="AE151" i="19" a="1"/>
  <c r="AE151" i="19" s="1"/>
  <c r="AO151" i="19" s="1"/>
  <c r="AP71" i="19"/>
  <c r="AI71" i="19"/>
  <c r="AQ111" i="19"/>
  <c r="AI111" i="19"/>
  <c r="AQ140" i="19"/>
  <c r="AQ101" i="19"/>
  <c r="AQ147" i="19"/>
  <c r="AQ222" i="19"/>
  <c r="AQ60" i="19"/>
  <c r="AQ115" i="19"/>
  <c r="AQ192" i="19"/>
  <c r="AQ114" i="19"/>
  <c r="AQ54" i="19"/>
  <c r="AQ219" i="19"/>
  <c r="AQ143" i="19"/>
  <c r="AI143" i="19"/>
  <c r="AQ158" i="19"/>
  <c r="AQ203" i="19"/>
  <c r="AQ120" i="19"/>
  <c r="AQ180" i="19"/>
  <c r="AQ108" i="19"/>
  <c r="AI217" i="19"/>
  <c r="AQ217" i="19"/>
  <c r="AI83" i="19"/>
  <c r="AQ83" i="19"/>
  <c r="AI98" i="19"/>
  <c r="AQ98" i="19"/>
  <c r="AQ74" i="19"/>
  <c r="AI89" i="19"/>
  <c r="AQ89" i="19"/>
  <c r="AQ196" i="19"/>
  <c r="AI164" i="19"/>
  <c r="AQ164" i="19"/>
  <c r="AQ58" i="19"/>
  <c r="AQ202" i="19"/>
  <c r="AQ85" i="19"/>
  <c r="AQ170" i="19"/>
  <c r="AI170" i="19"/>
  <c r="AQ63" i="19"/>
  <c r="AQ190" i="19"/>
  <c r="AI197" i="19"/>
  <c r="AQ197" i="19"/>
  <c r="AE91" i="19" a="1"/>
  <c r="AE91" i="19" s="1"/>
  <c r="AO91" i="19" s="1"/>
  <c r="AE222" i="19" a="1"/>
  <c r="AE222" i="19" s="1"/>
  <c r="AO222" i="19" s="1"/>
  <c r="AE162" i="19" a="1"/>
  <c r="AE162" i="19" s="1"/>
  <c r="AO162" i="19" s="1"/>
  <c r="AE87" i="19" a="1"/>
  <c r="AE87" i="19" s="1"/>
  <c r="AO87" i="19" s="1"/>
  <c r="AE210" i="19" a="1"/>
  <c r="AE210" i="19" s="1"/>
  <c r="AO210" i="19" s="1"/>
  <c r="AE127" i="19" a="1"/>
  <c r="AE127" i="19" s="1"/>
  <c r="AO127" i="19" s="1"/>
  <c r="AE116" i="19" a="1"/>
  <c r="AE116" i="19" s="1"/>
  <c r="AO116" i="19" s="1"/>
  <c r="AE95" i="19" a="1"/>
  <c r="AE95" i="19" s="1"/>
  <c r="AO95" i="19" s="1"/>
  <c r="AE123" i="19" a="1"/>
  <c r="AE123" i="19" s="1"/>
  <c r="AO123" i="19" s="1"/>
  <c r="AE57" i="19" a="1"/>
  <c r="AE57" i="19" s="1"/>
  <c r="AO57" i="19" s="1"/>
  <c r="AE197" i="19" a="1"/>
  <c r="AE197" i="19" s="1"/>
  <c r="AO197" i="19" s="1"/>
  <c r="AE152" i="19" a="1"/>
  <c r="AE152" i="19" s="1"/>
  <c r="AO152" i="19" s="1"/>
  <c r="AE138" i="19" a="1"/>
  <c r="AE138" i="19" s="1"/>
  <c r="AO138" i="19" s="1"/>
  <c r="AE98" i="19" a="1"/>
  <c r="AE98" i="19" s="1"/>
  <c r="AO98" i="19" s="1"/>
  <c r="AE106" i="19" a="1"/>
  <c r="AE106" i="19" s="1"/>
  <c r="AO106" i="19" s="1"/>
  <c r="AE218" i="19" a="1"/>
  <c r="AE218" i="19" s="1"/>
  <c r="AO218" i="19" s="1"/>
  <c r="AE68" i="19" a="1"/>
  <c r="AE68" i="19" s="1"/>
  <c r="AO68" i="19" s="1"/>
  <c r="AE208" i="19" a="1"/>
  <c r="AE208" i="19" s="1"/>
  <c r="AO208" i="19" s="1"/>
  <c r="AE219" i="19" a="1"/>
  <c r="AE219" i="19" s="1"/>
  <c r="AO219" i="19" s="1"/>
  <c r="AE110" i="19" a="1"/>
  <c r="AE110" i="19" s="1"/>
  <c r="AO110" i="19" s="1"/>
  <c r="AE172" i="19" a="1"/>
  <c r="AE172" i="19" s="1"/>
  <c r="AO172" i="19" s="1"/>
  <c r="AE113" i="19" a="1"/>
  <c r="AE113" i="19" s="1"/>
  <c r="AO113" i="19" s="1"/>
  <c r="AE160" i="19" a="1"/>
  <c r="AE160" i="19" s="1"/>
  <c r="AO160" i="19" s="1"/>
  <c r="AE156" i="19" a="1"/>
  <c r="AE156" i="19" s="1"/>
  <c r="AO156" i="19" s="1"/>
  <c r="AE122" i="19" a="1"/>
  <c r="AE122" i="19" s="1"/>
  <c r="AO122" i="19" s="1"/>
  <c r="AE195" i="19" a="1"/>
  <c r="AE195" i="19" s="1"/>
  <c r="AO195" i="19" s="1"/>
  <c r="AE186" i="19" a="1"/>
  <c r="AE186" i="19" s="1"/>
  <c r="AO186" i="19" s="1"/>
  <c r="AE118" i="19" a="1"/>
  <c r="AE118" i="19" s="1"/>
  <c r="AO118" i="19" s="1"/>
  <c r="AE170" i="19" a="1"/>
  <c r="AE170" i="19" s="1"/>
  <c r="AO170" i="19" s="1"/>
  <c r="AE212" i="19" a="1"/>
  <c r="AE212" i="19" s="1"/>
  <c r="AO212" i="19" s="1"/>
  <c r="AE73" i="19" a="1"/>
  <c r="AE73" i="19" s="1"/>
  <c r="AO73" i="19" s="1"/>
  <c r="AE129" i="19" a="1"/>
  <c r="AE129" i="19" s="1"/>
  <c r="AO129" i="19" s="1"/>
  <c r="AE71" i="19" a="1"/>
  <c r="AE71" i="19" s="1"/>
  <c r="AO71" i="19" s="1"/>
  <c r="AE75" i="19" a="1"/>
  <c r="AE75" i="19" s="1"/>
  <c r="AO75" i="19" s="1"/>
  <c r="AE86" i="19" a="1"/>
  <c r="AE86" i="19" s="1"/>
  <c r="AO86" i="19" s="1"/>
  <c r="AE221" i="19" a="1"/>
  <c r="AE221" i="19" s="1"/>
  <c r="AO221" i="19" s="1"/>
  <c r="AE191" i="19" a="1"/>
  <c r="AE191" i="19" s="1"/>
  <c r="AO191" i="19" s="1"/>
  <c r="AE209" i="19" a="1"/>
  <c r="AE209" i="19" s="1"/>
  <c r="AO209" i="19" s="1"/>
  <c r="AE85" i="19" a="1"/>
  <c r="AE85" i="19" s="1"/>
  <c r="AO85" i="19" s="1"/>
  <c r="AE143" i="19" a="1"/>
  <c r="AE143" i="19" s="1"/>
  <c r="AO143" i="19" s="1"/>
  <c r="AE193" i="19" a="1"/>
  <c r="AE193" i="19" s="1"/>
  <c r="AO193" i="19" s="1"/>
  <c r="AE180" i="19" a="1"/>
  <c r="AE180" i="19" s="1"/>
  <c r="AO180" i="19" s="1"/>
  <c r="AE132" i="19" a="1"/>
  <c r="AE132" i="19" s="1"/>
  <c r="AO132" i="19" s="1"/>
  <c r="AE115" i="19" a="1"/>
  <c r="AE115" i="19" s="1"/>
  <c r="AO115" i="19" s="1"/>
  <c r="AE223" i="19" a="1"/>
  <c r="AE223" i="19" s="1"/>
  <c r="AO223" i="19" s="1"/>
  <c r="AE159" i="19" a="1"/>
  <c r="AE159" i="19" s="1"/>
  <c r="AO159" i="19" s="1"/>
  <c r="AE117" i="19" a="1"/>
  <c r="AE117" i="19" s="1"/>
  <c r="AO117" i="19" s="1"/>
  <c r="AE89" i="19" a="1"/>
  <c r="AE89" i="19" s="1"/>
  <c r="AO89" i="19" s="1"/>
  <c r="AE53" i="19" a="1"/>
  <c r="AE53" i="19" s="1"/>
  <c r="AO53" i="19" s="1"/>
  <c r="AE200" i="19" a="1"/>
  <c r="AE200" i="19" s="1"/>
  <c r="AO200" i="19" s="1"/>
  <c r="AE97" i="19" a="1"/>
  <c r="AE97" i="19" s="1"/>
  <c r="AO97" i="19" s="1"/>
  <c r="AE145" i="19" a="1"/>
  <c r="AE145" i="19" s="1"/>
  <c r="AO145" i="19" s="1"/>
  <c r="AE137" i="19" a="1"/>
  <c r="AE137" i="19" s="1"/>
  <c r="AO137" i="19" s="1"/>
  <c r="AE161" i="19" a="1"/>
  <c r="AE161" i="19" s="1"/>
  <c r="AO161" i="19" s="1"/>
  <c r="AE66" i="19" a="1"/>
  <c r="AE66" i="19" s="1"/>
  <c r="AO66" i="19" s="1"/>
  <c r="AE141" i="19" a="1"/>
  <c r="AE141" i="19" s="1"/>
  <c r="AO141" i="19" s="1"/>
  <c r="AE133" i="19" a="1"/>
  <c r="AE133" i="19" s="1"/>
  <c r="AO133" i="19" s="1"/>
  <c r="AE81" i="19" a="1"/>
  <c r="AE81" i="19" s="1"/>
  <c r="AO81" i="19" s="1"/>
  <c r="AE88" i="19" a="1"/>
  <c r="AE88" i="19" s="1"/>
  <c r="AO88" i="19" s="1"/>
  <c r="AE205" i="19" a="1"/>
  <c r="AE205" i="19" s="1"/>
  <c r="AO205" i="19" s="1"/>
  <c r="AE155" i="19" a="1"/>
  <c r="AE155" i="19" s="1"/>
  <c r="AO155" i="19" s="1"/>
  <c r="AE168" i="19" a="1"/>
  <c r="AE168" i="19" s="1"/>
  <c r="AO168" i="19" s="1"/>
  <c r="AE158" i="19" a="1"/>
  <c r="AE158" i="19" s="1"/>
  <c r="AO158" i="19" s="1"/>
  <c r="AE96" i="19" a="1"/>
  <c r="AE96" i="19" s="1"/>
  <c r="AO96" i="19" s="1"/>
  <c r="AE171" i="19" a="1"/>
  <c r="AE171" i="19" s="1"/>
  <c r="AO171" i="19" s="1"/>
  <c r="AE147" i="19" a="1"/>
  <c r="AE147" i="19" s="1"/>
  <c r="AO147" i="19" s="1"/>
  <c r="AE65" i="19" a="1"/>
  <c r="AE65" i="19" s="1"/>
  <c r="AO65" i="19" s="1"/>
  <c r="AE183" i="19" a="1"/>
  <c r="AE183" i="19" s="1"/>
  <c r="AO183" i="19" s="1"/>
  <c r="AE70" i="19" a="1"/>
  <c r="AE70" i="19" s="1"/>
  <c r="AO70" i="19" s="1"/>
  <c r="AE214" i="19" a="1"/>
  <c r="AE214" i="19" s="1"/>
  <c r="AO214" i="19" s="1"/>
  <c r="AE157" i="19" a="1"/>
  <c r="AE157" i="19" s="1"/>
  <c r="AO157" i="19" s="1"/>
  <c r="AE67" i="19" a="1"/>
  <c r="AE67" i="19" s="1"/>
  <c r="AO67" i="19" s="1"/>
  <c r="AE61" i="19" a="1"/>
  <c r="AE61" i="19" s="1"/>
  <c r="AO61" i="19" s="1"/>
  <c r="AE173" i="19" a="1"/>
  <c r="AE173" i="19" s="1"/>
  <c r="AO173" i="19" s="1"/>
  <c r="AE105" i="19" a="1"/>
  <c r="AE105" i="19" s="1"/>
  <c r="AO105" i="19" s="1"/>
  <c r="AE184" i="19" a="1"/>
  <c r="AE184" i="19" s="1"/>
  <c r="AO184" i="19" s="1"/>
  <c r="AE83" i="19" a="1"/>
  <c r="AE83" i="19" s="1"/>
  <c r="AO83" i="19" s="1"/>
  <c r="AE125" i="19" a="1"/>
  <c r="AE125" i="19" s="1"/>
  <c r="AO125" i="19" s="1"/>
  <c r="AE211" i="19" a="1"/>
  <c r="AE211" i="19" s="1"/>
  <c r="AO211" i="19" s="1"/>
  <c r="AE101" i="19" a="1"/>
  <c r="AE101" i="19" s="1"/>
  <c r="AO101" i="19" s="1"/>
  <c r="AE134" i="19" a="1"/>
  <c r="AE134" i="19" s="1"/>
  <c r="AO134" i="19" s="1"/>
  <c r="AE59" i="19" a="1"/>
  <c r="AE59" i="19" s="1"/>
  <c r="AO59" i="19" s="1"/>
  <c r="AE165" i="19" a="1"/>
  <c r="AE165" i="19" s="1"/>
  <c r="AO165" i="19" s="1"/>
  <c r="AE77" i="19" a="1"/>
  <c r="AE77" i="19" s="1"/>
  <c r="AO77" i="19" s="1"/>
  <c r="AE188" i="19" a="1"/>
  <c r="AE188" i="19" s="1"/>
  <c r="AO188" i="19" s="1"/>
  <c r="AE124" i="19" a="1"/>
  <c r="AE124" i="19" s="1"/>
  <c r="AO124" i="19" s="1"/>
  <c r="AE119" i="19" a="1"/>
  <c r="AE119" i="19" s="1"/>
  <c r="AO119" i="19" s="1"/>
  <c r="AE154" i="19" a="1"/>
  <c r="AE154" i="19" s="1"/>
  <c r="AO154" i="19" s="1"/>
  <c r="AE206" i="19" a="1"/>
  <c r="AE206" i="19" s="1"/>
  <c r="AO206" i="19" s="1"/>
  <c r="AE120" i="19" a="1"/>
  <c r="AE120" i="19" s="1"/>
  <c r="AO120" i="19" s="1"/>
  <c r="AE181" i="19" a="1"/>
  <c r="AE181" i="19" s="1"/>
  <c r="AO181" i="19" s="1"/>
  <c r="AE114" i="19" a="1"/>
  <c r="AE114" i="19" s="1"/>
  <c r="AO114" i="19" s="1"/>
  <c r="AE185" i="19" a="1"/>
  <c r="AE185" i="19" s="1"/>
  <c r="AO185" i="19" s="1"/>
  <c r="AE80" i="19" a="1"/>
  <c r="AE80" i="19" s="1"/>
  <c r="AO80" i="19" s="1"/>
  <c r="AE182" i="19" a="1"/>
  <c r="AE182" i="19" s="1"/>
  <c r="AO182" i="19" s="1"/>
  <c r="AE55" i="19" a="1"/>
  <c r="AE55" i="19" s="1"/>
  <c r="AO55" i="19" s="1"/>
  <c r="AE93" i="19" a="1"/>
  <c r="AE93" i="19" s="1"/>
  <c r="AO93" i="19" s="1"/>
  <c r="AE131" i="19" a="1"/>
  <c r="AE131" i="19" s="1"/>
  <c r="AO131" i="19" s="1"/>
  <c r="AE213" i="19" a="1"/>
  <c r="AE213" i="19" s="1"/>
  <c r="AO213" i="19" s="1"/>
  <c r="AE201" i="19" a="1"/>
  <c r="AE201" i="19" s="1"/>
  <c r="AO201" i="19" s="1"/>
  <c r="AE58" i="19" a="1"/>
  <c r="AE58" i="19" s="1"/>
  <c r="AO58" i="19" s="1"/>
  <c r="AE177" i="19" a="1"/>
  <c r="AE177" i="19" s="1"/>
  <c r="AO177" i="19" s="1"/>
  <c r="AE103" i="19" a="1"/>
  <c r="AE103" i="19" s="1"/>
  <c r="AO103" i="19" s="1"/>
  <c r="AE128" i="19" a="1"/>
  <c r="AE128" i="19" s="1"/>
  <c r="AO128" i="19" s="1"/>
  <c r="AE99" i="19" a="1"/>
  <c r="AE99" i="19" s="1"/>
  <c r="AO99" i="19" s="1"/>
  <c r="AE112" i="19" a="1"/>
  <c r="AE112" i="19" s="1"/>
  <c r="AO112" i="19" s="1"/>
  <c r="AE199" i="19" a="1"/>
  <c r="AE199" i="19" s="1"/>
  <c r="AO199" i="19" s="1"/>
  <c r="AE166" i="19" a="1"/>
  <c r="AE166" i="19" s="1"/>
  <c r="AO166" i="19" s="1"/>
  <c r="AE146" i="19" a="1"/>
  <c r="AE146" i="19" s="1"/>
  <c r="AO146" i="19" s="1"/>
  <c r="AE90" i="19" a="1"/>
  <c r="AE90" i="19" s="1"/>
  <c r="AO90" i="19" s="1"/>
  <c r="AE100" i="19" a="1"/>
  <c r="AE100" i="19" s="1"/>
  <c r="AO100" i="19" s="1"/>
  <c r="AE189" i="19" a="1"/>
  <c r="AE189" i="19" s="1"/>
  <c r="AO189" i="19" s="1"/>
  <c r="AE130" i="19" a="1"/>
  <c r="AE130" i="19" s="1"/>
  <c r="AO130" i="19" s="1"/>
  <c r="AE174" i="19" a="1"/>
  <c r="AE174" i="19" s="1"/>
  <c r="AO174" i="19" s="1"/>
  <c r="AE64" i="19" a="1"/>
  <c r="AE64" i="19" s="1"/>
  <c r="AO64" i="19" s="1"/>
  <c r="AE203" i="19" a="1"/>
  <c r="AE203" i="19" s="1"/>
  <c r="AO203" i="19" s="1"/>
  <c r="AE148" i="19" a="1"/>
  <c r="AE148" i="19" s="1"/>
  <c r="AO148" i="19" s="1"/>
  <c r="AE62" i="19" a="1"/>
  <c r="AE62" i="19" s="1"/>
  <c r="AO62" i="19" s="1"/>
  <c r="AE178" i="19" a="1"/>
  <c r="AE178" i="19" s="1"/>
  <c r="AO178" i="19" s="1"/>
  <c r="AE84" i="19" a="1"/>
  <c r="AE84" i="19" s="1"/>
  <c r="AO84" i="19" s="1"/>
  <c r="AE56" i="19" a="1"/>
  <c r="AE56" i="19" s="1"/>
  <c r="AO56" i="19" s="1"/>
  <c r="AE82" i="19" a="1"/>
  <c r="AE82" i="19" s="1"/>
  <c r="AO82" i="19" s="1"/>
  <c r="AE217" i="19" a="1"/>
  <c r="AE217" i="19" s="1"/>
  <c r="AO217" i="19" s="1"/>
  <c r="AE94" i="19" a="1"/>
  <c r="AE94" i="19" s="1"/>
  <c r="AO94" i="19" s="1"/>
  <c r="AE126" i="19" a="1"/>
  <c r="AE126" i="19" s="1"/>
  <c r="AO126" i="19" s="1"/>
  <c r="AE169" i="19" a="1"/>
  <c r="AE169" i="19" s="1"/>
  <c r="AO169" i="19" s="1"/>
  <c r="AE121" i="19" a="1"/>
  <c r="AE121" i="19" s="1"/>
  <c r="AO121" i="19" s="1"/>
  <c r="AE190" i="19" a="1"/>
  <c r="AE190" i="19" s="1"/>
  <c r="AO190" i="19" s="1"/>
  <c r="AE150" i="19" a="1"/>
  <c r="AE150" i="19" s="1"/>
  <c r="AO150" i="19" s="1"/>
  <c r="AE63" i="19" a="1"/>
  <c r="AE63" i="19" s="1"/>
  <c r="AO63" i="19" s="1"/>
  <c r="AE216" i="19" a="1"/>
  <c r="AE216" i="19" s="1"/>
  <c r="AO216" i="19" s="1"/>
  <c r="AE142" i="19" a="1"/>
  <c r="AE142" i="19" s="1"/>
  <c r="AO142" i="19" s="1"/>
  <c r="AE198" i="19" a="1"/>
  <c r="AE198" i="19" s="1"/>
  <c r="AO198" i="19" s="1"/>
  <c r="AE102" i="19" a="1"/>
  <c r="AE102" i="19" s="1"/>
  <c r="AO102" i="19" s="1"/>
  <c r="AE79" i="19" a="1"/>
  <c r="AE79" i="19" s="1"/>
  <c r="AO79" i="19" s="1"/>
  <c r="AE220" i="19" a="1"/>
  <c r="AE220" i="19" s="1"/>
  <c r="AO220" i="19" s="1"/>
  <c r="AE74" i="19" a="1"/>
  <c r="AE74" i="19" s="1"/>
  <c r="AO74" i="19" s="1"/>
  <c r="AE60" i="19" a="1"/>
  <c r="AE60" i="19" s="1"/>
  <c r="AO60" i="19" s="1"/>
  <c r="AE69" i="19" a="1"/>
  <c r="AE69" i="19" s="1"/>
  <c r="AO69" i="19" s="1"/>
  <c r="AE72" i="19" a="1"/>
  <c r="AE72" i="19" s="1"/>
  <c r="AO72" i="19" s="1"/>
  <c r="AE187" i="19" a="1"/>
  <c r="AE187" i="19" s="1"/>
  <c r="AO187" i="19" s="1"/>
  <c r="AE135" i="19" a="1"/>
  <c r="AE135" i="19" s="1"/>
  <c r="AO135" i="19" s="1"/>
  <c r="AE104" i="19" a="1"/>
  <c r="AE104" i="19" s="1"/>
  <c r="AO104" i="19" s="1"/>
  <c r="AE108" i="19" a="1"/>
  <c r="AE108" i="19" s="1"/>
  <c r="AO108" i="19" s="1"/>
  <c r="AE153" i="19" a="1"/>
  <c r="AE153" i="19" s="1"/>
  <c r="AO153" i="19" s="1"/>
  <c r="AE149" i="19" a="1"/>
  <c r="AE149" i="19" s="1"/>
  <c r="AO149" i="19" s="1"/>
  <c r="AE109" i="19" a="1"/>
  <c r="AE109" i="19" s="1"/>
  <c r="AO109" i="19" s="1"/>
  <c r="AE215" i="19" a="1"/>
  <c r="AE215" i="19" s="1"/>
  <c r="AO215" i="19" s="1"/>
  <c r="AE76" i="19" a="1"/>
  <c r="AE76" i="19" s="1"/>
  <c r="AO76" i="19" s="1"/>
  <c r="AE179" i="19" a="1"/>
  <c r="AE179" i="19" s="1"/>
  <c r="AO179" i="19" s="1"/>
  <c r="AE78" i="19" a="1"/>
  <c r="AE78" i="19" s="1"/>
  <c r="AO78" i="19" s="1"/>
  <c r="AE144" i="19" a="1"/>
  <c r="AE144" i="19" s="1"/>
  <c r="AO144" i="19" s="1"/>
  <c r="AE164" i="19" a="1"/>
  <c r="AE164" i="19" s="1"/>
  <c r="AO164" i="19" s="1"/>
  <c r="AE192" i="19" a="1"/>
  <c r="AE192" i="19" s="1"/>
  <c r="AO192" i="19" s="1"/>
  <c r="AE196" i="19" a="1"/>
  <c r="AE196" i="19" s="1"/>
  <c r="AO196" i="19" s="1"/>
  <c r="AE204" i="19" a="1"/>
  <c r="AE204" i="19" s="1"/>
  <c r="AO204" i="19" s="1"/>
  <c r="AE176" i="19" a="1"/>
  <c r="AE176" i="19" s="1"/>
  <c r="AO176" i="19" s="1"/>
  <c r="AE111" i="19" a="1"/>
  <c r="AE111" i="19" s="1"/>
  <c r="AO111" i="19" s="1"/>
  <c r="AE139" i="19" a="1"/>
  <c r="AE139" i="19" s="1"/>
  <c r="AO139" i="19" s="1"/>
  <c r="AE136" i="19" a="1"/>
  <c r="AE136" i="19" s="1"/>
  <c r="AO136" i="19" s="1"/>
  <c r="AE202" i="19" a="1"/>
  <c r="AE202" i="19" s="1"/>
  <c r="AO202" i="19" s="1"/>
  <c r="AE194" i="19" a="1"/>
  <c r="AE194" i="19" s="1"/>
  <c r="AO194" i="19" s="1"/>
  <c r="AE92" i="19" a="1"/>
  <c r="AE92" i="19" s="1"/>
  <c r="AO92" i="19" s="1"/>
  <c r="AE167" i="19" a="1"/>
  <c r="AE167" i="19" s="1"/>
  <c r="AO167" i="19" s="1"/>
  <c r="AS61" i="19"/>
  <c r="AS212" i="19"/>
  <c r="AF141" i="19"/>
  <c r="AP141" i="19" s="1"/>
  <c r="AF96" i="19"/>
  <c r="AP96" i="19" s="1"/>
  <c r="AF139" i="19"/>
  <c r="AP139" i="19" s="1"/>
  <c r="F213" i="19"/>
  <c r="F184" i="19"/>
  <c r="AF148" i="19"/>
  <c r="AP148" i="19" s="1"/>
  <c r="AF203" i="19"/>
  <c r="AP203" i="19" s="1"/>
  <c r="AF101" i="19"/>
  <c r="AP101" i="19" s="1"/>
  <c r="AF222" i="19"/>
  <c r="AP222" i="19" s="1"/>
  <c r="AF223" i="19"/>
  <c r="AP223" i="19" s="1"/>
  <c r="AF150" i="19"/>
  <c r="AP150" i="19" s="1"/>
  <c r="AF208" i="19"/>
  <c r="F194" i="19"/>
  <c r="F155" i="19"/>
  <c r="F77" i="19"/>
  <c r="F87" i="19"/>
  <c r="F154" i="19"/>
  <c r="AF132" i="19"/>
  <c r="AP132" i="19" s="1"/>
  <c r="AF157" i="19"/>
  <c r="AP157" i="19" s="1"/>
  <c r="F140" i="19"/>
  <c r="F189" i="19"/>
  <c r="F78" i="19"/>
  <c r="F150" i="19"/>
  <c r="AF128" i="19"/>
  <c r="AP128" i="19" s="1"/>
  <c r="F129" i="19"/>
  <c r="F167" i="19"/>
  <c r="AF102" i="19"/>
  <c r="AP102" i="19" s="1"/>
  <c r="AF92" i="19"/>
  <c r="AP92" i="19" s="1"/>
  <c r="AF115" i="19"/>
  <c r="AP115" i="19" s="1"/>
  <c r="F216" i="19"/>
  <c r="F132" i="19"/>
  <c r="F146" i="19"/>
  <c r="AF127" i="19"/>
  <c r="AP127" i="19" s="1"/>
  <c r="F157" i="19"/>
  <c r="AF199" i="19"/>
  <c r="AP199" i="19" s="1"/>
  <c r="F101" i="19"/>
  <c r="AF196" i="19"/>
  <c r="AP196" i="19" s="1"/>
  <c r="F93" i="19"/>
  <c r="F211" i="19"/>
  <c r="F192" i="19"/>
  <c r="AF103" i="19"/>
  <c r="AP103" i="19" s="1"/>
  <c r="F148" i="19"/>
  <c r="AF105" i="19"/>
  <c r="AP105" i="19" s="1"/>
  <c r="F144" i="19"/>
  <c r="F215" i="19"/>
  <c r="AF213" i="19"/>
  <c r="AP213" i="19" s="1"/>
  <c r="AF189" i="19"/>
  <c r="AP189" i="19" s="1"/>
  <c r="AF66" i="19"/>
  <c r="AP66" i="19" s="1"/>
  <c r="AF178" i="19"/>
  <c r="AP178" i="19" s="1"/>
  <c r="AF192" i="19"/>
  <c r="AP192" i="19" s="1"/>
  <c r="AF97" i="19"/>
  <c r="AP97" i="19" s="1"/>
  <c r="AF198" i="19"/>
  <c r="AP198" i="19" s="1"/>
  <c r="AF175" i="19"/>
  <c r="AP175" i="19" s="1"/>
  <c r="AF154" i="19"/>
  <c r="AP154" i="19" s="1"/>
  <c r="AF155" i="19"/>
  <c r="AF201" i="19"/>
  <c r="AP201" i="19" s="1"/>
  <c r="AF204" i="19"/>
  <c r="AP204" i="19" s="1"/>
  <c r="AF173" i="19"/>
  <c r="AP173" i="19" s="1"/>
  <c r="AF183" i="19"/>
  <c r="AP183" i="19" s="1"/>
  <c r="AF120" i="19"/>
  <c r="AP120" i="19" s="1"/>
  <c r="AF171" i="19"/>
  <c r="AP171" i="19" s="1"/>
  <c r="AF85" i="19"/>
  <c r="AP85" i="19" s="1"/>
  <c r="AF168" i="19"/>
  <c r="AP168" i="19" s="1"/>
  <c r="AF158" i="19"/>
  <c r="AP158" i="19" s="1"/>
  <c r="AF174" i="19"/>
  <c r="AP174" i="19" s="1"/>
  <c r="AF94" i="19"/>
  <c r="AP94" i="19" s="1"/>
  <c r="AF144" i="19"/>
  <c r="AP144" i="19" s="1"/>
  <c r="AF181" i="19"/>
  <c r="AP181" i="19" s="1"/>
  <c r="AF205" i="19"/>
  <c r="AP205" i="19" s="1"/>
  <c r="AF176" i="19"/>
  <c r="AF216" i="19"/>
  <c r="AP216" i="19" s="1"/>
  <c r="AF131" i="19"/>
  <c r="AF224" i="19"/>
  <c r="AP224" i="19" s="1"/>
  <c r="AF107" i="19"/>
  <c r="AP107" i="19" s="1"/>
  <c r="AF191" i="19"/>
  <c r="AP191" i="19" s="1"/>
  <c r="AF82" i="19"/>
  <c r="AP82" i="19" s="1"/>
  <c r="AF58" i="19"/>
  <c r="AP58" i="19" s="1"/>
  <c r="AF187" i="19"/>
  <c r="AF186" i="19"/>
  <c r="AP186" i="19" s="1"/>
  <c r="AF109" i="19"/>
  <c r="AP109" i="19" s="1"/>
  <c r="AF61" i="19"/>
  <c r="AP61" i="19" s="1"/>
  <c r="AF77" i="19"/>
  <c r="F203" i="19"/>
  <c r="F106" i="19"/>
  <c r="AF184" i="19"/>
  <c r="AP184" i="19" s="1"/>
  <c r="AF140" i="19"/>
  <c r="AP140" i="19" s="1"/>
  <c r="F214" i="19"/>
  <c r="AF193" i="19"/>
  <c r="AP193" i="19" s="1"/>
  <c r="AF172" i="19"/>
  <c r="AP172" i="19" s="1"/>
  <c r="AF95" i="19"/>
  <c r="AP95" i="19" s="1"/>
  <c r="AF59" i="19"/>
  <c r="AF57" i="19"/>
  <c r="AP57" i="19" s="1"/>
  <c r="AF87" i="19"/>
  <c r="AP87" i="19" s="1"/>
  <c r="AF54" i="19"/>
  <c r="AP54" i="19" s="1"/>
  <c r="AF74" i="19"/>
  <c r="AP74" i="19" s="1"/>
  <c r="AF53" i="19"/>
  <c r="AP53" i="19" s="1"/>
  <c r="AF63" i="19"/>
  <c r="AP63" i="19" s="1"/>
  <c r="AF93" i="19"/>
  <c r="AP93" i="19" s="1"/>
  <c r="F64" i="19"/>
  <c r="F179" i="19"/>
  <c r="F131" i="19"/>
  <c r="F130" i="19"/>
  <c r="F121" i="19"/>
  <c r="F180" i="19"/>
  <c r="F89" i="19"/>
  <c r="F111" i="19"/>
  <c r="F219" i="19"/>
  <c r="F90" i="19"/>
  <c r="F178" i="19"/>
  <c r="F76" i="19"/>
  <c r="F100" i="19"/>
  <c r="F174" i="19"/>
  <c r="F158" i="19"/>
  <c r="F60" i="19"/>
  <c r="F92" i="19"/>
  <c r="F74" i="19"/>
  <c r="F149" i="19"/>
  <c r="F207" i="19"/>
  <c r="F110" i="19"/>
  <c r="F128" i="19"/>
  <c r="F134" i="19"/>
  <c r="F156" i="19"/>
  <c r="F209" i="19"/>
  <c r="F69" i="19"/>
  <c r="F70" i="19"/>
  <c r="F72" i="19"/>
  <c r="AF88" i="19"/>
  <c r="AP88" i="19" s="1"/>
  <c r="AF202" i="19"/>
  <c r="AP202" i="19" s="1"/>
  <c r="AF160" i="19"/>
  <c r="AP160" i="19" s="1"/>
  <c r="AF167" i="19"/>
  <c r="AP167" i="19" s="1"/>
  <c r="AF91" i="19"/>
  <c r="AP91" i="19" s="1"/>
  <c r="AF149" i="19"/>
  <c r="AP149" i="19" s="1"/>
  <c r="AF114" i="19"/>
  <c r="AP114" i="19" s="1"/>
  <c r="AF163" i="19"/>
  <c r="AF64" i="19"/>
  <c r="AP64" i="19" s="1"/>
  <c r="AF123" i="19"/>
  <c r="AP123" i="19" s="1"/>
  <c r="AF179" i="19"/>
  <c r="AP179" i="19" s="1"/>
  <c r="AF219" i="19"/>
  <c r="AP219" i="19" s="1"/>
  <c r="AF185" i="19"/>
  <c r="AF146" i="19"/>
  <c r="AF147" i="19"/>
  <c r="AP147" i="19" s="1"/>
  <c r="AF180" i="19"/>
  <c r="AP180" i="19" s="1"/>
  <c r="AF200" i="19"/>
  <c r="AF220" i="19"/>
  <c r="AP220" i="19" s="1"/>
  <c r="AF126" i="19"/>
  <c r="AP126" i="19" s="1"/>
  <c r="AF67" i="19"/>
  <c r="AP67" i="19" s="1"/>
  <c r="AF136" i="19"/>
  <c r="AP136" i="19" s="1"/>
  <c r="AF135" i="19"/>
  <c r="AF100" i="19"/>
  <c r="AF69" i="19"/>
  <c r="AP69" i="19" s="1"/>
  <c r="AF60" i="19"/>
  <c r="AP60" i="19" s="1"/>
  <c r="AF190" i="19"/>
  <c r="AP190" i="19" s="1"/>
  <c r="AF218" i="19"/>
  <c r="AP218" i="19" s="1"/>
  <c r="AF125" i="19"/>
  <c r="AP125" i="19" s="1"/>
  <c r="AF68" i="19"/>
  <c r="AP68" i="19" s="1"/>
  <c r="AF137" i="19"/>
  <c r="AP137" i="19" s="1"/>
  <c r="AF129" i="19"/>
  <c r="AP129" i="19" s="1"/>
  <c r="AF75" i="19"/>
  <c r="AF56" i="19"/>
  <c r="AP56" i="19" s="1"/>
  <c r="AF106" i="19"/>
  <c r="AP106" i="19" s="1"/>
  <c r="AF62" i="19"/>
  <c r="AP62" i="19" s="1"/>
  <c r="AF134" i="19"/>
  <c r="AP134" i="19" s="1"/>
  <c r="AF108" i="19"/>
  <c r="AP108" i="19" s="1"/>
  <c r="AF207" i="19"/>
  <c r="AP207" i="19" s="1"/>
  <c r="AF211" i="19"/>
  <c r="AP211" i="19" s="1"/>
  <c r="AF133" i="19"/>
  <c r="AF194" i="19"/>
  <c r="AP194" i="19" s="1"/>
  <c r="AF153" i="19"/>
  <c r="AP153" i="19" s="1"/>
  <c r="AF78" i="19"/>
  <c r="AF80" i="19"/>
  <c r="AP80" i="19" s="1"/>
  <c r="AF119" i="19"/>
  <c r="AP119" i="19" s="1"/>
  <c r="AF112" i="19"/>
  <c r="AP112" i="19" s="1"/>
  <c r="AI58" i="19" l="1"/>
  <c r="AI190" i="19"/>
  <c r="AI60" i="19"/>
  <c r="AI63" i="19"/>
  <c r="AI219" i="19"/>
  <c r="AI74" i="19"/>
  <c r="AI222" i="19"/>
  <c r="AS222" i="19" s="1"/>
  <c r="AI120" i="19"/>
  <c r="AI202" i="19"/>
  <c r="AS202" i="19" s="1"/>
  <c r="AI203" i="19"/>
  <c r="AS203" i="19" s="1"/>
  <c r="AP75" i="19"/>
  <c r="AI75" i="19"/>
  <c r="AI140" i="19"/>
  <c r="AP185" i="19"/>
  <c r="AI185" i="19"/>
  <c r="AI54" i="19"/>
  <c r="AP176" i="19"/>
  <c r="AI176" i="19"/>
  <c r="AI114" i="19"/>
  <c r="AI192" i="19"/>
  <c r="AP131" i="19"/>
  <c r="AI131" i="19"/>
  <c r="AP78" i="19"/>
  <c r="AI78" i="19"/>
  <c r="AP100" i="19"/>
  <c r="AI100" i="19"/>
  <c r="AP163" i="19"/>
  <c r="AI163" i="19"/>
  <c r="AP77" i="19"/>
  <c r="AI77" i="19"/>
  <c r="AI85" i="19"/>
  <c r="AI115" i="19"/>
  <c r="AP135" i="19"/>
  <c r="AI135" i="19"/>
  <c r="AI108" i="19"/>
  <c r="AS108" i="19" s="1"/>
  <c r="AP200" i="19"/>
  <c r="AI200" i="19"/>
  <c r="AS200" i="19" s="1"/>
  <c r="AP155" i="19"/>
  <c r="AI155" i="19"/>
  <c r="AP133" i="19"/>
  <c r="AI133" i="19"/>
  <c r="AI180" i="19"/>
  <c r="AP59" i="19"/>
  <c r="AI59" i="19"/>
  <c r="AP187" i="19"/>
  <c r="AI187" i="19"/>
  <c r="AI196" i="19"/>
  <c r="AI158" i="19"/>
  <c r="AI101" i="19"/>
  <c r="AI146" i="19"/>
  <c r="AP146" i="19"/>
  <c r="AP208" i="19"/>
  <c r="AI208" i="19"/>
  <c r="AI147" i="19"/>
  <c r="AS110" i="19"/>
  <c r="AS123" i="19"/>
  <c r="AS152" i="19"/>
  <c r="AS104" i="19"/>
  <c r="AS98" i="19"/>
  <c r="AS62" i="19"/>
  <c r="AS191" i="19"/>
  <c r="AS71" i="19"/>
  <c r="AS70" i="19"/>
  <c r="AS130" i="19"/>
  <c r="AS116" i="19"/>
  <c r="AS99" i="19"/>
  <c r="AS97" i="19"/>
  <c r="AS195" i="19"/>
  <c r="AS214" i="19"/>
  <c r="AS215" i="19"/>
  <c r="AS96" i="19"/>
  <c r="AS138" i="19"/>
  <c r="AS171" i="19"/>
  <c r="AS60" i="19"/>
  <c r="AS168" i="19"/>
  <c r="AS90" i="19"/>
  <c r="AS129" i="19"/>
  <c r="AS162" i="19"/>
  <c r="AS139" i="19"/>
  <c r="AS84" i="19"/>
  <c r="AS89" i="19"/>
  <c r="AS68" i="19"/>
  <c r="AS109" i="19"/>
  <c r="AS164" i="19"/>
  <c r="AS156" i="19"/>
  <c r="AS181" i="19"/>
  <c r="AS174" i="19"/>
  <c r="AS55" i="19"/>
  <c r="AS178" i="19"/>
  <c r="AS177" i="19"/>
  <c r="AS159" i="19"/>
  <c r="AS107" i="19"/>
  <c r="AS111" i="19"/>
  <c r="AS113" i="19"/>
  <c r="AS92" i="19"/>
  <c r="AS83" i="19"/>
  <c r="AS170" i="19"/>
  <c r="AS103" i="19"/>
  <c r="AS73" i="19"/>
  <c r="AS223" i="19"/>
  <c r="AS221" i="19"/>
  <c r="AS56" i="19"/>
  <c r="AS72" i="19"/>
  <c r="AS65" i="19"/>
  <c r="AS154" i="19"/>
  <c r="AS66" i="19"/>
  <c r="AS213" i="19"/>
  <c r="AS127" i="19"/>
  <c r="AS201" i="19"/>
  <c r="AS186" i="19"/>
  <c r="AS124" i="19"/>
  <c r="AS87" i="19"/>
  <c r="AS69" i="19"/>
  <c r="AS217" i="19"/>
  <c r="AS194" i="19"/>
  <c r="AS134" i="19"/>
  <c r="AS126" i="19"/>
  <c r="AS143" i="19"/>
  <c r="AS165" i="19"/>
  <c r="AS211" i="19"/>
  <c r="AS199" i="19"/>
  <c r="AS105" i="19"/>
  <c r="AS197" i="19"/>
  <c r="AS125" i="19"/>
  <c r="AS151" i="19"/>
  <c r="AS184" i="19"/>
  <c r="AS67" i="19"/>
  <c r="AS205" i="19"/>
  <c r="AS175" i="19"/>
  <c r="AS210" i="19"/>
  <c r="AS76" i="19"/>
  <c r="AS82" i="19"/>
  <c r="AS193" i="19"/>
  <c r="AS206" i="19"/>
  <c r="AS80" i="19"/>
  <c r="AS172" i="19"/>
  <c r="AS91" i="19"/>
  <c r="AS141" i="19"/>
  <c r="AS169" i="19"/>
  <c r="AS93" i="19"/>
  <c r="AS58" i="19"/>
  <c r="AS204" i="19"/>
  <c r="AS167" i="19"/>
  <c r="AS121" i="19"/>
  <c r="AS122" i="19"/>
  <c r="AS57" i="19"/>
  <c r="AS198" i="19"/>
  <c r="AS142" i="19"/>
  <c r="AS86" i="19"/>
  <c r="AS224" i="19"/>
  <c r="AS79" i="19"/>
  <c r="AS95" i="19"/>
  <c r="AS119" i="19"/>
  <c r="E3" i="19"/>
  <c r="D3" i="19"/>
  <c r="C3" i="19"/>
  <c r="AE4" i="19" a="1"/>
  <c r="AE4" i="19" s="1"/>
  <c r="AE5" i="19" a="1"/>
  <c r="AE5" i="19" s="1"/>
  <c r="AE6" i="19" a="1"/>
  <c r="AE6" i="19" s="1"/>
  <c r="AE7" i="19" a="1"/>
  <c r="AE7" i="19" s="1"/>
  <c r="AE8" i="19" a="1"/>
  <c r="AE8" i="19" s="1"/>
  <c r="AE9" i="19" a="1"/>
  <c r="AE9" i="19" s="1"/>
  <c r="AE10" i="19" a="1"/>
  <c r="AE10" i="19" s="1"/>
  <c r="AE11" i="19" a="1"/>
  <c r="AE11" i="19" s="1"/>
  <c r="AE12" i="19" a="1"/>
  <c r="AE12" i="19" s="1"/>
  <c r="AE13" i="19" a="1"/>
  <c r="AE13" i="19" s="1"/>
  <c r="AE14" i="19" a="1"/>
  <c r="AE14" i="19" s="1"/>
  <c r="AE15" i="19" a="1"/>
  <c r="AE15" i="19" s="1"/>
  <c r="AE16" i="19" a="1"/>
  <c r="AE16" i="19" s="1"/>
  <c r="AE17" i="19" a="1"/>
  <c r="AE17" i="19" s="1"/>
  <c r="AE18" i="19" a="1"/>
  <c r="AE18" i="19" s="1"/>
  <c r="AE19" i="19" a="1"/>
  <c r="AE19" i="19" s="1"/>
  <c r="AE20" i="19" a="1"/>
  <c r="AE20" i="19" s="1"/>
  <c r="AE21" i="19" a="1"/>
  <c r="AE21" i="19" s="1"/>
  <c r="AE22" i="19" a="1"/>
  <c r="AE22" i="19" s="1"/>
  <c r="AE23" i="19" a="1"/>
  <c r="AE23" i="19" s="1"/>
  <c r="AE24" i="19" a="1"/>
  <c r="AE24" i="19" s="1"/>
  <c r="AE25" i="19" a="1"/>
  <c r="AE25" i="19" s="1"/>
  <c r="AE26" i="19" a="1"/>
  <c r="AE26" i="19" s="1"/>
  <c r="AE27" i="19" a="1"/>
  <c r="AE27" i="19" s="1"/>
  <c r="AE28" i="19" a="1"/>
  <c r="AE28" i="19" s="1"/>
  <c r="AE29" i="19" a="1"/>
  <c r="AE29" i="19" s="1"/>
  <c r="AE30" i="19" a="1"/>
  <c r="AE30" i="19" s="1"/>
  <c r="AE31" i="19" a="1"/>
  <c r="AE31" i="19" s="1"/>
  <c r="AE32" i="19" a="1"/>
  <c r="AE32" i="19" s="1"/>
  <c r="AE33" i="19" a="1"/>
  <c r="AE33" i="19" s="1"/>
  <c r="AE34" i="19" a="1"/>
  <c r="AE34" i="19" s="1"/>
  <c r="AE35" i="19" a="1"/>
  <c r="AE35" i="19" s="1"/>
  <c r="AE36" i="19" a="1"/>
  <c r="AE36" i="19" s="1"/>
  <c r="AE37" i="19" a="1"/>
  <c r="AE37" i="19" s="1"/>
  <c r="AE38" i="19" a="1"/>
  <c r="AE38" i="19" s="1"/>
  <c r="AE39" i="19" a="1"/>
  <c r="AE39" i="19" s="1"/>
  <c r="AE40" i="19" a="1"/>
  <c r="AE40" i="19" s="1"/>
  <c r="AE41" i="19" a="1"/>
  <c r="AE41" i="19" s="1"/>
  <c r="AE42" i="19" a="1"/>
  <c r="AE42" i="19" s="1"/>
  <c r="AE43" i="19" a="1"/>
  <c r="AE43" i="19" s="1"/>
  <c r="AE44" i="19" a="1"/>
  <c r="AE44" i="19" s="1"/>
  <c r="AE45" i="19" a="1"/>
  <c r="AE45" i="19" s="1"/>
  <c r="AE46" i="19" a="1"/>
  <c r="AE46" i="19" s="1"/>
  <c r="AE47" i="19" a="1"/>
  <c r="AE47" i="19" s="1"/>
  <c r="AE48" i="19" a="1"/>
  <c r="AE48" i="19" s="1"/>
  <c r="AE49" i="19" a="1"/>
  <c r="AE49" i="19" s="1"/>
  <c r="AE50" i="19" a="1"/>
  <c r="AE50" i="19" s="1"/>
  <c r="AE51" i="19" a="1"/>
  <c r="AE51" i="19" s="1"/>
  <c r="AE52" i="19" a="1"/>
  <c r="AE52" i="19" s="1"/>
  <c r="AS208" i="19" l="1"/>
  <c r="AS115" i="19"/>
  <c r="AS63" i="19"/>
  <c r="AS219" i="19"/>
  <c r="AS59" i="19"/>
  <c r="AS120" i="19"/>
  <c r="AS74" i="19"/>
  <c r="AS54" i="19"/>
  <c r="AS196" i="19"/>
  <c r="AS100" i="19"/>
  <c r="AS158" i="19"/>
  <c r="AS140" i="19"/>
  <c r="AS147" i="19"/>
  <c r="AS78" i="19"/>
  <c r="AS155" i="19"/>
  <c r="AS131" i="19"/>
  <c r="AS180" i="19"/>
  <c r="AS85" i="19"/>
  <c r="AS75" i="19"/>
  <c r="AS133" i="19"/>
  <c r="AS192" i="19"/>
  <c r="AS114" i="19"/>
  <c r="AS163" i="19"/>
  <c r="AS176" i="19"/>
  <c r="AS187" i="19"/>
  <c r="AS101" i="19"/>
  <c r="AS77" i="19"/>
  <c r="AS185" i="19"/>
  <c r="AS135" i="19"/>
  <c r="AS112" i="19"/>
  <c r="AS190" i="19"/>
  <c r="AS146" i="19"/>
  <c r="AS64" i="19"/>
  <c r="AS88" i="19"/>
  <c r="AS53" i="19"/>
  <c r="AS153" i="19"/>
  <c r="X3" i="19"/>
  <c r="Z3" i="19" s="1"/>
  <c r="Y3" i="19" s="1"/>
  <c r="AA3" i="19"/>
  <c r="AB3" i="19" s="1"/>
  <c r="W3" i="19"/>
  <c r="U3" i="19"/>
  <c r="T3" i="19"/>
  <c r="O3" i="19"/>
  <c r="P3" i="19"/>
  <c r="Q3" i="19" s="1"/>
  <c r="K3" i="19" a="1"/>
  <c r="K3" i="19" s="1"/>
  <c r="L3" i="19" s="1"/>
  <c r="N3" i="19"/>
  <c r="AG3" i="19"/>
  <c r="AG4" i="19"/>
  <c r="AG7" i="19"/>
  <c r="AQ7" i="19" s="1"/>
  <c r="AG8" i="19"/>
  <c r="AQ8" i="19" s="1"/>
  <c r="AG16" i="19"/>
  <c r="AQ16" i="19" s="1"/>
  <c r="AG17" i="19"/>
  <c r="AQ17" i="19" s="1"/>
  <c r="AG19" i="19"/>
  <c r="AQ19" i="19" s="1"/>
  <c r="AG21" i="19"/>
  <c r="AQ21" i="19" s="1"/>
  <c r="AG24" i="19"/>
  <c r="AG25" i="19"/>
  <c r="AQ25" i="19" s="1"/>
  <c r="AG26" i="19"/>
  <c r="AQ26" i="19" s="1"/>
  <c r="AG27" i="19"/>
  <c r="AG28" i="19"/>
  <c r="AG30" i="19"/>
  <c r="AQ30" i="19" s="1"/>
  <c r="AG31" i="19"/>
  <c r="AQ31" i="19" s="1"/>
  <c r="AG32" i="19"/>
  <c r="AQ32" i="19" s="1"/>
  <c r="AG33" i="19"/>
  <c r="AQ33" i="19" s="1"/>
  <c r="AG34" i="19"/>
  <c r="AQ34" i="19" s="1"/>
  <c r="AG35" i="19"/>
  <c r="AQ35" i="19" s="1"/>
  <c r="AG36" i="19"/>
  <c r="AQ36" i="19" s="1"/>
  <c r="AG37" i="19"/>
  <c r="AQ37" i="19" s="1"/>
  <c r="AG38" i="19"/>
  <c r="AQ38" i="19" s="1"/>
  <c r="AG39" i="19"/>
  <c r="AQ39" i="19" s="1"/>
  <c r="AG41" i="19"/>
  <c r="AQ41" i="19" s="1"/>
  <c r="AG43" i="19"/>
  <c r="AQ43" i="19" s="1"/>
  <c r="AG44" i="19"/>
  <c r="AQ44" i="19" s="1"/>
  <c r="AG45" i="19"/>
  <c r="AQ45" i="19" s="1"/>
  <c r="AG46" i="19"/>
  <c r="AQ46" i="19" s="1"/>
  <c r="AG47" i="19"/>
  <c r="AQ47" i="19" s="1"/>
  <c r="AG48" i="19"/>
  <c r="AG49" i="19"/>
  <c r="AQ49" i="19" s="1"/>
  <c r="AG50" i="19"/>
  <c r="AG51" i="19"/>
  <c r="AQ51" i="19" s="1"/>
  <c r="A3" i="19"/>
  <c r="AR3" i="19" l="1"/>
  <c r="AQ3" i="19"/>
  <c r="AQ4" i="19"/>
  <c r="AQ28" i="19"/>
  <c r="AQ50" i="19"/>
  <c r="AQ27" i="19"/>
  <c r="AQ48" i="19"/>
  <c r="AQ24" i="19"/>
  <c r="AF28" i="19"/>
  <c r="AP28" i="19" s="1"/>
  <c r="AF26" i="19"/>
  <c r="AP26" i="19" s="1"/>
  <c r="AF25" i="19"/>
  <c r="AP25" i="19" s="1"/>
  <c r="AF34" i="19"/>
  <c r="AP34" i="19" s="1"/>
  <c r="AF24" i="19"/>
  <c r="AP24" i="19" s="1"/>
  <c r="AF39" i="19"/>
  <c r="AP39" i="19" s="1"/>
  <c r="AF17" i="19"/>
  <c r="AP17" i="19" s="1"/>
  <c r="AF43" i="19"/>
  <c r="AP43" i="19" s="1"/>
  <c r="AF42" i="19"/>
  <c r="AP42" i="19" s="1"/>
  <c r="AF22" i="19"/>
  <c r="AP22" i="19" s="1"/>
  <c r="AF41" i="19"/>
  <c r="AP41" i="19" s="1"/>
  <c r="AF21" i="19"/>
  <c r="AP21" i="19" s="1"/>
  <c r="AF30" i="19"/>
  <c r="AP30" i="19" s="1"/>
  <c r="AG13" i="19"/>
  <c r="AQ13" i="19" s="1"/>
  <c r="AG11" i="19"/>
  <c r="AQ11" i="19" s="1"/>
  <c r="AG10" i="19"/>
  <c r="AG29" i="19"/>
  <c r="AQ29" i="19" s="1"/>
  <c r="AG9" i="19"/>
  <c r="AQ9" i="19" s="1"/>
  <c r="AG6" i="19"/>
  <c r="AG23" i="19"/>
  <c r="AQ23" i="19" s="1"/>
  <c r="AG15" i="19"/>
  <c r="AQ15" i="19" s="1"/>
  <c r="AG14" i="19"/>
  <c r="AG52" i="19"/>
  <c r="AQ52" i="19" s="1"/>
  <c r="AG12" i="19"/>
  <c r="AQ12" i="19" s="1"/>
  <c r="AG40" i="19"/>
  <c r="AQ40" i="19" s="1"/>
  <c r="M3" i="19" a="1"/>
  <c r="M3" i="19" s="1"/>
  <c r="F3" i="19" s="1"/>
  <c r="AG5" i="19"/>
  <c r="AG42" i="19"/>
  <c r="AQ42" i="19" s="1"/>
  <c r="AG18" i="19"/>
  <c r="AQ18" i="19" s="1"/>
  <c r="AG22" i="19"/>
  <c r="AQ22" i="19" s="1"/>
  <c r="AG20" i="19"/>
  <c r="AF45" i="19"/>
  <c r="AP45" i="19" s="1"/>
  <c r="AF5" i="19"/>
  <c r="AP5" i="19" s="1"/>
  <c r="AF4" i="19"/>
  <c r="AP4" i="19" s="1"/>
  <c r="AF51" i="19"/>
  <c r="AP51" i="19" s="1"/>
  <c r="AF11" i="19"/>
  <c r="AP11" i="19" s="1"/>
  <c r="AF46" i="19"/>
  <c r="AF48" i="19"/>
  <c r="AP48" i="19" s="1"/>
  <c r="AF8" i="19"/>
  <c r="AP8" i="19" s="1"/>
  <c r="AF47" i="19"/>
  <c r="AP47" i="19" s="1"/>
  <c r="AF7" i="19"/>
  <c r="AP7" i="19" s="1"/>
  <c r="R3" i="19" a="1"/>
  <c r="R3" i="19" s="1"/>
  <c r="AF52" i="19"/>
  <c r="AP52" i="19" s="1"/>
  <c r="AF12" i="19"/>
  <c r="AP12" i="19" s="1"/>
  <c r="AF10" i="19"/>
  <c r="AP10" i="19" s="1"/>
  <c r="AF49" i="19"/>
  <c r="AP49" i="19" s="1"/>
  <c r="AF9" i="19"/>
  <c r="AP9" i="19" s="1"/>
  <c r="AF13" i="19"/>
  <c r="AP13" i="19" s="1"/>
  <c r="AS22" i="19"/>
  <c r="V3" i="19"/>
  <c r="AI28" i="19" l="1"/>
  <c r="AS28" i="19" s="1"/>
  <c r="AI24" i="19"/>
  <c r="AP46" i="19"/>
  <c r="AI46" i="19"/>
  <c r="AS46" i="19" s="1"/>
  <c r="AI48" i="19"/>
  <c r="AS48" i="19" s="1"/>
  <c r="AI4" i="19"/>
  <c r="AQ10" i="19"/>
  <c r="AI10" i="19"/>
  <c r="AS10" i="19" s="1"/>
  <c r="AQ20" i="19"/>
  <c r="AI5" i="19"/>
  <c r="AS5" i="19" s="1"/>
  <c r="AQ5" i="19"/>
  <c r="AQ14" i="19"/>
  <c r="AQ6" i="19"/>
  <c r="AE3" i="19" a="1"/>
  <c r="AE3" i="19" s="1"/>
  <c r="AO3" i="19" s="1"/>
  <c r="AF44" i="19"/>
  <c r="AP44" i="19" s="1"/>
  <c r="AF23" i="19"/>
  <c r="AF29" i="19"/>
  <c r="AP29" i="19" s="1"/>
  <c r="AF31" i="19"/>
  <c r="AP31" i="19" s="1"/>
  <c r="AF36" i="19"/>
  <c r="AP36" i="19" s="1"/>
  <c r="AO15" i="19"/>
  <c r="AF3" i="19"/>
  <c r="AO18" i="19"/>
  <c r="AF32" i="19"/>
  <c r="AP32" i="19" s="1"/>
  <c r="AO22" i="19"/>
  <c r="AF20" i="19"/>
  <c r="AP20" i="19" s="1"/>
  <c r="AF40" i="19"/>
  <c r="AP40" i="19" s="1"/>
  <c r="AF37" i="19"/>
  <c r="AP37" i="19" s="1"/>
  <c r="AF27" i="19"/>
  <c r="AF6" i="19"/>
  <c r="AP6" i="19" s="1"/>
  <c r="AO7" i="19"/>
  <c r="AF18" i="19"/>
  <c r="AP18" i="19" s="1"/>
  <c r="AF38" i="19"/>
  <c r="AP38" i="19" s="1"/>
  <c r="AO40" i="19"/>
  <c r="AO32" i="19"/>
  <c r="AF50" i="19"/>
  <c r="AF33" i="19"/>
  <c r="AP33" i="19" s="1"/>
  <c r="AO38" i="19"/>
  <c r="AO37" i="19"/>
  <c r="AO49" i="19"/>
  <c r="AO29" i="19"/>
  <c r="AO12" i="19"/>
  <c r="AF15" i="19"/>
  <c r="AP15" i="19" s="1"/>
  <c r="AO46" i="19"/>
  <c r="AF35" i="19"/>
  <c r="AP35" i="19" s="1"/>
  <c r="AO48" i="19"/>
  <c r="AF19" i="19"/>
  <c r="AF16" i="19"/>
  <c r="AO20" i="19"/>
  <c r="AF14" i="19"/>
  <c r="AP14" i="19" s="1"/>
  <c r="AO17" i="19"/>
  <c r="AO41" i="19"/>
  <c r="AO36" i="19"/>
  <c r="AO31" i="19"/>
  <c r="AO43" i="19"/>
  <c r="AO51" i="19"/>
  <c r="AO24" i="19"/>
  <c r="AO23" i="19"/>
  <c r="AO21" i="19"/>
  <c r="AO6" i="19"/>
  <c r="AO39" i="19"/>
  <c r="AO25" i="19"/>
  <c r="AO5" i="19"/>
  <c r="AO33" i="19"/>
  <c r="AO11" i="19"/>
  <c r="AO14" i="19"/>
  <c r="AO10" i="19"/>
  <c r="AO30" i="19"/>
  <c r="AO50" i="19"/>
  <c r="AO27" i="19"/>
  <c r="AO34" i="19"/>
  <c r="AO42" i="19"/>
  <c r="AO47" i="19"/>
  <c r="AO26" i="19"/>
  <c r="AO52" i="19"/>
  <c r="AO8" i="19"/>
  <c r="AO35" i="19"/>
  <c r="AO9" i="19"/>
  <c r="AO16" i="19"/>
  <c r="AO4" i="19"/>
  <c r="AO19" i="19"/>
  <c r="AO44" i="19"/>
  <c r="AO45" i="19"/>
  <c r="AO13" i="19"/>
  <c r="AO28" i="19"/>
  <c r="AS32" i="19"/>
  <c r="AS24" i="19"/>
  <c r="AS45" i="19"/>
  <c r="AS35" i="19"/>
  <c r="AS34" i="19"/>
  <c r="AS38" i="19"/>
  <c r="AS21" i="19"/>
  <c r="AS30" i="19"/>
  <c r="AS51" i="19"/>
  <c r="AS42" i="19"/>
  <c r="AS52" i="19"/>
  <c r="AS39" i="19"/>
  <c r="AS7" i="19"/>
  <c r="AS11" i="19"/>
  <c r="AS33" i="19"/>
  <c r="AS49" i="19"/>
  <c r="AS26" i="19"/>
  <c r="AS29" i="19"/>
  <c r="AS43" i="19"/>
  <c r="AS13" i="19"/>
  <c r="AS31" i="19"/>
  <c r="AS40" i="19"/>
  <c r="AI20" i="19" l="1"/>
  <c r="AS20" i="19" s="1"/>
  <c r="AP27" i="19"/>
  <c r="AI27" i="19"/>
  <c r="AS27" i="19" s="1"/>
  <c r="AS23" i="19"/>
  <c r="AP23" i="19"/>
  <c r="AP50" i="19"/>
  <c r="AI50" i="19"/>
  <c r="AS50" i="19" s="1"/>
  <c r="AI6" i="19"/>
  <c r="AS6" i="19" s="1"/>
  <c r="AI14" i="19"/>
  <c r="AP16" i="19"/>
  <c r="AI16" i="19"/>
  <c r="AP19" i="19"/>
  <c r="AI19" i="19"/>
  <c r="AS19" i="19" s="1"/>
  <c r="AP3" i="19"/>
  <c r="AI3" i="19"/>
  <c r="AS3" i="19" s="1"/>
  <c r="AS9" i="19"/>
  <c r="AS41" i="19"/>
  <c r="AS37" i="19"/>
  <c r="AS18" i="19"/>
  <c r="AS12" i="19"/>
  <c r="AS47" i="19"/>
  <c r="AS8" i="19"/>
  <c r="AS15" i="19"/>
  <c r="AS4" i="19"/>
  <c r="AS25" i="19"/>
  <c r="AS14" i="19" l="1"/>
  <c r="AS36" i="19"/>
  <c r="AS17" i="19"/>
  <c r="AS44" i="19"/>
  <c r="AS1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<sst xmlns="http://schemas.openxmlformats.org/spreadsheetml/2006/main" count="4895" uniqueCount="954">
  <si>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</si>
  <si>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</si>
  <si>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</si>
  <si>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</si>
  <si>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</si>
  <si>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</si>
  <si>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</si>
  <si>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</si>
  <si>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</si>
  <si>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</si>
  <si>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</si>
  <si>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</si>
  <si>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</si>
  <si>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</si>
  <si>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</si>
  <si>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</si>
  <si>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</si>
  <si>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</si>
  <si>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</si>
  <si>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Tumor involves inked margin in anterior aspect of specimen</t>
  </si>
  <si>
    <t>No</t>
  </si>
  <si>
    <t>MX</t>
  </si>
  <si>
    <t>N0</t>
  </si>
  <si>
    <t>T2</t>
  </si>
  <si>
    <t>3.5cm</t>
  </si>
  <si>
    <t>Absent</t>
  </si>
  <si>
    <t>Margins uninvolved by carcinoma</t>
  </si>
  <si>
    <t>M1</t>
  </si>
  <si>
    <t>2.8cm</t>
  </si>
  <si>
    <t>Present</t>
  </si>
  <si>
    <t>Margin(s) involved by carcinoma</t>
  </si>
  <si>
    <t>follicular variant</t>
  </si>
  <si>
    <t>1.3cm</t>
  </si>
  <si>
    <t>N1a</t>
  </si>
  <si>
    <t>T3</t>
  </si>
  <si>
    <t>tall cell variant</t>
  </si>
  <si>
    <t>6cm</t>
  </si>
  <si>
    <t>2.4cm</t>
  </si>
  <si>
    <t>2.5cm</t>
  </si>
  <si>
    <t>Not identified</t>
  </si>
  <si>
    <t>T1</t>
  </si>
  <si>
    <t>Nx</t>
  </si>
  <si>
    <t>0.7cm</t>
  </si>
  <si>
    <t>Papillary carcinoma, follicular variant</t>
  </si>
  <si>
    <t>Negative</t>
  </si>
  <si>
    <t>encapsulated follicular variant</t>
  </si>
  <si>
    <t>HRAS codon 61</t>
  </si>
  <si>
    <t>1.0cm</t>
  </si>
  <si>
    <t>T1b</t>
  </si>
  <si>
    <t>Not Identified</t>
  </si>
  <si>
    <t>classical type</t>
  </si>
  <si>
    <t>2.2cm</t>
  </si>
  <si>
    <t>Free of tumor</t>
  </si>
  <si>
    <t>T1a</t>
  </si>
  <si>
    <t>papillary</t>
  </si>
  <si>
    <t>2.1cm</t>
  </si>
  <si>
    <t>Tumor is present at inked anterior margin</t>
  </si>
  <si>
    <t>Focal</t>
  </si>
  <si>
    <t>1.2cm</t>
  </si>
  <si>
    <t>Focal Invasion</t>
  </si>
  <si>
    <t>1.8cm</t>
  </si>
  <si>
    <t>TCGA-EM-A22O</t>
  </si>
  <si>
    <t>focal extent (less than 4 vessels)</t>
  </si>
  <si>
    <t>2.6cm</t>
  </si>
  <si>
    <t>focal tall cell features</t>
  </si>
  <si>
    <t>Margins are uninvolved</t>
  </si>
  <si>
    <t>TCGA-FY-A40N</t>
  </si>
  <si>
    <t>1.7cm</t>
  </si>
  <si>
    <t>minimal</t>
  </si>
  <si>
    <t>Classical (usual)</t>
  </si>
  <si>
    <t>classical (usual)</t>
  </si>
  <si>
    <t>Present, minimal</t>
  </si>
  <si>
    <t>3.2cm</t>
  </si>
  <si>
    <t>I</t>
  </si>
  <si>
    <t>Focal invasion</t>
  </si>
  <si>
    <t>Present, extent widely invasive</t>
  </si>
  <si>
    <t>3.0cm</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</si>
  <si>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</si>
  <si>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</si>
  <si>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</si>
  <si>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</si>
  <si>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</si>
  <si>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</si>
  <si>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</si>
  <si>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</si>
  <si>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</si>
  <si>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</si>
  <si>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</si>
  <si>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</si>
  <si>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</si>
  <si>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</si>
  <si>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</si>
  <si>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</si>
  <si>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</si>
  <si>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</si>
  <si>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</si>
  <si>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</si>
  <si>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</si>
  <si>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</si>
  <si>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</si>
  <si>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</si>
  <si>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</si>
  <si>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</si>
  <si>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</si>
  <si>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</si>
  <si>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</si>
  <si>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</si>
  <si>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</si>
  <si>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pT1</t>
  </si>
  <si>
    <t>pN0</t>
  </si>
  <si>
    <t>Mx</t>
  </si>
  <si>
    <t>1.3 cm</t>
  </si>
  <si>
    <t>pT3</t>
  </si>
  <si>
    <t>pN1a</t>
  </si>
  <si>
    <t>6.0 cm</t>
  </si>
  <si>
    <t>2.4 cm</t>
  </si>
  <si>
    <t>pNX</t>
  </si>
  <si>
    <t>Papillary Thyroid Carcinoma</t>
  </si>
  <si>
    <t>2.5 cm</t>
  </si>
  <si>
    <t>0.7 cm</t>
  </si>
  <si>
    <t>Papillary carcinoma, encapsulated follicular variant</t>
  </si>
  <si>
    <t>Tall cell variant</t>
  </si>
  <si>
    <t>3 cm</t>
  </si>
  <si>
    <t>1.0 cm</t>
  </si>
  <si>
    <t>pT1b</t>
  </si>
  <si>
    <t>1.5 cm</t>
  </si>
  <si>
    <t>3.2 cm</t>
  </si>
  <si>
    <t>3.1 cm</t>
  </si>
  <si>
    <t>Not mentioned</t>
  </si>
  <si>
    <t>Not applicable</t>
  </si>
  <si>
    <t>Papillary carcinoma, classical type</t>
  </si>
  <si>
    <t>2.2 cm</t>
  </si>
  <si>
    <t>Partially surrounded</t>
  </si>
  <si>
    <t>3.0 cm</t>
  </si>
  <si>
    <t>0.6 cm</t>
  </si>
  <si>
    <t>None Identified</t>
  </si>
  <si>
    <t>Right paratracheal</t>
  </si>
  <si>
    <t>0.8cm</t>
  </si>
  <si>
    <t>0.8 cm</t>
  </si>
  <si>
    <t>2.1 cm</t>
  </si>
  <si>
    <t>Invades: perithyroidal fibroadipose tissue</t>
  </si>
  <si>
    <t>2.0 cm</t>
  </si>
  <si>
    <t>1.2 cm</t>
  </si>
  <si>
    <t>2 cm</t>
  </si>
  <si>
    <t>0.5 cm</t>
  </si>
  <si>
    <t>Papillary thyroid carcinoma</t>
  </si>
  <si>
    <t>1.8 cm</t>
  </si>
  <si>
    <t>1 cm</t>
  </si>
  <si>
    <t>pN1 b</t>
  </si>
  <si>
    <t>Papillary carcinoma, classical (usual)</t>
  </si>
  <si>
    <t>Present, extent minimal</t>
  </si>
  <si>
    <t>Minimal</t>
  </si>
  <si>
    <t>4.0 cm</t>
  </si>
  <si>
    <t>pN1b</t>
  </si>
  <si>
    <t>1.7 cm</t>
  </si>
  <si>
    <t>Papillary carcinoma, Classical (usual)</t>
  </si>
  <si>
    <t>Present: Focal (less than 4 vessels)</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</si>
  <si>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</si>
  <si>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</si>
  <si>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</si>
  <si>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</si>
  <si>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</si>
  <si>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</si>
  <si>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</si>
  <si>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</si>
  <si>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</si>
  <si>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</si>
  <si>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</si>
  <si>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</si>
  <si>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</si>
  <si>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</si>
  <si>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</si>
  <si>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</si>
  <si>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</si>
  <si>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</si>
  <si>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</si>
  <si>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</si>
  <si>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</si>
  <si>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</si>
  <si>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</si>
  <si>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</si>
  <si>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</si>
  <si>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Multiple</t>
  </si>
  <si>
    <t>pT1a</t>
  </si>
  <si>
    <t>None</t>
  </si>
  <si>
    <t>classical</t>
  </si>
  <si>
    <t>2.6 cm</t>
  </si>
  <si>
    <t>3.6 cm</t>
  </si>
  <si>
    <t>0.3 cm</t>
  </si>
  <si>
    <t>4.4cm</t>
  </si>
  <si>
    <t>Margins involved by carcinoma</t>
  </si>
  <si>
    <t>4.4 cm</t>
  </si>
  <si>
    <t>Not answered</t>
  </si>
  <si>
    <t>Identified</t>
  </si>
  <si>
    <t>Follicular Variant</t>
  </si>
  <si>
    <t>N1</t>
  </si>
  <si>
    <t>Uninvolved</t>
  </si>
  <si>
    <t>1 mm</t>
  </si>
  <si>
    <t>Positive</t>
  </si>
  <si>
    <t>1.4 cm</t>
  </si>
  <si>
    <t>T4</t>
  </si>
  <si>
    <t>Tall cell</t>
  </si>
  <si>
    <t>5.5 cm</t>
  </si>
  <si>
    <t>Classical</t>
  </si>
  <si>
    <t>Encapsulated follicular variant</t>
  </si>
  <si>
    <t>Partial encapsulated</t>
  </si>
  <si>
    <t>Minimal extrathyroidal extension</t>
  </si>
  <si>
    <t>Classical type</t>
  </si>
  <si>
    <t>Classical variant</t>
  </si>
  <si>
    <t>3.2 CM</t>
  </si>
  <si>
    <t>5.0 CM</t>
  </si>
  <si>
    <t>3.4 cm</t>
  </si>
  <si>
    <t>0.1 cm</t>
  </si>
  <si>
    <t>4.5 cm</t>
  </si>
  <si>
    <t>Oncocytic variant</t>
  </si>
  <si>
    <t>5.0 cm</t>
  </si>
  <si>
    <t>Extensive</t>
  </si>
  <si>
    <t>Multiple foci</t>
  </si>
  <si>
    <t>Conventional</t>
  </si>
  <si>
    <t>3.3 cm</t>
  </si>
  <si>
    <t>Three</t>
  </si>
  <si>
    <t>Isthmus</t>
  </si>
  <si>
    <t>2.3 cm</t>
  </si>
  <si>
    <t>BRAF p.V600E</t>
  </si>
  <si>
    <t>3.8 cm</t>
  </si>
  <si>
    <t>5 mm</t>
  </si>
  <si>
    <t>follicular</t>
  </si>
  <si>
    <t>2.9 cm</t>
  </si>
  <si>
    <t>Focally positive anterior margin (A9, 10); &lt;1mm to posterior margin (A18)</t>
  </si>
  <si>
    <t>4.2 cm</t>
  </si>
  <si>
    <t>Present, multifocal</t>
  </si>
  <si>
    <t>Focus suspicious for extra thyroidal involvement of adipose tissue</t>
  </si>
  <si>
    <t>Negative but close to black inked posterior (&lt;1 mm)</t>
  </si>
  <si>
    <t>7mm</t>
  </si>
  <si>
    <t>not encapsulated</t>
  </si>
  <si>
    <t>present (A1, A3)</t>
  </si>
  <si>
    <t>No definite extrathyroidal extension is noted</t>
  </si>
  <si>
    <t>1.1 cm</t>
  </si>
  <si>
    <t>5 cm</t>
  </si>
  <si>
    <t>Focal lymphovascular invasion is Identified</t>
  </si>
  <si>
    <t>Foci of tumor-capsule Invasion are noted</t>
  </si>
  <si>
    <t>Invades perithyroid fibroadipose tissue</t>
  </si>
  <si>
    <t>invades :the extrathyroidal adipose tissue</t>
  </si>
  <si>
    <t>Tumor is present at the inked anterior margin</t>
  </si>
  <si>
    <t>Extensive Invasion</t>
  </si>
  <si>
    <t>0.2cm</t>
  </si>
  <si>
    <t>0.3cm</t>
  </si>
  <si>
    <t>No definite vascular invasion Is noted</t>
  </si>
  <si>
    <t>Invades:perithyroidal soft tissue</t>
  </si>
  <si>
    <t>No definite capsular invasion is noted</t>
  </si>
  <si>
    <t>4.9 cm</t>
  </si>
  <si>
    <t>0.55 cm</t>
  </si>
  <si>
    <t>Invades:perithyroidal soft tissue and focally skeletal muscle</t>
  </si>
  <si>
    <t>4 cm</t>
  </si>
  <si>
    <t>1.1cm</t>
  </si>
  <si>
    <t>invades : fibroadipose tissue</t>
  </si>
  <si>
    <t>Left neck level six and seven</t>
  </si>
  <si>
    <t>microcarcinoma</t>
  </si>
  <si>
    <t>0.9 cm</t>
  </si>
  <si>
    <t>Follicular variant with oncocytic features</t>
  </si>
  <si>
    <t>Tumor is noted focally at the cauterized margin</t>
  </si>
  <si>
    <t>0.9cm</t>
  </si>
  <si>
    <t>Invades: perithyroid fibroadipose tissue</t>
  </si>
  <si>
    <t>Areas suggestive but not diagnostic</t>
  </si>
  <si>
    <t>Invades the extrathyroidal fibroadipose tissue</t>
  </si>
  <si>
    <t>None identified</t>
  </si>
  <si>
    <t>Invades:perithyroidal adipose tissue and parathyroid gland</t>
  </si>
  <si>
    <t>Positive for tumor</t>
  </si>
  <si>
    <t>Numerous foci</t>
  </si>
  <si>
    <t>Invades: parathyroid fibroadipose tissue</t>
  </si>
  <si>
    <t>Tumor is present at the anterior margin.</t>
  </si>
  <si>
    <t>5.2 cm</t>
  </si>
  <si>
    <t>Invades:peri-thyroid fibroadipose tissue</t>
  </si>
  <si>
    <t>Invades:perithyroidal fibroadipose tissue</t>
  </si>
  <si>
    <t>Focal extrathyroidal extension into the fibroadipose tissue of papillary microcarcinoma (left lobe, 0.8 cm)</t>
  </si>
  <si>
    <t>Tumor is present at the inked and cauterized margin.</t>
  </si>
  <si>
    <t>Invades:Perithyroidal adipose tissue</t>
  </si>
  <si>
    <t>Tumor is present focally at the inked posterior margin</t>
  </si>
  <si>
    <t>1.8 x 1.2 cm</t>
  </si>
  <si>
    <t>2.1 x 1.9 cm</t>
  </si>
  <si>
    <t>2.5x2x1cm</t>
  </si>
  <si>
    <t>Present, extending into fibroadipose tissue and abutting skeletal muscle</t>
  </si>
  <si>
    <t>Present, extending into skeletal muscle</t>
  </si>
  <si>
    <t>Present, extending into fibroadipose tissue</t>
  </si>
  <si>
    <t>3.7 cm</t>
  </si>
  <si>
    <t>oncocytic or oxyphilic variant</t>
  </si>
  <si>
    <t>2.7cm</t>
  </si>
  <si>
    <t>pNO</t>
  </si>
  <si>
    <t>Present- extent minimal</t>
  </si>
  <si>
    <t>PN0</t>
  </si>
  <si>
    <t>2.0cm</t>
  </si>
  <si>
    <t>2.3cm</t>
  </si>
  <si>
    <t>9.6cm</t>
  </si>
  <si>
    <t>Present, focal extent (less than 4 vessels)</t>
  </si>
  <si>
    <t>2.9cm</t>
  </si>
  <si>
    <t>4.0cm</t>
  </si>
  <si>
    <t>5.0cm</t>
  </si>
  <si>
    <t>1.4cm</t>
  </si>
  <si>
    <t>4.1cm</t>
  </si>
  <si>
    <t>1.9cm</t>
  </si>
  <si>
    <t>N1A</t>
  </si>
  <si>
    <t>9.4 cm</t>
  </si>
  <si>
    <t>4.5 x 3.0 x 3.0 cm</t>
  </si>
  <si>
    <t>Partially encapsulated</t>
  </si>
  <si>
    <t>Negative (R0)</t>
  </si>
  <si>
    <t>Focal capsular invasion</t>
  </si>
  <si>
    <t>Negative for neoplasm</t>
  </si>
  <si>
    <t>Present, widely invaded</t>
  </si>
  <si>
    <t>Left side</t>
  </si>
  <si>
    <t>Less than 4 vessels</t>
  </si>
  <si>
    <t>3.5 mm</t>
  </si>
  <si>
    <t>2.7 cm</t>
  </si>
  <si>
    <t>Not definitively identified</t>
  </si>
  <si>
    <t>6.8 cm</t>
  </si>
  <si>
    <t>Classical (usual), Follicular variant</t>
  </si>
  <si>
    <t>1.9 cm</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</si>
  <si>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</si>
  <si>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</si>
  <si>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</si>
  <si>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</si>
  <si>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</si>
  <si>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</si>
  <si>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</si>
  <si>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</si>
  <si>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</si>
  <si>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</si>
  <si>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</si>
  <si>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</si>
  <si>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</si>
  <si>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</si>
  <si>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</si>
  <si>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</si>
  <si>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</si>
  <si>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</si>
  <si>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</si>
  <si>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</si>
  <si>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</si>
  <si>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</si>
  <si>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</si>
  <si>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</si>
  <si>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</si>
  <si>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</si>
  <si>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</si>
  <si>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</si>
  <si>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</si>
  <si>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</si>
  <si>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</si>
  <si>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</si>
  <si>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</si>
  <si>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</si>
  <si>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</si>
  <si>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</si>
  <si>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</si>
  <si>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</si>
  <si>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</si>
  <si>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</si>
  <si>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</si>
  <si>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</si>
  <si>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</si>
  <si>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</si>
  <si>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</si>
  <si>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</si>
  <si>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</si>
  <si>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</si>
  <si>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</si>
  <si>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</si>
  <si>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</si>
  <si>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</si>
  <si>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</si>
  <si>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</si>
  <si>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</si>
  <si>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</si>
  <si>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</si>
  <si>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</si>
  <si>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</si>
  <si>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</si>
  <si>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</si>
  <si>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</si>
  <si>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</si>
  <si>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</si>
  <si>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</si>
  <si>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</si>
  <si>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</si>
  <si>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</si>
  <si>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</si>
  <si>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</si>
  <si>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</si>
  <si>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</si>
  <si>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</si>
  <si>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</si>
  <si>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</si>
  <si>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</si>
  <si>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</si>
  <si>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</si>
  <si>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</si>
  <si>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</si>
  <si>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</si>
  <si>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</si>
  <si>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</si>
  <si>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</si>
  <si>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</si>
  <si>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</si>
  <si>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</si>
  <si>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</si>
  <si>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</si>
  <si>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</si>
  <si>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</si>
  <si>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</si>
  <si>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</si>
  <si>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</si>
  <si>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</si>
  <si>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</si>
  <si>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</si>
  <si>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</si>
  <si>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</si>
  <si>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</si>
  <si>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</si>
  <si>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</si>
  <si>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</si>
  <si>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</si>
  <si>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</si>
  <si>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</si>
  <si>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</si>
  <si>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</si>
  <si>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</si>
  <si>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</si>
  <si>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</si>
  <si>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</si>
  <si>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</si>
  <si>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</si>
  <si>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</si>
  <si>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</si>
  <si>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</si>
  <si>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</si>
  <si>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</si>
  <si>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</si>
  <si>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</si>
  <si>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</si>
  <si>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</si>
  <si>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</si>
  <si>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</si>
  <si>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</si>
  <si>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</si>
  <si>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Procurement Date:</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</si>
  <si>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</si>
  <si>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</si>
  <si>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</si>
  <si>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</si>
  <si>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</si>
  <si>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</si>
  <si>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</si>
  <si>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</si>
  <si>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</si>
  <si>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</si>
  <si>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</si>
  <si>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</si>
  <si>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</si>
  <si>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</si>
  <si>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</si>
  <si>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</si>
  <si>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</si>
  <si>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</si>
  <si>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</si>
  <si>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</si>
  <si>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</si>
  <si>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</si>
  <si>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</si>
  <si>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</si>
  <si>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</si>
  <si>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</si>
  <si>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</si>
  <si>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</si>
  <si>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</si>
  <si>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</si>
  <si>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</si>
  <si>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</si>
  <si>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</si>
  <si>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</si>
  <si>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</si>
  <si>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</si>
  <si>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</si>
  <si>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</si>
  <si>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</si>
  <si>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</si>
  <si>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</si>
  <si>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</si>
  <si>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</si>
  <si>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</si>
  <si>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</si>
  <si>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</si>
  <si>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</si>
  <si>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</si>
  <si>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</si>
  <si>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</si>
  <si>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</si>
  <si>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</si>
  <si>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</si>
  <si>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</si>
  <si>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</si>
  <si>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</si>
  <si>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</si>
  <si>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</si>
  <si>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</si>
  <si>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</si>
  <si>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</si>
  <si>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</si>
  <si>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</si>
  <si>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</si>
  <si>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</si>
  <si>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</si>
  <si>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</si>
  <si>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</si>
  <si>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</si>
  <si>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</si>
  <si>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</si>
  <si>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</si>
  <si>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</si>
  <si>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</si>
  <si>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</si>
  <si>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</si>
  <si>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</si>
  <si>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</si>
  <si>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</si>
  <si>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</si>
  <si>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</si>
  <si>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</si>
  <si>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</si>
  <si>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</si>
  <si>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</si>
  <si>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</si>
  <si>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</si>
  <si>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</si>
  <si>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</si>
  <si>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</si>
  <si>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</si>
  <si>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</si>
  <si>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</si>
  <si>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</si>
  <si>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</si>
  <si>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</si>
  <si>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</si>
  <si>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</si>
  <si>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</si>
  <si>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</si>
  <si>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</si>
  <si>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</si>
  <si>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</si>
  <si>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</si>
  <si>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</si>
  <si>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</si>
  <si>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</si>
  <si>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</si>
  <si>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</si>
  <si>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</si>
  <si>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</si>
  <si>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</si>
  <si>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</si>
  <si>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</si>
  <si>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</si>
  <si>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</si>
  <si>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</si>
  <si>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</si>
  <si>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</si>
  <si>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</si>
  <si>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</si>
  <si>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</si>
  <si>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</si>
  <si>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</si>
  <si>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</si>
  <si>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</si>
  <si>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</si>
  <si>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</si>
  <si>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</si>
  <si>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</si>
  <si>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</si>
  <si>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</si>
  <si>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</si>
  <si>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</si>
  <si>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</si>
  <si>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</si>
  <si>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</si>
  <si>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</si>
  <si>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</si>
  <si>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</si>
  <si>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</si>
  <si>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</si>
  <si>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</si>
  <si>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</si>
  <si>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</si>
  <si>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</si>
  <si>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</si>
  <si>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</si>
  <si>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</si>
  <si>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</si>
  <si>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</si>
  <si>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</si>
  <si>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</si>
  <si>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</si>
  <si>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</si>
  <si>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</si>
  <si>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</si>
  <si>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</si>
  <si>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</si>
  <si>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</si>
  <si>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</si>
  <si>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</si>
  <si>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papillary carcinoma</t>
  </si>
  <si>
    <t>Tumor Is close to anterior margin (&lt; 1 mm)</t>
  </si>
  <si>
    <t>invades: extrathyroidal fibroadipose tissue</t>
  </si>
  <si>
    <t>Tumor is noted very close less than 0.2 mm from the inked margin</t>
  </si>
  <si>
    <t>Tumor is at the posterior margin</t>
  </si>
  <si>
    <t>Tumor Is present less than 0.5 mm from surgical margin</t>
  </si>
  <si>
    <t>Tumor is noted focally at the inked anterior margin</t>
  </si>
  <si>
    <t>Invades: focally into peril-thyroid fibroadipose tissue</t>
  </si>
  <si>
    <t>Partially surrounded for the largest tumor focus</t>
  </si>
  <si>
    <t>Invades: fibroadipose tissue</t>
  </si>
  <si>
    <t>Tumor is present at inked and cauterized posterior margin</t>
  </si>
  <si>
    <t>Present, Minimal</t>
  </si>
  <si>
    <t>Oncocytic or oxyphilic variant</t>
  </si>
  <si>
    <t>Poorly differentiated thyroid carcinomas, including insular carcinoma</t>
  </si>
  <si>
    <t>with hobnail cell change</t>
  </si>
  <si>
    <t>Minimal extrathyroidal extension into left inferior pole parathyroid gland</t>
  </si>
  <si>
    <t>Involved by invasive carcinoma (posterior surgical margin)</t>
  </si>
  <si>
    <t>Involved by invasive carcinoma (deep margin)</t>
  </si>
  <si>
    <t>Present, minimal extent</t>
  </si>
  <si>
    <t>Minimal, extending into perithyroidal adipose tissue</t>
  </si>
  <si>
    <t>Left central neck, level 6</t>
  </si>
  <si>
    <t>pNb</t>
  </si>
  <si>
    <t>Focally Present</t>
  </si>
  <si>
    <t>Papillary carcinoma, columnar cell variant</t>
  </si>
  <si>
    <t>Not specified</t>
  </si>
  <si>
    <t>Oncocytic/Warthin-Like Variant</t>
  </si>
  <si>
    <t>Papillary carcinoma tall cell variant</t>
  </si>
  <si>
    <t>papillary carcinoma of thyroid</t>
  </si>
  <si>
    <t>1a</t>
  </si>
  <si>
    <t>Papillary carcinoma, classical type with tall cell features</t>
  </si>
  <si>
    <t>Papillary carcinoma, follicular variant with oncocytic features</t>
  </si>
  <si>
    <t>1.8 cm (right lobe)</t>
  </si>
  <si>
    <t>There is extensive extension into peri-thyroidal fibroadipose tissue and skeletal muscle</t>
  </si>
  <si>
    <t>Very focal extra-thyroid extension Into adipose tissue by the Isthmic microcarcinoma</t>
  </si>
  <si>
    <t>Invades: extrathyroidal adipose tissue, Focal</t>
  </si>
  <si>
    <t>Identified, at 3 foci of vascular invasion including a focus in the extrathyroidal tissue</t>
  </si>
  <si>
    <t>No capsular invasion in the encapsulated nodule.</t>
  </si>
  <si>
    <t>One of the microcarcinoma invades extra-thyroid fibroadipose tissue.</t>
  </si>
  <si>
    <t>One focus</t>
  </si>
  <si>
    <t>Margins: Margins uninvolved by carcinoma</t>
  </si>
  <si>
    <t>2.5 x 3 x 2 cm</t>
  </si>
  <si>
    <t>Right central neck</t>
  </si>
  <si>
    <t>Encapsulated, Locally invasive</t>
  </si>
  <si>
    <t>Papillary carcinoma, oncocytic or oxyphilic variant</t>
  </si>
  <si>
    <t>Margins: Margin(s) involved by carcinoma</t>
  </si>
  <si>
    <t>Papillary carcinoma with focal tall cell features</t>
  </si>
  <si>
    <t>Papillary carcinoma with tall cell features</t>
  </si>
  <si>
    <t>2.5 cm (left lobe)</t>
  </si>
  <si>
    <t>Left level 6</t>
  </si>
  <si>
    <t>Focal invasion of tumor into the capsule is noted</t>
  </si>
  <si>
    <t>Margins uninvolved by invasive carcinoma</t>
  </si>
  <si>
    <t>Positive in the right lobe</t>
  </si>
  <si>
    <t>3 CM</t>
  </si>
  <si>
    <t>1.5 x 2.2 x 5.0 cm</t>
  </si>
  <si>
    <t>Oncocytic type</t>
  </si>
  <si>
    <t>Extensive invasion of tumor capsule by the classical type.</t>
  </si>
  <si>
    <t>Involved by tumor</t>
  </si>
  <si>
    <t>5x3x3 cm</t>
  </si>
  <si>
    <t>1x0.7x0.7 cm</t>
  </si>
  <si>
    <t>1.5x1x 1 cm</t>
  </si>
  <si>
    <t>2.5x2x2</t>
  </si>
  <si>
    <t>1 x 1 x 0.5 cm</t>
  </si>
  <si>
    <t>6.2 cm</t>
  </si>
  <si>
    <t>Present, extent widely Invasive</t>
  </si>
  <si>
    <t>Unencapsulated</t>
  </si>
  <si>
    <t>4.2cm</t>
  </si>
  <si>
    <t>Present, extent widely invasive.</t>
  </si>
  <si>
    <t>4.5cm</t>
  </si>
  <si>
    <t>Present extent minimal</t>
  </si>
  <si>
    <t>4.7cm</t>
  </si>
  <si>
    <t>Cribriform without morules</t>
  </si>
  <si>
    <t>5.1cm</t>
  </si>
  <si>
    <t>N/A(unencapsulated)</t>
  </si>
  <si>
    <t>1.1 x 1.1 x 1.0 cm</t>
  </si>
  <si>
    <t>Present: Multiple foci</t>
  </si>
  <si>
    <t>Margins uninvolved by carcinoma (tumor closely approaches but is not present at inked margin)</t>
  </si>
  <si>
    <t>Tumor is present focally at black Inked anterior margin</t>
  </si>
  <si>
    <t>Posterior resection margin (inked red) involved by tumor.</t>
  </si>
  <si>
    <t>BRAF, NRAS61, HRAS61, KRAS12/13, and RET/PTC1, RET/PTC3 and PAX8/PPARg rearrangements</t>
  </si>
  <si>
    <t>BRAF, NRAS61, HRAS61, KRAS12/13 and RET/PTC1 and RET/PTC3 rearrangements</t>
  </si>
  <si>
    <t>No capsular or angiolymphatic invasion</t>
  </si>
  <si>
    <t>DRAF</t>
  </si>
  <si>
    <t>p.V600E, C,1799T&gt;A</t>
  </si>
  <si>
    <t>n/a</t>
  </si>
  <si>
    <t>single focus</t>
  </si>
  <si>
    <t>microcarcinoma with tall cell features</t>
  </si>
  <si>
    <t>microcarcinoma with focal tall cell and columnar cell features</t>
  </si>
  <si>
    <t>Two foci of vascular Invasion present.</t>
  </si>
  <si>
    <t>Right and central, neck</t>
  </si>
  <si>
    <t>2.5 CM</t>
  </si>
  <si>
    <t>Central Neck Contents, Isthmus</t>
  </si>
  <si>
    <t>0.7 x 0.7 x 0.7</t>
  </si>
  <si>
    <t>2.5 cm (right upper pole)</t>
  </si>
  <si>
    <t>invades :the perithyroidal adipose tissue, Focal</t>
  </si>
  <si>
    <t>Lymphocyte invasion - present</t>
  </si>
  <si>
    <t>6.6 cm</t>
  </si>
  <si>
    <t>Papillary carcinoma, classical.(usual)</t>
  </si>
  <si>
    <t>Neoplasm is focally present at the inked margin in part B (slide B3)</t>
  </si>
  <si>
    <t>Positive (Right Lobe)</t>
  </si>
  <si>
    <t>T1.7</t>
  </si>
  <si>
    <t>Not Applicable</t>
  </si>
  <si>
    <t>6.3 cm</t>
  </si>
  <si>
    <t>4.8 cm</t>
  </si>
  <si>
    <t>Left paratracheal node</t>
  </si>
  <si>
    <t>Single focus</t>
  </si>
  <si>
    <t>Right</t>
  </si>
  <si>
    <t>Classical type with tall cell features</t>
  </si>
  <si>
    <t>Focally present, extending into fibroadipose tissue</t>
  </si>
  <si>
    <t>Classical Variant</t>
  </si>
  <si>
    <t>Left upper lobe, Isthmus Perithyroidal</t>
  </si>
  <si>
    <t>Tall cell features</t>
  </si>
  <si>
    <t>Conventional type</t>
  </si>
  <si>
    <t>Left lobe</t>
  </si>
  <si>
    <t>PNX</t>
  </si>
  <si>
    <t>Unencapsulated, Non-invasive</t>
  </si>
  <si>
    <t>5.4 cm</t>
  </si>
  <si>
    <t>HRAS</t>
  </si>
  <si>
    <t>Tumor foci range from 0.1 cm to 1.1 cm in greatest dimension</t>
  </si>
  <si>
    <t>2.8 cm (right lobe) and 1.5 cm (left lobe)</t>
  </si>
  <si>
    <t>Partially and non-encapsulated foci</t>
  </si>
  <si>
    <t>Left</t>
  </si>
  <si>
    <t>Not evaluated</t>
  </si>
  <si>
    <t>Left paratracheal, Central compartment, Left lateral jugular</t>
  </si>
  <si>
    <t>Less than 45 years old</t>
  </si>
  <si>
    <t>delphian, left paratrachea</t>
  </si>
  <si>
    <t>The largest tumor focus is encapsulated with focal capsular invasion . The tumor focus in the right lobe is partially surrounded by capsule</t>
  </si>
  <si>
    <t>BRAF, NRAS61, HRAS61, KRAS12/13</t>
  </si>
  <si>
    <t>['BRAFV600E']</t>
  </si>
  <si>
    <t>Margins uninvolved</t>
  </si>
  <si>
    <t>Oncocytic Variant</t>
  </si>
  <si>
    <t>['BRAF', 'NRAS61', 'KRAS12/13']</t>
  </si>
  <si>
    <t>Margins uninvolved by carcinoma, 1 mm</t>
  </si>
  <si>
    <t>['BRAF V600E']</t>
  </si>
  <si>
    <t>Margins Involved by carcinoma</t>
  </si>
  <si>
    <t>['NRAS codon 61']</t>
  </si>
  <si>
    <t>Conventional with focal tall cell features</t>
  </si>
  <si>
    <t>At least 7 foci</t>
  </si>
  <si>
    <t>Angiolymphatic invasion present</t>
  </si>
  <si>
    <t>Present, extent: Minimal</t>
  </si>
  <si>
    <t>['BRAF']</t>
  </si>
  <si>
    <t>BRAF</t>
  </si>
  <si>
    <t>Negative but close</t>
  </si>
  <si>
    <t>papillary thyroid carcinoma, follicular variant</t>
  </si>
  <si>
    <t>encapsulated</t>
  </si>
  <si>
    <t>Superior thyroid pole</t>
  </si>
  <si>
    <t>Focally to 1 mm of the anterior and posterior margins of the right superior pole</t>
  </si>
  <si>
    <t>Surgical margins free of tumor</t>
  </si>
  <si>
    <t>classical, follicular variant, microcarcinoma</t>
  </si>
  <si>
    <t>Completely surrounded</t>
  </si>
  <si>
    <t>lnvades: extrathyroidal adipose tissue, focal</t>
  </si>
  <si>
    <t>Right paratracheal lymph node (fs)</t>
  </si>
  <si>
    <t>&lt;0.9 cm</t>
  </si>
  <si>
    <t>Areas suggestive but not diagnostic (adjacent to the 0.8 cm microcarcinoma in the left lobe)</t>
  </si>
  <si>
    <t>diffuse sclerosing</t>
  </si>
  <si>
    <t>Margins involved</t>
  </si>
  <si>
    <t>Tumor is present</t>
  </si>
  <si>
    <t>Tumor invades in capsule</t>
  </si>
  <si>
    <t>Left, level VI</t>
  </si>
  <si>
    <t>Tumor abuts resection margin</t>
  </si>
  <si>
    <t>pT1 b</t>
  </si>
  <si>
    <t>Less than 4</t>
  </si>
  <si>
    <t>less than 4</t>
  </si>
  <si>
    <t>papillary carcinoma, follicular variant</t>
  </si>
  <si>
    <t>papillary, follicular variant</t>
  </si>
  <si>
    <t>Left, level 6</t>
  </si>
  <si>
    <t>Tumor Capsule: Totally encapsulated, Tumor Ca lar Invasion: Present, extent minimal</t>
  </si>
  <si>
    <t>Encapsulated follicular variant with focal classical architecture</t>
  </si>
  <si>
    <t>Margins are uninvolved, 1 mm (posterior margin)</t>
  </si>
  <si>
    <t>pretracheal, paratracheal, and prelaryngeal/Delphian (level VI)</t>
  </si>
  <si>
    <t>Margins are uninvolved, &lt; 1 mm (anterior margin)</t>
  </si>
  <si>
    <t>Papillary carcinoma with focal solid areas</t>
  </si>
  <si>
    <t>Encapsulated</t>
  </si>
  <si>
    <t>Cannot be identified</t>
  </si>
  <si>
    <t>Well differentiated</t>
  </si>
  <si>
    <t>Margins negative</t>
  </si>
  <si>
    <t>pN1</t>
  </si>
  <si>
    <t>Margins uninvolved by carcinoma (within 1 mm)</t>
  </si>
  <si>
    <t>0.9 cm, 0.5 cm</t>
  </si>
  <si>
    <t>Margins uninvolved by carcinoma: Peripheral</t>
  </si>
  <si>
    <t>Papillary carcinoma, papillary and follicular variant</t>
  </si>
  <si>
    <t>Margins of resection: Extremely close, less than 0.5 mm</t>
  </si>
  <si>
    <t>Extensive (4 or more)</t>
  </si>
  <si>
    <t>2.1 cm (right lobe)</t>
  </si>
  <si>
    <t>conventional</t>
  </si>
  <si>
    <t>Left perithyroidal</t>
  </si>
  <si>
    <t>&lt;4</t>
  </si>
  <si>
    <t>Focally involved by invasive carcinoma</t>
  </si>
  <si>
    <t>Positive (R1)</t>
  </si>
  <si>
    <t>Right para-tracheal</t>
  </si>
  <si>
    <t>classical, tall and microcarcinoma variants</t>
  </si>
  <si>
    <t>2.5x2x1cm (right) 1.5x1x1cm (left)</t>
  </si>
  <si>
    <t>Encapsulated, Widely invasive</t>
  </si>
  <si>
    <t>follicular variant, classical (usual)</t>
  </si>
  <si>
    <t>Right level IV lymph node</t>
  </si>
  <si>
    <t>WITH TRANSCAPSULAR INVASION</t>
  </si>
  <si>
    <t>Mutations in BRAF, NRAS61, HRAS61, KRAS12/13</t>
  </si>
  <si>
    <t>Right modified radical neck dissection, levels 2 and 4</t>
  </si>
  <si>
    <t>Conventional with tall cell features</t>
  </si>
  <si>
    <t>Mutations in BRAF, NRAS61, HRAS61, KRAS12/13, and RET/PTC1, RET/PTC3 and PAX8/PPARg rearrangements NOT Identified</t>
  </si>
  <si>
    <t>INDETERMINATE due to poor quality of isolated DNA (see note)</t>
  </si>
  <si>
    <t>All foci confined to thyroid, no capsular or Angiolymphatic INVASION.</t>
  </si>
  <si>
    <t>['BRAF', 'NRAS61', 'HRAS61', 'KRAS12/13', 'RET/PTC1 rearrangement']</t>
  </si>
  <si>
    <t>Not answered.</t>
  </si>
  <si>
    <t>Tumor invades perithyroidal skeletal muscle and extends to margin</t>
  </si>
  <si>
    <t>Multiple foci of capsular invasion are identified</t>
  </si>
  <si>
    <t>['BRAF', 'NRAS61', 'HRAS61', 'KRAS12/13', 'RET/PTC1 and RETIPTC3 rearrangements']</t>
  </si>
  <si>
    <t>Non-encapsulated</t>
  </si>
  <si>
    <t>At least 5 (in the right lobe)</t>
  </si>
  <si>
    <t>['HRAS codon 61']</t>
  </si>
  <si>
    <t>Peri-thyroid soft tissue, Skeletal muscle</t>
  </si>
  <si>
    <t>Carcinoma extensively involves the peripheral surgical margins</t>
  </si>
  <si>
    <t>2.3 cm (left lobe)</t>
  </si>
  <si>
    <t>Left, Level 6, Left cervical</t>
  </si>
  <si>
    <t>2.4 x 2.2 x 1.3 cm</t>
  </si>
  <si>
    <t>Not involved</t>
  </si>
  <si>
    <t>Present, focal extension into perithyroidal soft tissues (C4)</t>
  </si>
  <si>
    <t>Carcinoma focally abuts the black inked posterior margin (C5), remaining margins negative for definite tumor</t>
  </si>
  <si>
    <t>Follicular and solid types</t>
  </si>
  <si>
    <t>usual type, with focal oncocytic cytoplasmic features</t>
  </si>
  <si>
    <t>right neck level 2B, central compartment right neck</t>
  </si>
  <si>
    <t>bilateral prelaryngeal/delphian, right paratracheal, left paratracheal Level 1.4</t>
  </si>
  <si>
    <t>at least 7 cm</t>
  </si>
  <si>
    <t>classical, follicular, microcarcinoma</t>
  </si>
  <si>
    <t xml:space="preserve">Focal invasion for the classical type </t>
  </si>
  <si>
    <t>Left tracheo-esophageal groove and pre-tracheal dissection</t>
  </si>
  <si>
    <t>1 (in left lobe)</t>
  </si>
  <si>
    <t>Right lobe: 4.6 cm, isthmus: 3.5 cm</t>
  </si>
  <si>
    <t>2.5 cm.</t>
  </si>
  <si>
    <t>Papillary carcinoma, classical type with oncocytic features</t>
  </si>
  <si>
    <t>Right tracheo-esophageal grove and pre-tracheal, Level 1.3cm</t>
  </si>
  <si>
    <t>Left, perinodal (extracapsular) extension not Identified</t>
  </si>
  <si>
    <t>Left tracheal, Left low jugular</t>
  </si>
  <si>
    <t>[{'location': 'Right', 'site': 'neck level two'}, {'location': 'Right', 'site': 'neck level three'}, {'location': 'Right', 'site': 'neck level four and five-B'}]</t>
  </si>
  <si>
    <t>Invades:extrathyroidal fibrous tissue, Focal</t>
  </si>
  <si>
    <t>1.3 cm in right lobe and 0.15 cm, 0.1 cm in left lobe</t>
  </si>
  <si>
    <t>1: One benign lymph node (0/1)</t>
  </si>
  <si>
    <t>follicular variant, infiltrative, occult sclerosing</t>
  </si>
  <si>
    <t>1.3 cm (right lobe) and 0.15 cm, 0.1 cm (left lobe)</t>
  </si>
  <si>
    <t>Two separate foci</t>
  </si>
  <si>
    <t>Right paratracheal tissue, Right level three and four lymph nodes, Left neck level three and four lymph nodes, Left paratracheal tissue</t>
  </si>
  <si>
    <t>Left paratracheal tissue, Left superior mediastinal tissue, Right paratracheal tissue</t>
  </si>
  <si>
    <t>Pretracheal and superior mediastinal</t>
  </si>
  <si>
    <t>Follicular and microcarcinoma variants (with tall cell features)</t>
  </si>
  <si>
    <t>Tumor foci range from 0.2 to 1 cm</t>
  </si>
  <si>
    <t>Greatest diameter is 0.5 cm.</t>
  </si>
  <si>
    <t>Tumor foci range from 0.4 cm to 1.1 cm in greatest dimension</t>
  </si>
  <si>
    <t>[{'location': 'lateral', 'site': 'right RLN', 'level': ''}, {'location': 'superior', 'site': 'right superior mediastinal', 'level': ''}]</t>
  </si>
  <si>
    <t>Tumor foci range from 0.2 cm to 2.3 cm in greatest dimension.</t>
  </si>
  <si>
    <t>Left paratracheal tissue, size: 1.1 x 1.0 x 0.3 cm</t>
  </si>
  <si>
    <t>3 (separate foci)</t>
  </si>
  <si>
    <t>0.8 cm.</t>
  </si>
  <si>
    <t>Pre-laryngeal level six</t>
  </si>
  <si>
    <t>[{'Location': 'Delphian', 'Site': 'delphian nodes'}, {'Location': 'Right paratracheal', 'Site': 'right para-tracheal lymph node'}, {'Location': 'Pre-tracheal tissue midline', 'Site': 'pre-tracheal tissue midline'}]</t>
  </si>
  <si>
    <t>Multiple foci (9)</t>
  </si>
  <si>
    <t>Right ['level 5A', 'level 5-B', 'level 4', 'levels 2-A and level 3', 'paratracheal']</t>
  </si>
  <si>
    <t>The dominant nodule in the right lobe measures 1.5 cm In greatest dimension</t>
  </si>
  <si>
    <t xml:space="preserve"> {
          "location": "Right",
          "site": "paratracheal, and prelaryngeal/delphian",
          "level": "1"
        },
        {
          "location": "Left",
          "site": "neck dissection level 3",
          "level": "3"
        },
        {
          "location": "Left",
          "site": "neck dissection level 4",
          "level": "4"
        },
        {
          "location": "",
          "site": "Delphian lymph node",
          "level": ""
        }
      ]</t>
  </si>
  <si>
    <t>The tumor foci greatest size range from less than 0.1 to 1.4 cm</t>
  </si>
  <si>
    <t>Right para-esophageal</t>
  </si>
  <si>
    <t>Invades:peithyroidal tissue</t>
  </si>
  <si>
    <t>Tumor invades capsule</t>
  </si>
  <si>
    <t>Tumor invades in capsule or vessel or benign tissue</t>
  </si>
  <si>
    <t>Left neck, Level II: Periglandular and peritracheal</t>
  </si>
  <si>
    <t>Negative (tumor is less than 1 mm from cauterized edge)</t>
  </si>
  <si>
    <t>Classical (usual) for the dominant tumor and Follicular variant for the second tumor</t>
  </si>
  <si>
    <t>Classical (usual), columnar cell variant, follicular variant</t>
  </si>
  <si>
    <t>Metastatic papillary thyroid carcinoma</t>
  </si>
  <si>
    <t>Present, extensively invasive</t>
  </si>
  <si>
    <t>mediastinal tissue, right neck level II, right neck level III, right neck level IV</t>
  </si>
  <si>
    <t>classical variant, follicular variant</t>
  </si>
  <si>
    <t>Right posterior triangle</t>
  </si>
  <si>
    <t>Oncocytic follicular variant</t>
  </si>
  <si>
    <t>Left tracheal esophageal gutter node</t>
  </si>
  <si>
    <t>Papillary carcinoma, Warthin-like variant</t>
  </si>
  <si>
    <t>with focal follicular growth</t>
  </si>
  <si>
    <t>follicular variant, solid variant, trabecular Pet, classical (papillary), microcarcinoma (occult, small or microscopic) variant</t>
  </si>
  <si>
    <t>Papillary carcinoma, classical (usual)
Papillary carcinoma, follicular variant</t>
  </si>
  <si>
    <t>classical (usual), follicular variant</t>
  </si>
  <si>
    <t>Classical (usual), Follicular variant, Microcarcinoma (occult, small or microscopic) variant</t>
  </si>
  <si>
    <t>Left paratracheal node, Left level four neck</t>
  </si>
  <si>
    <t>with focal tall cell change (5%)</t>
  </si>
  <si>
    <t>classical (usual), cribriform-morular</t>
  </si>
  <si>
    <t>Classical (papillary) architecture, Classical cytomorphology</t>
  </si>
  <si>
    <t>IHC</t>
  </si>
  <si>
    <t>The tumor shows diffuse weak positivity for CK19. HBME-1 and Galectin-3 are negative.</t>
  </si>
  <si>
    <t>Classical (usual) for the dominant tumor and Follicular variant, microcarcinoma (occult, small or microscopic) for the second tumor</t>
  </si>
  <si>
    <t>Classical (usual), with focal Warthin-like areas and tall cell change, follicular variant with focal tall-cell change</t>
  </si>
  <si>
    <t>Classical (usual), Warthin-like variant, with focal tall cell (&lt;10%) and hobnail cell change (&lt;20%)</t>
  </si>
  <si>
    <t>Partially encapsulated, Present, extent widely invasive</t>
  </si>
  <si>
    <t>Classical (usual), follicular variant, with focal tall cell change</t>
  </si>
  <si>
    <t>Right paratracheal Lymph Node at Thymus, Left level 2 lymph node, Left level 3 lymph node, Right level 2B lymph node, Right level 2,3,4 lymph nodes</t>
  </si>
  <si>
    <t>Papillary carcinoma, classical (usual), Papillary carcinoma, follicular variant</t>
  </si>
  <si>
    <t>follicular variant with oncocytic change, classical (usual), other with focal tall cell change (&lt;10%) and Warthin-like change</t>
  </si>
  <si>
    <t>Margins are uninvolved, &lt;1mm, Anterior and Posterior</t>
  </si>
  <si>
    <t>Tumor with minimal extrathyroidal extension</t>
  </si>
  <si>
    <t>Tumor extends close to resections margins. Distance of invasive carcinoma from nearest margin: less than 1.0 mm. Specify margin: Anterior and posterior</t>
  </si>
  <si>
    <t>Papillary, Follicular Variant</t>
  </si>
  <si>
    <t>Margins are uninvolved.</t>
  </si>
  <si>
    <t>pretracheal, paratracheal, and prelaryngeal/Delphian</t>
  </si>
  <si>
    <t>Margins are uninvolved, 1 mm</t>
  </si>
  <si>
    <t>Right, anterior neck, Level III</t>
  </si>
  <si>
    <t>For partial or subtotal resection: uninvolved</t>
  </si>
  <si>
    <t>All surgical margins are free of tumor</t>
  </si>
  <si>
    <t>Negative resection margins</t>
  </si>
  <si>
    <t>at least 2 cm</t>
  </si>
  <si>
    <t>well differentiated</t>
  </si>
  <si>
    <t>pT2 (m)</t>
  </si>
  <si>
    <t>Papillary Thyroid Carcinoma, classical variant</t>
  </si>
  <si>
    <t>Margins: Distance of invasive carcinoma to closest margin: &lt;1 mm</t>
  </si>
  <si>
    <t>Classical (usual) and Follicular</t>
  </si>
  <si>
    <t>Multifocal, bilateral</t>
  </si>
  <si>
    <t>3.1 x 1.5 x 1.1 cm (right lobe/isthmus)</t>
  </si>
  <si>
    <t>N/A</t>
  </si>
  <si>
    <t>Margins: Uninvolved by carcinoma(the tumor is &lt;1 mm from resected surgical margin)</t>
  </si>
  <si>
    <t>The tumor is multifocal. The largest focus is located in the right lobe</t>
  </si>
  <si>
    <t>Positive as described below, pN1</t>
  </si>
  <si>
    <t>Cannot be evaluated by the specimen, pMX</t>
  </si>
  <si>
    <t>2 (mentioned as multifocal)</t>
  </si>
  <si>
    <t>Focally present at the inked resection margins, clinical correlation recommended</t>
  </si>
  <si>
    <t>Right inferior level, Right anterior paratracheal, Right superior paratracheal</t>
  </si>
  <si>
    <t>Diffuse sclerosing, Tall cell</t>
  </si>
  <si>
    <t>Superior midline, Midline</t>
  </si>
  <si>
    <t>Left, Right, Left posterior neck contents, Right anterior neck contents, Central compartment, Anterior mediastinal contents, Right paratracheal lymph nodes</t>
  </si>
  <si>
    <t>Right femur (if we assume the specimen from anterior mediastinum contains a distant metastasis)</t>
  </si>
  <si>
    <t>Not mentioned in the provided clinical note</t>
  </si>
  <si>
    <t>T1.5</t>
  </si>
  <si>
    <t>AP Supplemental Report</t>
  </si>
  <si>
    <t>PERFORMANCE</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</si>
  <si>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</si>
  <si>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</si>
  <si>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</si>
  <si>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</si>
  <si>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</si>
  <si>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</si>
  <si>
    <t>high</t>
  </si>
  <si>
    <t>low</t>
  </si>
  <si>
    <t>intermediate</t>
  </si>
  <si>
    <t>Intermediate</t>
  </si>
  <si>
    <t>3b</t>
  </si>
  <si>
    <t>1b</t>
  </si>
  <si>
    <t>0</t>
  </si>
  <si>
    <t>II</t>
  </si>
  <si>
    <t>2</t>
  </si>
  <si>
    <t>X</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</si>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</sst>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52">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0" fillId="0" borderId="0" xfId="0" applyAlignment="1">
      <alignment wrapText="1"/>
    </xf>
    <xf numFmtId="16" fontId="0" fillId="0" borderId="0" xfId="0" applyNumberFormat="1"/>
    <xf numFmtId="14" fontId="0" fillId="0" borderId="0" xfId="0" applyNumberFormat="1"/>
    <xf numFmtId="0" fontId="0" fillId="0" borderId="4" xfId="0" applyBorder="1" applyAlignment="1">
      <alignment horizontal="center"/>
    </xf>
    <xf numFmtId="0" fontId="0" fillId="0" borderId="14" xfId="0" applyBorder="1" applyAlignment="1">
      <alignment horizontal="center"/>
    </xf>
    <xf numFmtId="0" fontId="0" fillId="0" borderId="1" xfId="0" applyBorder="1" applyAlignment="1">
      <alignment horizontal="center"/>
    </xf>
    <xf numFmtId="2" fontId="7" fillId="0" borderId="1" xfId="0" applyNumberFormat="1" applyFont="1" applyBorder="1" applyAlignment="1">
      <alignment horizontal="center" vertical="center" wrapText="1"/>
    </xf>
    <xf numFmtId="0" fontId="5" fillId="0" borderId="0" xfId="0" applyFont="1"/>
    <xf numFmtId="0" fontId="0" fillId="0" borderId="1" xfId="0" applyBorder="1"/>
    <xf numFmtId="2" fontId="0" fillId="0" borderId="1" xfId="0" applyNumberFormat="1" applyBorder="1"/>
    <xf numFmtId="0" fontId="5" fillId="0" borderId="1" xfId="0" applyFont="1" applyBorder="1"/>
    <xf numFmtId="0" fontId="0" fillId="0" borderId="14" xfId="0" applyBorder="1"/>
    <xf numFmtId="0" fontId="0" fillId="0" borderId="2" xfId="0" applyBorder="1" applyAlignment="1">
      <alignment horizontal="center"/>
    </xf>
    <xf numFmtId="1" fontId="7" fillId="0" borderId="14" xfId="0" applyNumberFormat="1" applyFont="1" applyBorder="1" applyAlignment="1">
      <alignment horizontal="center" vertical="center"/>
    </xf>
    <xf numFmtId="0" fontId="0" fillId="0" borderId="0" xfId="0" applyAlignment="1">
      <alignment horizontal="left"/>
    </xf>
    <xf numFmtId="164" fontId="0" fillId="0" borderId="0" xfId="5" applyNumberFormat="1" applyFont="1"/>
    <xf numFmtId="0" fontId="0" fillId="0" borderId="3" xfId="0" applyBorder="1" applyAlignment="1">
      <alignment horizontal="center"/>
    </xf>
    <xf numFmtId="0" fontId="0" fillId="0" borderId="15" xfId="0" applyBorder="1" applyAlignment="1">
      <alignment horizontal="center"/>
    </xf>
    <xf numFmtId="0" fontId="0" fillId="0" borderId="15" xfId="0" applyBorder="1"/>
    <xf numFmtId="1" fontId="7" fillId="0" borderId="3" xfId="0" applyNumberFormat="1" applyFont="1" applyBorder="1" applyAlignment="1">
      <alignment horizontal="center" vertic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0" fontId="7" fillId="2" borderId="0" xfId="0" applyFont="1" applyFill="1" applyAlignment="1">
      <alignment horizontal="center"/>
    </xf>
    <xf numFmtId="1" fontId="7" fillId="3" borderId="4" xfId="0" applyNumberFormat="1" applyFont="1" applyFill="1" applyBorder="1"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5" fillId="0" borderId="2" xfId="0" applyFont="1" applyFill="1" applyBorder="1" applyAlignment="1">
      <alignment horizontal="center" vertical="center"/>
    </xf>
    <xf numFmtId="0" fontId="5" fillId="0" borderId="0" xfId="0" applyFont="1" applyFill="1" applyAlignment="1">
      <alignment horizontal="center" vertical="center"/>
    </xf>
    <xf numFmtId="0" fontId="5" fillId="0" borderId="15" xfId="0" applyFont="1" applyFill="1" applyBorder="1" applyAlignment="1">
      <alignment horizontal="center" vertical="center"/>
    </xf>
    <xf numFmtId="0" fontId="5" fillId="0" borderId="16" xfId="0" applyFont="1" applyFill="1" applyBorder="1" applyAlignment="1">
      <alignment horizontal="center"/>
    </xf>
    <xf numFmtId="0" fontId="5" fillId="0" borderId="2" xfId="0" applyFont="1" applyFill="1" applyBorder="1" applyAlignment="1">
      <alignment horizontal="center"/>
    </xf>
    <xf numFmtId="0" fontId="5" fillId="0" borderId="15" xfId="0" applyFont="1" applyFill="1" applyBorder="1" applyAlignment="1">
      <alignment horizontal="center"/>
    </xf>
    <xf numFmtId="0" fontId="5" fillId="0" borderId="0" xfId="0" applyFont="1" applyFill="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A7DE-1A9C-46A3-8B9D-02D93EE79230}">
  <dimension ref="A1:AT300"/>
  <sheetViews>
    <sheetView tabSelected="1" zoomScale="70" zoomScaleNormal="70" workbookViewId="0">
      <pane xSplit="1" topLeftCell="AA1" activePane="topRight" state="frozen"/>
      <selection activeCell="AA47" sqref="AA47"/>
      <selection pane="topRight" activeCell="AE1" sqref="AE1:AI1"/>
    </sheetView>
  </sheetViews>
  <sheetFormatPr defaultRowHeight="14.25"/>
  <cols>
    <col min="1" max="1" width="14.464843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5.6640625" hidden="1" customWidth="1"/>
    <col min="12" max="12" width="23.73046875" hidden="1" customWidth="1"/>
    <col min="13" max="13" width="14.73046875" customWidth="1"/>
    <col min="14" max="14" width="98.06640625" bestFit="1" customWidth="1"/>
    <col min="15" max="15" width="53.86328125" bestFit="1" customWidth="1"/>
    <col min="16" max="16" width="79.3984375" hidden="1" customWidth="1"/>
    <col min="17" max="17" width="44.33203125" hidden="1" customWidth="1"/>
    <col min="18" max="18" width="10.9296875" customWidth="1"/>
    <col min="19" max="19" width="7.59765625" bestFit="1" customWidth="1"/>
    <col min="20" max="20" width="17.53125" bestFit="1" customWidth="1"/>
    <col min="21" max="21" width="29.86328125" customWidth="1"/>
    <col min="22" max="22" width="21.1328125" customWidth="1"/>
    <col min="23" max="23" width="11.59765625" customWidth="1"/>
    <col min="24" max="24" width="50.664062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4.9296875" customWidth="1"/>
    <col min="40" max="40" width="11" customWidth="1"/>
    <col min="41" max="41" width="10.265625" customWidth="1"/>
    <col min="42" max="42" width="9.6640625" customWidth="1"/>
    <col min="43" max="43" width="9.73046875" customWidth="1"/>
    <col min="44" max="44" width="8.9296875" customWidth="1"/>
    <col min="45" max="45" width="10.86328125" customWidth="1"/>
  </cols>
  <sheetData>
    <row r="1" spans="1:46">
      <c r="A1" s="34" t="s">
        <v>939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2"/>
      <c r="AE1" s="32" t="s">
        <v>938</v>
      </c>
      <c r="AF1" s="33"/>
      <c r="AG1" s="33"/>
      <c r="AH1" s="33"/>
      <c r="AI1" s="33"/>
      <c r="AJ1" s="32" t="s">
        <v>159</v>
      </c>
      <c r="AK1" s="33"/>
      <c r="AL1" s="33"/>
      <c r="AM1" s="33"/>
      <c r="AN1" s="33"/>
      <c r="AO1" s="32" t="s">
        <v>933</v>
      </c>
      <c r="AP1" s="33"/>
      <c r="AQ1" s="33"/>
      <c r="AR1" s="33"/>
      <c r="AS1" s="35"/>
    </row>
    <row r="2" spans="1:46" ht="28.15">
      <c r="A2" s="3" t="s">
        <v>160</v>
      </c>
      <c r="B2" s="51" t="s">
        <v>161</v>
      </c>
      <c r="C2" s="3" t="s">
        <v>162</v>
      </c>
      <c r="D2" s="3" t="s">
        <v>163</v>
      </c>
      <c r="E2" s="3" t="s">
        <v>164</v>
      </c>
      <c r="F2" s="3" t="s">
        <v>0</v>
      </c>
      <c r="G2" s="3" t="s">
        <v>165</v>
      </c>
      <c r="H2" s="3" t="s">
        <v>1</v>
      </c>
      <c r="I2" s="3" t="s">
        <v>2</v>
      </c>
      <c r="J2" s="3" t="s">
        <v>3</v>
      </c>
      <c r="K2" s="3" t="s">
        <v>166</v>
      </c>
      <c r="L2" s="3" t="s">
        <v>936</v>
      </c>
      <c r="M2" s="18" t="s">
        <v>937</v>
      </c>
      <c r="N2" s="3" t="s">
        <v>4</v>
      </c>
      <c r="O2" s="3" t="s">
        <v>5</v>
      </c>
      <c r="P2" s="3" t="s">
        <v>167</v>
      </c>
      <c r="Q2" s="4" t="s">
        <v>934</v>
      </c>
      <c r="R2" s="18" t="s">
        <v>935</v>
      </c>
      <c r="S2" s="3" t="s">
        <v>6</v>
      </c>
      <c r="T2" s="3" t="s">
        <v>168</v>
      </c>
      <c r="U2" s="3" t="s">
        <v>7</v>
      </c>
      <c r="V2" s="4" t="s">
        <v>169</v>
      </c>
      <c r="W2" s="3" t="s">
        <v>8</v>
      </c>
      <c r="X2" s="3" t="s">
        <v>175</v>
      </c>
      <c r="Y2" s="3" t="s">
        <v>9</v>
      </c>
      <c r="Z2" s="3" t="s">
        <v>10</v>
      </c>
      <c r="AA2" s="3" t="s">
        <v>170</v>
      </c>
      <c r="AB2" s="3" t="s">
        <v>11</v>
      </c>
      <c r="AC2" s="3" t="s">
        <v>176</v>
      </c>
      <c r="AD2" s="5"/>
      <c r="AE2" s="7" t="s">
        <v>171</v>
      </c>
      <c r="AF2" s="10" t="s">
        <v>172</v>
      </c>
      <c r="AG2" s="6" t="s">
        <v>173</v>
      </c>
      <c r="AH2" s="6" t="s">
        <v>12</v>
      </c>
      <c r="AI2" s="10" t="s">
        <v>174</v>
      </c>
      <c r="AJ2" s="7" t="s">
        <v>171</v>
      </c>
      <c r="AK2" s="10" t="s">
        <v>172</v>
      </c>
      <c r="AL2" s="10" t="s">
        <v>173</v>
      </c>
      <c r="AM2" s="10" t="s">
        <v>12</v>
      </c>
      <c r="AN2" s="10" t="s">
        <v>174</v>
      </c>
      <c r="AO2" s="31" t="s">
        <v>171</v>
      </c>
      <c r="AP2" s="6" t="s">
        <v>172</v>
      </c>
      <c r="AQ2" s="6" t="s">
        <v>173</v>
      </c>
      <c r="AR2" s="6" t="s">
        <v>12</v>
      </c>
      <c r="AS2" s="25" t="s">
        <v>174</v>
      </c>
      <c r="AT2" s="11"/>
    </row>
    <row r="3" spans="1:46">
      <c r="A3" t="str">
        <f>'Model output'!A2</f>
        <v>TCGA-4C-A93U</v>
      </c>
      <c r="B3" s="36">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 si="0">IF(OR(G3&lt;&gt;"",AND(J3&lt;&gt;"",ISNUMBER(J3),J3&gt;0),AND(M3&lt;&gt;"",M3&gt;0)),"positive","negative")</f>
        <v>positive</v>
      </c>
      <c r="G3" s="30"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lateral</v>
      </c>
      <c r="H3" t="str">
        <f>IF('Model output'!H2="","negative",IF(OR(ISNUMBER(SEARCH("lymph node",'Model output'!H2)),ISNUMBER(SEARCH("gland",'Model output'!H2)),ISNUMBER(SEARCH("lobe",'Model output'!H2)),ISNUMBER(SEARCH("isthmus",'Model output'!H2)),ISNUMBER(SEARCH("mediastinum",'Model output'!H2)),ISNUMBER(SEARCH("Not mentioned",'Model output'!H2)), ISNUMBER(SEARCH("Not applicable",'Model output'!H2)), ISNUMBER(SEARCH("paratracheal",'Model output'!H2)),ISNUMBER(SEARCH("fibroadipose tissue",'Model output'!H2)),ISNUMBER(SEARCH("thyroid node",'Model output'!H2)),ISNUMBER(SEARCH("skeletal muscle",'Model output'!H2)),ISNUMBER(SEARCH("right",'Model output'!H2)),ISNUMBER(SEARCH("left",'Model output'!H2)),ISNUMBER(SEARCH("Not specified",'Model output'!H2))),"negative","positive"))</f>
        <v>negative</v>
      </c>
      <c r="I3">
        <f>IF(OR('Model output'!I2="",'Model output'!I2="Not answered",'Model output'!I2="Not mentioned"),"",IF(ISNUMBER('Model output'!I2),'Model output'!I2,1))</f>
        <v>13</v>
      </c>
      <c r="J3">
        <f>IF(OR('Model output'!J2="",'Model output'!J2="Not answered",'Model output'!J2="Not mentioned"),"",IF(AND(ISNUMBER('Model output'!J2),'Model output'!J2&lt;=I3),'Model output'!J2,IF(AND(ISNUMBER('Model output'!J2), 'Model output'!J2&gt;=DATE(2024,1,1)), MIN(DAY('Model output'!J2), MONTH('Model output'!J2), YEAR('Model output'!J2)), IF(ISNUMBER(SEARCH("0/",'Model output'!J2)),0,IF(ISNUMBER(SEARCH("/",'Model output'!J2)), VALUE(LEFT('Model output'!J2, SEARCH("/",'Model output'!J2)-1)),1)))))</f>
        <v>1</v>
      </c>
      <c r="K3" t="str" cm="1">
        <f t="array" ref="K3">IF(COUNT(FIND({0,1,2,3,4,5,6,7,8,9},'Model output'!K2))&gt;0,'Model output'!K2,"")</f>
        <v>0.4 cm</v>
      </c>
      <c r="L3" s="8" t="str">
        <f t="shared" ref="L3:L66" si="1">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3,"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v>
      </c>
      <c r="O3" t="str">
        <f>IF('Model output'!M2="","",'Model output'!M2)</f>
        <v/>
      </c>
      <c r="P3" t="str">
        <f>IF('Model output'!N2="","",'Model output'!N2)</f>
        <v>6.5 cm</v>
      </c>
      <c r="Q3"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3,"cm.","cm"), "the", ""), "The", ""), "dominant", ""), "superior", ""), "second", ""), "greatest dimension.",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6.5cm</v>
      </c>
      <c r="R3" cm="1">
        <f t="array" ref="R3">IF(Q3="","",IF(ISNUMBER(SEARCH("cm",Q3)),MAX(VALUE(SUBSTITUTE(_xlfn.FILTERXML("&lt;t&gt;&lt;s&gt;"&amp;SUBSTITUTE(Q3,",","&lt;/s&gt;&lt;s&gt;")&amp;"&lt;/s&gt;&lt;/t&gt;","//s"),"cm",""))),MAX(VALUE(SUBSTITUTE(_xlfn.FILTERXML("&lt;t&gt;&lt;s&gt;"&amp;SUBSTITUTE(Q3,",","&lt;/s&gt;&lt;s&gt;")&amp;"&lt;/s&gt;&lt;/t&gt;","//s"),"mm","")))/10))</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19" t="str">
        <f>IF('Model output'!S2="","",'Model output'!S2)</f>
        <v>Present, extensive</v>
      </c>
      <c r="Y3" t="str">
        <f>IF(OR('Model output'!S2="",ISNUMBER(SEARCH("Absent",'Model output'!S2)),ISNUMBER(SEARCH("Not identified",'Model output'!S2)),AND(ISNUMBER(SEARCH("No",'Model output'!S2)),NOT(ISNUMBER(SEARCH("carcinoma",'Model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1" t="str">
        <f>IF(OR('Model output'!V2="", AND(ISERROR(SEARCH("Positive",'Model output'!V2)), ISNUMBER(SEARCH("Negative",'Model output'!V2))), ISNUMBER(SEARCH("Uninvolved",'Model output'!V2)), ISNUMBER(SEARCH("not involved",'Model output'!V2)), ISNUMBER(SEARCH("Free",'Model output'!V2)), ISNUMBER(SEARCH("1 mm",'Model output'!V2)), ISNUMBER(SEARCH("1.0 mm",'Model output'!V2)), ISNUMBER(SEARCH("0.1 CM",'Model output'!V2)), ISNUMBER(SEARCH("less than 0.2 mm",'Model output'!V2)), ISNUMBER(SEARCH("less than 0.5 mm",'Model output'!V2)), ISNUMBER(SEARCH("invades capsule",'Model output'!V2)), ISNUMBER(SEARCH("Lymphocyte invasion",'Model output'!V2)), ISNUMBER(SEARCH("invades in capsule or vessel or benign tissue",'Model output'!V2)), ISNUMBER(SEARCH("not mentioned",'Model output'!V2)), ISNUMBER(SEARCH("cannot be assessed",'Model output'!V2))), "negative", "positive")</f>
        <v>positive</v>
      </c>
      <c r="AE3" s="38"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39"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39" t="str">
        <f t="shared" ref="AG3:AG66" si="3">IF(AND(ISNUMBER(J3),J3&gt;0),
IF(G3="lateral", "1b", "1a"),"0")</f>
        <v>1b</v>
      </c>
      <c r="AH3" s="40" t="str">
        <f>IF(OR(H3="unknown"),"x",IF(H3="negative","0","1"))</f>
        <v>0</v>
      </c>
      <c r="AI3" s="41" t="str">
        <f>IF(AND(B3&lt;55,AH3="0"),"I",
IF(AND(B3&lt;55,AH3="1"),"II",
IF(AH3="1","IVB",
IF(AND(AF3="4b",AH3="0"),"IVA",
IF(AND(AF3="4a",AH3="0"),"III",
IF(AND(OR(AF3="3a",AF3="3b",AF3="3"),AH3="0"),"II",
IF(AND(AF3="2",OR(AG3="1",AG3="1a",AG3="1b"),AH3="0"),"II",
IF(AND(OR(AF3="1a",AF3="1b",AF3="1"),OR(AG3="1",AG3="1a",AG3="1b"),AH3="0"),"II","I"
))))))))</f>
        <v>II</v>
      </c>
      <c r="AJ3" s="42" t="s">
        <v>940</v>
      </c>
      <c r="AK3" s="43" t="s">
        <v>944</v>
      </c>
      <c r="AL3" s="43" t="s">
        <v>945</v>
      </c>
      <c r="AM3" s="43" t="s">
        <v>946</v>
      </c>
      <c r="AN3" s="44" t="s">
        <v>947</v>
      </c>
      <c r="AO3" s="24">
        <f>IF(AE3=AJ3,1,0)</f>
        <v>1</v>
      </c>
      <c r="AP3" s="29">
        <f>IF(AF3=AK3, 1, IF(AND(AF3="x", AK3="0"), 1, IF(AND(AF3="0", AK3="x"), 1, 0)))</f>
        <v>1</v>
      </c>
      <c r="AQ3" s="29">
        <f>IF(AG3=AL3, 1, IF(AND(AG3="x", AL3="0"), 1, IF(AND(AG3="0", AL3="x"), 1, 0)))</f>
        <v>1</v>
      </c>
      <c r="AR3" s="29">
        <f>IF(AH3=AM3, 1, IF(AND(AH3="x", AM3="0"), 1, IF(AND(AH3="0", AM3="x"), 1, 0)))</f>
        <v>1</v>
      </c>
      <c r="AS3" s="15">
        <f t="shared" ref="AS3:AS66" si="4">IF(AI3=AN3,1,0)</f>
        <v>1</v>
      </c>
      <c r="AT3" s="1"/>
    </row>
    <row r="4" spans="1:46">
      <c r="A4" t="str">
        <f>'Model output'!A3</f>
        <v>TCGA-BJ-A0Z9</v>
      </c>
      <c r="B4" s="36">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ref="F4:F67" si="5">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output'!H3)),ISNUMBER(SEARCH("gland",'Model output'!H3)),ISNUMBER(SEARCH("lobe",'Model output'!H3)),ISNUMBER(SEARCH("isthmus",'Model output'!H3)),ISNUMBER(SEARCH("mediastinum",'Model output'!H3)),ISNUMBER(SEARCH("Not mentioned",'Model output'!H3)), ISNUMBER(SEARCH("Not applicable",'Model output'!H3)), ISNUMBER(SEARCH("paratracheal",'Model output'!H3)),ISNUMBER(SEARCH("fibroadipose tissue",'Model output'!H3)),ISNUMBER(SEARCH("thyroid node",'Model output'!H3)),ISNUMBER(SEARCH("skeletal muscle",'Model output'!H3)),ISNUMBER(SEARCH("right",'Model output'!H3)),ISNUMBER(SEARCH("left",'Model output'!H3)),ISNUMBER(SEARCH("Not specified",'Model output'!H3))),"negative","positive"))</f>
        <v>negative</v>
      </c>
      <c r="I4">
        <f>IF(OR('Model output'!I3="",'Model output'!I3="Not answered",'Model output'!I3="Not mentioned"),"",IF(ISNUMBER('Model output'!I3),'Model output'!I3,1))</f>
        <v>6</v>
      </c>
      <c r="J4">
        <f>IF(OR('Model output'!J3="",'Model output'!J3="Not answered",'Model output'!J3="Not mentioned"),"",IF(AND(ISNUMBER('Model output'!J3),'Model output'!J3&lt;=I4),'Model output'!J3,IF(AND(ISNUMBER('Model output'!J3), 'Model output'!J3&gt;=DATE(2024,1,1)), MIN(DAY('Model output'!J3), MONTH('Model output'!J3), YEAR('Model output'!J3)), IF(ISNUMBER(SEARCH("0/",'Model output'!J3)),0,IF(ISNUMBER(SEARCH("/",'Model output'!J3)), VALUE(LEFT('Model output'!J3, SEARCH("/",'Model output'!J3)-1)),1)))))</f>
        <v>0</v>
      </c>
      <c r="K4" t="str" cm="1">
        <f t="array" ref="K4">IF(COUNT(FIND({0,1,2,3,4,5,6,7,8,9},'Model output'!K3))&gt;0,'Model output'!K3,"")</f>
        <v/>
      </c>
      <c r="L4" s="8"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v>
      </c>
      <c r="O4" t="str">
        <f>IF('Model output'!M3="","",'Model output'!M3)</f>
        <v>Tall cell variant</v>
      </c>
      <c r="P4" t="str">
        <f>IF('Model output'!N3="","",'Model output'!N3)</f>
        <v>2.8 cm</v>
      </c>
      <c r="Q4" t="str">
        <f t="shared" ref="Q4:Q67" si="6">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4,"cm.","cm"), "the", ""), "The", ""), "dominant", ""), "superior", ""), "second", ""), "greatest dimension.",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Not mentioned</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9" t="str">
        <f>IF('Model output'!S3="","",'Model output'!S3)</f>
        <v>Present</v>
      </c>
      <c r="Y4" t="str">
        <f>IF(OR('Model output'!S3="",ISNUMBER(SEARCH("Absent",'Model output'!S3)),ISNUMBER(SEARCH("Not identified",'Model output'!S3)),AND(ISNUMBER(SEARCH("No",'Model output'!S3)),NOT(ISNUMBER(SEARCH("carcinoma",'Model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1" t="str">
        <f>IF(OR('Model output'!V3="", AND(ISERROR(SEARCH("Positive",'Model output'!V3)), ISNUMBER(SEARCH("Negative",'Model output'!V3))), ISNUMBER(SEARCH("Uninvolved",'Model output'!V3)), ISNUMBER(SEARCH("not involved",'Model output'!V3)), ISNUMBER(SEARCH("Free",'Model output'!V3)), ISNUMBER(SEARCH("1 mm",'Model output'!V3)), ISNUMBER(SEARCH("1.0 mm",'Model output'!V3)), ISNUMBER(SEARCH("0.1 CM",'Model output'!V3)), ISNUMBER(SEARCH("less than 0.2 mm",'Model output'!V3)), ISNUMBER(SEARCH("less than 0.5 mm",'Model output'!V3)), ISNUMBER(SEARCH("invades capsule",'Model output'!V3)), ISNUMBER(SEARCH("Lymphocyte invasion",'Model output'!V3)), ISNUMBER(SEARCH("invades in capsule or vessel or benign tissue",'Model output'!V3)), ISNUMBER(SEARCH("not mentioned",'Model output'!V3)), ISNUMBER(SEARCH("cannot be assessed",'Model output'!V3))), "negative", "positive")</f>
        <v>positive</v>
      </c>
      <c r="AE4" s="38"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9" t="str">
        <f t="shared" si="2"/>
        <v>2</v>
      </c>
      <c r="AG4" s="39" t="str">
        <f t="shared" si="3"/>
        <v>0</v>
      </c>
      <c r="AH4" s="39" t="str">
        <f t="shared" ref="AH4:AH67" si="7">IF(OR(H4="unknown"),"x",IF(H4="negative","0","1"))</f>
        <v>0</v>
      </c>
      <c r="AI4" s="45" t="str">
        <f t="shared" ref="AI4:AI67" si="8">IF(AND(B4&lt;55,AH4="0"),"I",
IF(AND(B4&lt;55,AH4="1"),"II",
IF(AH4="1","IVB",
IF(AND(AF4="4b",AH4="0"),"IVA",
IF(AND(AF4="4a",AH4="0"),"III",
IF(AND(OR(AF4="3a",AF4="3b",AF4="3"),AH4="0"),"II",
IF(AND(AF4="2",OR(AG4="1",AG4="1a",AG4="1b"),AH4="0"),"II",
IF(AND(OR(AF4="1a",AF4="1b",AF4="1"),OR(AG4="1",AG4="1a",AG4="1b"),AH4="0"),"II","I"
))))))))</f>
        <v>I</v>
      </c>
      <c r="AJ4" s="42" t="s">
        <v>940</v>
      </c>
      <c r="AK4" s="44" t="s">
        <v>948</v>
      </c>
      <c r="AL4" s="44" t="s">
        <v>946</v>
      </c>
      <c r="AM4" s="44" t="s">
        <v>949</v>
      </c>
      <c r="AN4" s="44" t="s">
        <v>73</v>
      </c>
      <c r="AO4" s="24">
        <f t="shared" ref="AO4:AO67" si="9">IF(AE4=AJ4,1,0)</f>
        <v>1</v>
      </c>
      <c r="AP4" s="1">
        <f t="shared" ref="AP4:AP67" si="10">IF(AF4=AK4, 1, IF(AND(AF4="x", AK4="0"), 1, IF(AND(AF4="0", AK4="x"), 1, 0)))</f>
        <v>1</v>
      </c>
      <c r="AQ4" s="1">
        <f t="shared" ref="AQ4:AQ67" si="11">IF(AG4=AL4, 1, IF(AND(AG4="x", AL4="0"), 1, IF(AND(AG4="0", AL4="x"), 1, 0)))</f>
        <v>1</v>
      </c>
      <c r="AR4" s="1">
        <f t="shared" ref="AR4:AR67" si="12">IF(AH4=AM4, 1, IF(AND(AH4="x", AM4="0"), 1, IF(AND(AH4="0", AM4="x"), 1, 0)))</f>
        <v>1</v>
      </c>
      <c r="AS4" s="15">
        <f t="shared" si="4"/>
        <v>1</v>
      </c>
      <c r="AT4" s="1"/>
    </row>
    <row r="5" spans="1:46">
      <c r="A5" t="str">
        <f>'Model output'!A4</f>
        <v>TCGA-BJ-A0ZA</v>
      </c>
      <c r="B5" s="36">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5"/>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output'!H4)),ISNUMBER(SEARCH("gland",'Model output'!H4)),ISNUMBER(SEARCH("lobe",'Model output'!H4)),ISNUMBER(SEARCH("isthmus",'Model output'!H4)),ISNUMBER(SEARCH("mediastinum",'Model output'!H4)),ISNUMBER(SEARCH("Not mentioned",'Model output'!H4)), ISNUMBER(SEARCH("Not applicable",'Model output'!H4)), ISNUMBER(SEARCH("paratracheal",'Model output'!H4)),ISNUMBER(SEARCH("fibroadipose tissue",'Model output'!H4)),ISNUMBER(SEARCH("thyroid node",'Model output'!H4)),ISNUMBER(SEARCH("skeletal muscle",'Model output'!H4)),ISNUMBER(SEARCH("right",'Model output'!H4)),ISNUMBER(SEARCH("left",'Model output'!H4)),ISNUMBER(SEARCH("Not specified",'Model output'!H4))),"negative","positive"))</f>
        <v>negative</v>
      </c>
      <c r="I5">
        <f>IF(OR('Model output'!I4="",'Model output'!I4="Not answered",'Model output'!I4="Not mentioned"),"",IF(ISNUMBER('Model output'!I4),'Model output'!I4,1))</f>
        <v>2</v>
      </c>
      <c r="J5">
        <f>IF(OR('Model output'!J4="",'Model output'!J4="Not answered",'Model output'!J4="Not mentioned"),"",IF(AND(ISNUMBER('Model output'!J4),'Model output'!J4&lt;=I5),'Model output'!J4,IF(AND(ISNUMBER('Model output'!J4), 'Model output'!J4&gt;=DATE(2024,1,1)), MIN(DAY('Model output'!J4), MONTH('Model output'!J4), YEAR('Model output'!J4)), IF(ISNUMBER(SEARCH("0/",'Model output'!J4)),0,IF(ISNUMBER(SEARCH("/",'Model output'!J4)), VALUE(LEFT('Model output'!J4, SEARCH("/",'Model output'!J4)-1)),1)))))</f>
        <v>0</v>
      </c>
      <c r="K5" t="str" cm="1">
        <f t="array" ref="K5">IF(COUNT(FIND({0,1,2,3,4,5,6,7,8,9},'Model output'!K4))&gt;0,'Model output'!K4,"")</f>
        <v/>
      </c>
      <c r="L5" s="8"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3 cm</v>
      </c>
      <c r="Q5" t="str">
        <f t="shared" si="6"/>
        <v>3cm</v>
      </c>
      <c r="R5" cm="1">
        <f t="array" ref="R5">IF(Q5="","",IF(ISNUMBER(SEARCH("cm",Q5)),MAX(VALUE(SUBSTITUTE(_xlfn.FILTERXML("&lt;t&gt;&lt;s&gt;"&amp;SUBSTITUTE(Q5,",","&lt;/s&gt;&lt;s&gt;")&amp;"&lt;/s&gt;&lt;/t&gt;","//s"),"cm",""))),MAX(VALUE(SUBSTITUTE(_xlfn.FILTERXML("&lt;t&gt;&lt;s&gt;"&amp;SUBSTITUTE(Q5,",","&lt;/s&gt;&lt;s&gt;")&amp;"&lt;/s&gt;&lt;/t&gt;","//s"),"mm","")))/10))</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9" t="str">
        <f>IF('Model output'!S4="","",'Model output'!S4)</f>
        <v>Not mentioned</v>
      </c>
      <c r="Y5" t="str">
        <f>IF(OR('Model output'!S4="",ISNUMBER(SEARCH("Absent",'Model output'!S4)),ISNUMBER(SEARCH("Not identified",'Model output'!S4)),AND(ISNUMBER(SEARCH("No",'Model output'!S4)),NOT(ISNUMBER(SEARCH("carcinoma",'Model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1" t="str">
        <f>IF(OR('Model output'!V4="", AND(ISERROR(SEARCH("Positive",'Model output'!V4)), ISNUMBER(SEARCH("Negative",'Model output'!V4))), ISNUMBER(SEARCH("Uninvolved",'Model output'!V4)), ISNUMBER(SEARCH("not involved",'Model output'!V4)), ISNUMBER(SEARCH("Free",'Model output'!V4)), ISNUMBER(SEARCH("1 mm",'Model output'!V4)), ISNUMBER(SEARCH("1.0 mm",'Model output'!V4)), ISNUMBER(SEARCH("0.1 CM",'Model output'!V4)), ISNUMBER(SEARCH("less than 0.2 mm",'Model output'!V4)), ISNUMBER(SEARCH("less than 0.5 mm",'Model output'!V4)), ISNUMBER(SEARCH("invades capsule",'Model output'!V4)), ISNUMBER(SEARCH("Lymphocyte invasion",'Model output'!V4)), ISNUMBER(SEARCH("invades in capsule or vessel or benign tissue",'Model output'!V4)), ISNUMBER(SEARCH("not mentioned",'Model output'!V4)), ISNUMBER(SEARCH("cannot be assessed",'Model output'!V4))), "negative", "positive")</f>
        <v>negative</v>
      </c>
      <c r="AE5" s="38"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9" t="str">
        <f t="shared" si="2"/>
        <v>2</v>
      </c>
      <c r="AG5" s="39" t="str">
        <f t="shared" si="3"/>
        <v>0</v>
      </c>
      <c r="AH5" s="39" t="str">
        <f t="shared" si="7"/>
        <v>0</v>
      </c>
      <c r="AI5" s="45" t="str">
        <f t="shared" si="8"/>
        <v>I</v>
      </c>
      <c r="AJ5" s="42" t="s">
        <v>941</v>
      </c>
      <c r="AK5" s="44" t="s">
        <v>948</v>
      </c>
      <c r="AL5" s="44" t="s">
        <v>946</v>
      </c>
      <c r="AM5" s="44" t="s">
        <v>949</v>
      </c>
      <c r="AN5" s="44" t="s">
        <v>73</v>
      </c>
      <c r="AO5" s="24">
        <f t="shared" ca="1" si="9"/>
        <v>1</v>
      </c>
      <c r="AP5" s="1">
        <f t="shared" si="10"/>
        <v>1</v>
      </c>
      <c r="AQ5" s="1">
        <f t="shared" si="11"/>
        <v>1</v>
      </c>
      <c r="AR5" s="1">
        <f t="shared" si="12"/>
        <v>1</v>
      </c>
      <c r="AS5" s="15">
        <f t="shared" si="4"/>
        <v>1</v>
      </c>
      <c r="AT5" s="1"/>
    </row>
    <row r="6" spans="1:46">
      <c r="A6" t="str">
        <f>'Model output'!A5</f>
        <v>TCGA-BJ-A0ZC</v>
      </c>
      <c r="B6" s="36">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5"/>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output'!H5="","negative",IF(OR(ISNUMBER(SEARCH("lymph node",'Model output'!H5)),ISNUMBER(SEARCH("gland",'Model output'!H5)),ISNUMBER(SEARCH("lobe",'Model output'!H5)),ISNUMBER(SEARCH("isthmus",'Model output'!H5)),ISNUMBER(SEARCH("mediastinum",'Model output'!H5)),ISNUMBER(SEARCH("Not mentioned",'Model output'!H5)), ISNUMBER(SEARCH("Not applicable",'Model output'!H5)), ISNUMBER(SEARCH("paratracheal",'Model output'!H5)),ISNUMBER(SEARCH("fibroadipose tissue",'Model output'!H5)),ISNUMBER(SEARCH("thyroid node",'Model output'!H5)),ISNUMBER(SEARCH("skeletal muscle",'Model output'!H5)),ISNUMBER(SEARCH("right",'Model output'!H5)),ISNUMBER(SEARCH("left",'Model output'!H5)),ISNUMBER(SEARCH("Not specified",'Model output'!H5))),"negative","positive"))</f>
        <v>negative</v>
      </c>
      <c r="I6" t="str">
        <f>IF(OR('Model output'!I5="",'Model output'!I5="Not answered",'Model output'!I5="Not mentioned"),"",IF(ISNUMBER('Model output'!I5),'Model output'!I5,1))</f>
        <v/>
      </c>
      <c r="J6" t="str">
        <f>IF(OR('Model output'!J5="",'Model output'!J5="Not answered",'Model output'!J5="Not mentioned"),"",IF(AND(ISNUMBER('Model output'!J5),'Model output'!J5&lt;=I6),'Model output'!J5,IF(AND(ISNUMBER('Model output'!J5), 'Model output'!J5&gt;=DATE(2024,1,1)), MIN(DAY('Model output'!J5), MONTH('Model output'!J5), YEAR('Model output'!J5)), IF(ISNUMBER(SEARCH("0/",'Model output'!J5)),0,IF(ISNUMBER(SEARCH("/",'Model output'!J5)), VALUE(LEFT('Model output'!J5, SEARCH("/",'Model output'!J5)-1)),1)))))</f>
        <v/>
      </c>
      <c r="K6" t="str" cm="1">
        <f t="array" ref="K6">IF(COUNT(FIND({0,1,2,3,4,5,6,7,8,9},'Model output'!K5))&gt;0,'Model output'!K5,"")</f>
        <v/>
      </c>
      <c r="L6" s="8"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Follicular Variant</v>
      </c>
      <c r="P6" t="str">
        <f>IF('Model output'!N5="","",'Model output'!N5)</f>
        <v>0.4 cm</v>
      </c>
      <c r="Q6" t="str">
        <f t="shared" si="6"/>
        <v>0.4cm</v>
      </c>
      <c r="R6" cm="1">
        <f t="array" ref="R6">IF(Q6="","",IF(ISNUMBER(SEARCH("cm",Q6)),MAX(VALUE(SUBSTITUTE(_xlfn.FILTERXML("&lt;t&gt;&lt;s&gt;"&amp;SUBSTITUTE(Q6,",","&lt;/s&gt;&lt;s&gt;")&amp;"&lt;/s&gt;&lt;/t&gt;","//s"),"cm",""))),MAX(VALUE(SUBSTITUTE(_xlfn.FILTERXML("&lt;t&gt;&lt;s&gt;"&amp;SUBSTITUTE(Q6,",","&lt;/s&gt;&lt;s&gt;")&amp;"&lt;/s&gt;&lt;/t&gt;","//s"),"mm","")))/10))</f>
        <v>0.4</v>
      </c>
      <c r="S6" t="str">
        <f>IF(OR('Model output'!P5="",ISNUMBER(SEARCH("Not identified", 'Model output'!P5)),ISNUMBER(SEARCH("Absent",'Model output'!P5)),AND(ISNUMBER(SEARCH("No",'Model output'!P5)),NOT(ISNUMBER(SEARCH("diagnostic",'Model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9" t="str">
        <f>IF('Model output'!S5="","",'Model output'!S5)</f>
        <v>Absent</v>
      </c>
      <c r="Y6" t="str">
        <f>IF(OR('Model output'!S5="",ISNUMBER(SEARCH("Absent",'Model output'!S5)),ISNUMBER(SEARCH("Not identified",'Model output'!S5)),AND(ISNUMBER(SEARCH("No",'Model output'!S5)),NOT(ISNUMBER(SEARCH("carcinoma",'Model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1" t="str">
        <f>IF(OR('Model output'!V5="", AND(ISERROR(SEARCH("Positive",'Model output'!V5)), ISNUMBER(SEARCH("Negative",'Model output'!V5))), ISNUMBER(SEARCH("Uninvolved",'Model output'!V5)), ISNUMBER(SEARCH("not involved",'Model output'!V5)), ISNUMBER(SEARCH("Free",'Model output'!V5)), ISNUMBER(SEARCH("1 mm",'Model output'!V5)), ISNUMBER(SEARCH("1.0 mm",'Model output'!V5)), ISNUMBER(SEARCH("0.1 CM",'Model output'!V5)), ISNUMBER(SEARCH("less than 0.2 mm",'Model output'!V5)), ISNUMBER(SEARCH("less than 0.5 mm",'Model output'!V5)), ISNUMBER(SEARCH("invades capsule",'Model output'!V5)), ISNUMBER(SEARCH("Lymphocyte invasion",'Model output'!V5)), ISNUMBER(SEARCH("invades in capsule or vessel or benign tissue",'Model output'!V5)), ISNUMBER(SEARCH("not mentioned",'Model output'!V5)), ISNUMBER(SEARCH("cannot be assessed",'Model output'!V5))), "negative", "positive")</f>
        <v>negative</v>
      </c>
      <c r="AE6" s="38"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39" t="str">
        <f t="shared" si="2"/>
        <v>1a</v>
      </c>
      <c r="AG6" s="39" t="str">
        <f t="shared" si="3"/>
        <v>0</v>
      </c>
      <c r="AH6" s="39" t="str">
        <f t="shared" si="7"/>
        <v>0</v>
      </c>
      <c r="AI6" s="45" t="str">
        <f t="shared" si="8"/>
        <v>I</v>
      </c>
      <c r="AJ6" s="42" t="s">
        <v>941</v>
      </c>
      <c r="AK6" s="44" t="s">
        <v>634</v>
      </c>
      <c r="AL6" s="44" t="s">
        <v>949</v>
      </c>
      <c r="AM6" s="44" t="s">
        <v>949</v>
      </c>
      <c r="AN6" s="44" t="s">
        <v>73</v>
      </c>
      <c r="AO6" s="24">
        <f t="shared" ca="1" si="9"/>
        <v>1</v>
      </c>
      <c r="AP6" s="1">
        <f t="shared" si="10"/>
        <v>1</v>
      </c>
      <c r="AQ6" s="1">
        <f t="shared" si="11"/>
        <v>1</v>
      </c>
      <c r="AR6" s="1">
        <f t="shared" si="12"/>
        <v>1</v>
      </c>
      <c r="AS6" s="15">
        <f t="shared" si="4"/>
        <v>1</v>
      </c>
      <c r="AT6" s="1"/>
    </row>
    <row r="7" spans="1:46">
      <c r="A7" t="str">
        <f>'Model output'!A6</f>
        <v>TCGA-BJ-A0ZH</v>
      </c>
      <c r="B7" s="36">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0</v>
      </c>
      <c r="F7" t="str">
        <f t="shared" si="5"/>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
      </c>
      <c r="H7" t="str">
        <f>IF('Model output'!H6="","negative",IF(OR(ISNUMBER(SEARCH("lymph node",'Model output'!H6)),ISNUMBER(SEARCH("gland",'Model output'!H6)),ISNUMBER(SEARCH("lobe",'Model output'!H6)),ISNUMBER(SEARCH("isthmus",'Model output'!H6)),ISNUMBER(SEARCH("mediastinum",'Model output'!H6)),ISNUMBER(SEARCH("Not mentioned",'Model output'!H6)), ISNUMBER(SEARCH("Not applicable",'Model output'!H6)), ISNUMBER(SEARCH("paratracheal",'Model output'!H6)),ISNUMBER(SEARCH("fibroadipose tissue",'Model output'!H6)),ISNUMBER(SEARCH("thyroid node",'Model output'!H6)),ISNUMBER(SEARCH("skeletal muscle",'Model output'!H6)),ISNUMBER(SEARCH("right",'Model output'!H6)),ISNUMBER(SEARCH("left",'Model output'!H6)),ISNUMBER(SEARCH("Not specified",'Model output'!H6))),"negative","positive"))</f>
        <v>negative</v>
      </c>
      <c r="I7">
        <f>IF(OR('Model output'!I6="",'Model output'!I6="Not answered",'Model output'!I6="Not mentioned"),"",IF(ISNUMBER('Model output'!I6),'Model output'!I6,1))</f>
        <v>5</v>
      </c>
      <c r="J7">
        <f>IF(OR('Model output'!J6="",'Model output'!J6="Not answered",'Model output'!J6="Not mentioned"),"",IF(AND(ISNUMBER('Model output'!J6),'Model output'!J6&lt;=I7),'Model output'!J6,IF(AND(ISNUMBER('Model output'!J6), 'Model output'!J6&gt;=DATE(2024,1,1)), MIN(DAY('Model output'!J6), MONTH('Model output'!J6), YEAR('Model output'!J6)), IF(ISNUMBER(SEARCH("0/",'Model output'!J6)),0,IF(ISNUMBER(SEARCH("/",'Model output'!J6)), VALUE(LEFT('Model output'!J6, SEARCH("/",'Model output'!J6)-1)),1)))))</f>
        <v>1</v>
      </c>
      <c r="K7" t="str" cm="1">
        <f t="array" ref="K7">IF(COUNT(FIND({0,1,2,3,4,5,6,7,8,9},'Model output'!K6))&gt;0,'Model output'!K6,"")</f>
        <v/>
      </c>
      <c r="L7" s="8"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2.1 cm</v>
      </c>
      <c r="Q7" t="str">
        <f t="shared" si="6"/>
        <v>2.1cm</v>
      </c>
      <c r="R7" cm="1">
        <f t="array" ref="R7">IF(Q7="","",IF(ISNUMBER(SEARCH("cm",Q7)),MAX(VALUE(SUBSTITUTE(_xlfn.FILTERXML("&lt;t&gt;&lt;s&gt;"&amp;SUBSTITUTE(Q7,",","&lt;/s&gt;&lt;s&gt;")&amp;"&lt;/s&gt;&lt;/t&gt;","//s"),"cm",""))),MAX(VALUE(SUBSTITUTE(_xlfn.FILTERXML("&lt;t&gt;&lt;s&gt;"&amp;SUBSTITUTE(Q7,",","&lt;/s&gt;&lt;s&gt;")&amp;"&lt;/s&gt;&lt;/t&gt;","//s"),"mm","")))/10))</f>
        <v>2.1</v>
      </c>
      <c r="S7" t="str">
        <f>IF(OR('Model output'!P6="",ISNUMBER(SEARCH("Not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9" t="str">
        <f>IF('Model output'!S6="","",'Model output'!S6)</f>
        <v>Not identified</v>
      </c>
      <c r="Y7" t="str">
        <f>IF(OR('Model output'!S6="",ISNUMBER(SEARCH("Absent",'Model output'!S6)),ISNUMBER(SEARCH("Not identified",'Model output'!S6)),AND(ISNUMBER(SEARCH("No",'Model output'!S6)),NOT(ISNUMBER(SEARCH("carcinoma",'Model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['BRAFV600E']</v>
      </c>
      <c r="AC7" s="1" t="str">
        <f>IF(OR('Model output'!V6="", AND(ISERROR(SEARCH("Positive",'Model output'!V6)), ISNUMBER(SEARCH("Negative",'Model output'!V6))), ISNUMBER(SEARCH("Uninvolved",'Model output'!V6)), ISNUMBER(SEARCH("not involved",'Model output'!V6)), ISNUMBER(SEARCH("Free",'Model output'!V6)), ISNUMBER(SEARCH("1 mm",'Model output'!V6)), ISNUMBER(SEARCH("1.0 mm",'Model output'!V6)), ISNUMBER(SEARCH("0.1 CM",'Model output'!V6)), ISNUMBER(SEARCH("less than 0.2 mm",'Model output'!V6)), ISNUMBER(SEARCH("less than 0.5 mm",'Model output'!V6)), ISNUMBER(SEARCH("invades capsule",'Model output'!V6)), ISNUMBER(SEARCH("Lymphocyte invasion",'Model output'!V6)), ISNUMBER(SEARCH("invades in capsule or vessel or benign tissue",'Model output'!V6)), ISNUMBER(SEARCH("not mentioned",'Model output'!V6)), ISNUMBER(SEARCH("cannot be assessed",'Model output'!V6))), "negative", "positive")</f>
        <v>negative</v>
      </c>
      <c r="AE7" s="38"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39" t="str">
        <f t="shared" si="2"/>
        <v>2</v>
      </c>
      <c r="AG7" s="39" t="str">
        <f t="shared" si="3"/>
        <v>1a</v>
      </c>
      <c r="AH7" s="39" t="str">
        <f t="shared" si="7"/>
        <v>0</v>
      </c>
      <c r="AI7" s="45" t="str">
        <f t="shared" si="8"/>
        <v>I</v>
      </c>
      <c r="AJ7" s="42" t="s">
        <v>942</v>
      </c>
      <c r="AK7" s="44" t="s">
        <v>948</v>
      </c>
      <c r="AL7" s="44" t="s">
        <v>634</v>
      </c>
      <c r="AM7" s="44" t="s">
        <v>949</v>
      </c>
      <c r="AN7" s="44" t="s">
        <v>73</v>
      </c>
      <c r="AO7" s="24">
        <f t="shared" ca="1" si="9"/>
        <v>1</v>
      </c>
      <c r="AP7" s="1">
        <f t="shared" si="10"/>
        <v>1</v>
      </c>
      <c r="AQ7" s="1">
        <f t="shared" si="11"/>
        <v>1</v>
      </c>
      <c r="AR7" s="1">
        <f t="shared" si="12"/>
        <v>1</v>
      </c>
      <c r="AS7" s="15">
        <f t="shared" si="4"/>
        <v>1</v>
      </c>
      <c r="AT7" s="1"/>
    </row>
    <row r="8" spans="1:46">
      <c r="A8" t="str">
        <f>'Model output'!A7</f>
        <v>TCGA-BJ-A0ZJ</v>
      </c>
      <c r="B8" s="36">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0</v>
      </c>
      <c r="F8" t="str">
        <f t="shared" si="5"/>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output'!H7)),ISNUMBER(SEARCH("gland",'Model output'!H7)),ISNUMBER(SEARCH("lobe",'Model output'!H7)),ISNUMBER(SEARCH("isthmus",'Model output'!H7)),ISNUMBER(SEARCH("mediastinum",'Model output'!H7)),ISNUMBER(SEARCH("Not mentioned",'Model output'!H7)), ISNUMBER(SEARCH("Not applicable",'Model output'!H7)), ISNUMBER(SEARCH("paratracheal",'Model output'!H7)),ISNUMBER(SEARCH("fibroadipose tissue",'Model output'!H7)),ISNUMBER(SEARCH("thyroid node",'Model output'!H7)),ISNUMBER(SEARCH("skeletal muscle",'Model output'!H7)),ISNUMBER(SEARCH("right",'Model output'!H7)),ISNUMBER(SEARCH("left",'Model output'!H7)),ISNUMBER(SEARCH("Not specified",'Model output'!H7))),"negative","positive"))</f>
        <v>negative</v>
      </c>
      <c r="I8">
        <f>IF(OR('Model output'!I7="",'Model output'!I7="Not answered",'Model output'!I7="Not mentioned"),"",IF(ISNUMBER('Model output'!I7),'Model output'!I7,1))</f>
        <v>8</v>
      </c>
      <c r="J8">
        <f>IF(OR('Model output'!J7="",'Model output'!J7="Not answered",'Model output'!J7="Not mentioned"),"",IF(AND(ISNUMBER('Model output'!J7),'Model output'!J7&lt;=I8),'Model output'!J7,IF(AND(ISNUMBER('Model output'!J7), 'Model output'!J7&gt;=DATE(2024,1,1)), MIN(DAY('Model output'!J7), MONTH('Model output'!J7), YEAR('Model output'!J7)), IF(ISNUMBER(SEARCH("0/",'Model output'!J7)),0,IF(ISNUMBER(SEARCH("/",'Model output'!J7)), VALUE(LEFT('Model output'!J7, SEARCH("/",'Model output'!J7)-1)),1)))))</f>
        <v>1</v>
      </c>
      <c r="K8" t="str" cm="1">
        <f t="array" ref="K8">IF(COUNT(FIND({0,1,2,3,4,5,6,7,8,9},'Model output'!K7))&gt;0,'Model output'!K7,"")</f>
        <v/>
      </c>
      <c r="L8" s="8"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
      </c>
      <c r="P8" t="str">
        <f>IF('Model output'!N7="","",'Model output'!N7)</f>
        <v>2.5 cm</v>
      </c>
      <c r="Q8" t="str">
        <f t="shared" si="6"/>
        <v>2.5cm</v>
      </c>
      <c r="R8" cm="1">
        <f t="array" ref="R8">IF(Q8="","",IF(ISNUMBER(SEARCH("cm",Q8)),MAX(VALUE(SUBSTITUTE(_xlfn.FILTERXML("&lt;t&gt;&lt;s&gt;"&amp;SUBSTITUTE(Q8,",","&lt;/s&gt;&lt;s&gt;")&amp;"&lt;/s&gt;&lt;/t&gt;","//s"),"cm",""))),MAX(VALUE(SUBSTITUTE(_xlfn.FILTERXML("&lt;t&gt;&lt;s&gt;"&amp;SUBSTITUTE(Q8,",","&lt;/s&gt;&lt;s&gt;")&amp;"&lt;/s&gt;&lt;/t&gt;","//s"),"mm","")))/10))</f>
        <v>2.5</v>
      </c>
      <c r="S8" t="str">
        <f>IF(OR('Model output'!P7="",ISNUMBER(SEARCH("Not identified", 'Model output'!P7)),ISNUMBER(SEARCH("Absent",'Model output'!P7)),AND(ISNUMBER(SEARCH("No",'Model output'!P7)),NOT(ISNUMBER(SEARCH("diagnostic",'Model output'!P7)))),ISNUMBER(SEARCH("Negative",'Model output'!P7))),"negative","positive")</f>
        <v>positive</v>
      </c>
      <c r="T8">
        <f>IF('Model output'!O7="","",'Model output'!O7)</f>
        <v>2</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19" t="str">
        <f>IF('Model output'!S7="","",'Model output'!S7)</f>
        <v>Not identified</v>
      </c>
      <c r="Y8" t="str">
        <f>IF(OR('Model output'!S7="",ISNUMBER(SEARCH("Absent",'Model output'!S7)),ISNUMBER(SEARCH("Not identified",'Model output'!S7)),AND(ISNUMBER(SEARCH("No",'Model output'!S7)),NOT(ISNUMBER(SEARCH("carcinoma",'Model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1" t="str">
        <f>IF(OR('Model output'!V7="", AND(ISERROR(SEARCH("Positive",'Model output'!V7)), ISNUMBER(SEARCH("Negative",'Model output'!V7))), ISNUMBER(SEARCH("Uninvolved",'Model output'!V7)), ISNUMBER(SEARCH("not involved",'Model output'!V7)), ISNUMBER(SEARCH("Free",'Model output'!V7)), ISNUMBER(SEARCH("1 mm",'Model output'!V7)), ISNUMBER(SEARCH("1.0 mm",'Model output'!V7)), ISNUMBER(SEARCH("0.1 CM",'Model output'!V7)), ISNUMBER(SEARCH("less than 0.2 mm",'Model output'!V7)), ISNUMBER(SEARCH("less than 0.5 mm",'Model output'!V7)), ISNUMBER(SEARCH("invades capsule",'Model output'!V7)), ISNUMBER(SEARCH("Lymphocyte invasion",'Model output'!V7)), ISNUMBER(SEARCH("invades in capsule or vessel or benign tissue",'Model output'!V7)), ISNUMBER(SEARCH("not mentioned",'Model output'!V7)), ISNUMBER(SEARCH("cannot be assessed",'Model output'!V7))), "negative", "positive")</f>
        <v>positive</v>
      </c>
      <c r="AE8" s="38"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9" t="str">
        <f t="shared" si="2"/>
        <v>2</v>
      </c>
      <c r="AG8" s="39" t="str">
        <f t="shared" si="3"/>
        <v>1a</v>
      </c>
      <c r="AH8" s="39" t="str">
        <f t="shared" si="7"/>
        <v>0</v>
      </c>
      <c r="AI8" s="45" t="str">
        <f t="shared" si="8"/>
        <v>I</v>
      </c>
      <c r="AJ8" s="42" t="s">
        <v>940</v>
      </c>
      <c r="AK8" s="44" t="s">
        <v>948</v>
      </c>
      <c r="AL8" s="44" t="s">
        <v>634</v>
      </c>
      <c r="AM8" s="44" t="s">
        <v>949</v>
      </c>
      <c r="AN8" s="44" t="s">
        <v>73</v>
      </c>
      <c r="AO8" s="24">
        <f t="shared" si="9"/>
        <v>1</v>
      </c>
      <c r="AP8" s="1">
        <f t="shared" si="10"/>
        <v>1</v>
      </c>
      <c r="AQ8" s="1">
        <f t="shared" si="11"/>
        <v>1</v>
      </c>
      <c r="AR8" s="1">
        <f t="shared" si="12"/>
        <v>1</v>
      </c>
      <c r="AS8" s="15">
        <f t="shared" si="4"/>
        <v>1</v>
      </c>
      <c r="AT8" s="1"/>
    </row>
    <row r="9" spans="1:46">
      <c r="A9" t="str">
        <f>'Model output'!A8</f>
        <v>TCGA-BJ-A18Y</v>
      </c>
      <c r="B9" s="36">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5"/>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output'!H8="","negative",IF(OR(ISNUMBER(SEARCH("lymph node",'Model output'!H8)),ISNUMBER(SEARCH("gland",'Model output'!H8)),ISNUMBER(SEARCH("lobe",'Model output'!H8)),ISNUMBER(SEARCH("isthmus",'Model output'!H8)),ISNUMBER(SEARCH("mediastinum",'Model output'!H8)),ISNUMBER(SEARCH("Not mentioned",'Model output'!H8)), ISNUMBER(SEARCH("Not applicable",'Model output'!H8)), ISNUMBER(SEARCH("paratracheal",'Model output'!H8)),ISNUMBER(SEARCH("fibroadipose tissue",'Model output'!H8)),ISNUMBER(SEARCH("thyroid node",'Model output'!H8)),ISNUMBER(SEARCH("skeletal muscle",'Model output'!H8)),ISNUMBER(SEARCH("right",'Model output'!H8)),ISNUMBER(SEARCH("left",'Model output'!H8)),ISNUMBER(SEARCH("Not specified",'Model output'!H8))),"negative","positive"))</f>
        <v>negative</v>
      </c>
      <c r="I9">
        <f>IF(OR('Model output'!I8="",'Model output'!I8="Not answered",'Model output'!I8="Not mentioned"),"",IF(ISNUMBER('Model output'!I8),'Model output'!I8,1))</f>
        <v>4</v>
      </c>
      <c r="J9">
        <f>IF(OR('Model output'!J8="",'Model output'!J8="Not answered",'Model output'!J8="Not mentioned"),"",IF(AND(ISNUMBER('Model output'!J8),'Model output'!J8&lt;=I9),'Model output'!J8,IF(AND(ISNUMBER('Model output'!J8), 'Model output'!J8&gt;=DATE(2024,1,1)), MIN(DAY('Model output'!J8), MONTH('Model output'!J8), YEAR('Model output'!J8)), IF(ISNUMBER(SEARCH("0/",'Model output'!J8)),0,IF(ISNUMBER(SEARCH("/",'Model output'!J8)), VALUE(LEFT('Model output'!J8, SEARCH("/",'Model output'!J8)-1)),1)))))</f>
        <v>0</v>
      </c>
      <c r="K9" t="str" cm="1">
        <f t="array" ref="K9">IF(COUNT(FIND({0,1,2,3,4,5,6,7,8,9},'Model output'!K8))&gt;0,'Model output'!K8,"")</f>
        <v/>
      </c>
      <c r="L9" s="8"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 encapsulated follicular variant</v>
      </c>
      <c r="O9" t="str">
        <f>IF('Model output'!M8="","",'Model output'!M8)</f>
        <v/>
      </c>
      <c r="P9" t="str">
        <f>IF('Model output'!N8="","",'Model output'!N8)</f>
        <v>1.4 cm</v>
      </c>
      <c r="Q9" t="str">
        <f t="shared" si="6"/>
        <v>1.4cm</v>
      </c>
      <c r="R9" cm="1">
        <f t="array" ref="R9">IF(Q9="","",IF(ISNUMBER(SEARCH("cm",Q9)),MAX(VALUE(SUBSTITUTE(_xlfn.FILTERXML("&lt;t&gt;&lt;s&gt;"&amp;SUBSTITUTE(Q9,",","&lt;/s&gt;&lt;s&gt;")&amp;"&lt;/s&gt;&lt;/t&gt;","//s"),"cm",""))),MAX(VALUE(SUBSTITUTE(_xlfn.FILTERXML("&lt;t&gt;&lt;s&gt;"&amp;SUBSTITUTE(Q9,",","&lt;/s&gt;&lt;s&gt;")&amp;"&lt;/s&gt;&lt;/t&gt;","//s"),"mm","")))/10))</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9" t="str">
        <f>IF('Model output'!S8="","",'Model output'!S8)</f>
        <v>Not identified</v>
      </c>
      <c r="Y9" t="str">
        <f>IF(OR('Model output'!S8="",ISNUMBER(SEARCH("Absent",'Model output'!S8)),ISNUMBER(SEARCH("Not identified",'Model output'!S8)),AND(ISNUMBER(SEARCH("No",'Model output'!S8)),NOT(ISNUMBER(SEARCH("carcinoma",'Model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 codon 61</v>
      </c>
      <c r="AC9" s="1" t="str">
        <f>IF(OR('Model output'!V8="", AND(ISERROR(SEARCH("Positive",'Model output'!V8)), ISNUMBER(SEARCH("Negative",'Model output'!V8))), ISNUMBER(SEARCH("Uninvolved",'Model output'!V8)), ISNUMBER(SEARCH("not involved",'Model output'!V8)), ISNUMBER(SEARCH("Free",'Model output'!V8)), ISNUMBER(SEARCH("1 mm",'Model output'!V8)), ISNUMBER(SEARCH("1.0 mm",'Model output'!V8)), ISNUMBER(SEARCH("0.1 CM",'Model output'!V8)), ISNUMBER(SEARCH("less than 0.2 mm",'Model output'!V8)), ISNUMBER(SEARCH("less than 0.5 mm",'Model output'!V8)), ISNUMBER(SEARCH("invades capsule",'Model output'!V8)), ISNUMBER(SEARCH("Lymphocyte invasion",'Model output'!V8)), ISNUMBER(SEARCH("invades in capsule or vessel or benign tissue",'Model output'!V8)), ISNUMBER(SEARCH("not mentioned",'Model output'!V8)), ISNUMBER(SEARCH("cannot be assessed",'Model output'!V8))), "negative", "positive")</f>
        <v>negative</v>
      </c>
      <c r="AE9" s="38"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9" t="str">
        <f t="shared" si="2"/>
        <v>1b</v>
      </c>
      <c r="AG9" s="39" t="str">
        <f t="shared" si="3"/>
        <v>0</v>
      </c>
      <c r="AH9" s="39" t="str">
        <f t="shared" si="7"/>
        <v>0</v>
      </c>
      <c r="AI9" s="45" t="str">
        <f t="shared" si="8"/>
        <v>I</v>
      </c>
      <c r="AJ9" s="42" t="s">
        <v>941</v>
      </c>
      <c r="AK9" s="44" t="s">
        <v>945</v>
      </c>
      <c r="AL9" s="44" t="s">
        <v>946</v>
      </c>
      <c r="AM9" s="44" t="s">
        <v>949</v>
      </c>
      <c r="AN9" s="44" t="s">
        <v>73</v>
      </c>
      <c r="AO9" s="24">
        <f t="shared" ca="1" si="9"/>
        <v>1</v>
      </c>
      <c r="AP9" s="1">
        <f t="shared" si="10"/>
        <v>1</v>
      </c>
      <c r="AQ9" s="1">
        <f t="shared" si="11"/>
        <v>1</v>
      </c>
      <c r="AR9" s="1">
        <f t="shared" si="12"/>
        <v>1</v>
      </c>
      <c r="AS9" s="15">
        <f t="shared" si="4"/>
        <v>1</v>
      </c>
      <c r="AT9" s="1"/>
    </row>
    <row r="10" spans="1:46">
      <c r="A10" t="str">
        <f>'Model output'!A9</f>
        <v>TCGA-BJ-A18Z</v>
      </c>
      <c r="B10" s="36">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5"/>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output'!H9="","negative",IF(OR(ISNUMBER(SEARCH("lymph node",'Model output'!H9)),ISNUMBER(SEARCH("gland",'Model output'!H9)),ISNUMBER(SEARCH("lobe",'Model output'!H9)),ISNUMBER(SEARCH("isthmus",'Model output'!H9)),ISNUMBER(SEARCH("mediastinum",'Model output'!H9)),ISNUMBER(SEARCH("Not mentioned",'Model output'!H9)), ISNUMBER(SEARCH("Not applicable",'Model output'!H9)), ISNUMBER(SEARCH("paratracheal",'Model output'!H9)),ISNUMBER(SEARCH("fibroadipose tissue",'Model output'!H9)),ISNUMBER(SEARCH("thyroid node",'Model output'!H9)),ISNUMBER(SEARCH("skeletal muscle",'Model output'!H9)),ISNUMBER(SEARCH("right",'Model output'!H9)),ISNUMBER(SEARCH("left",'Model output'!H9)),ISNUMBER(SEARCH("Not specified",'Model output'!H9))),"negative","positive"))</f>
        <v>negative</v>
      </c>
      <c r="I10">
        <f>IF(OR('Model output'!I9="",'Model output'!I9="Not answered",'Model output'!I9="Not mentioned"),"",IF(ISNUMBER('Model output'!I9),'Model output'!I9,1))</f>
        <v>37</v>
      </c>
      <c r="J10">
        <f>IF(OR('Model output'!J9="",'Model output'!J9="Not answered",'Model output'!J9="Not mentioned"),"",IF(AND(ISNUMBER('Model output'!J9),'Model output'!J9&lt;=I10),'Model output'!J9,IF(AND(ISNUMBER('Model output'!J9), 'Model output'!J9&gt;=DATE(2024,1,1)), MIN(DAY('Model output'!J9), MONTH('Model output'!J9), YEAR('Model output'!J9)), IF(ISNUMBER(SEARCH("0/",'Model output'!J9)),0,IF(ISNUMBER(SEARCH("/",'Model output'!J9)), VALUE(LEFT('Model output'!J9, SEARCH("/",'Model output'!J9)-1)),1)))))</f>
        <v>3</v>
      </c>
      <c r="K10" t="str" cm="1">
        <f t="array" ref="K10">IF(COUNT(FIND({0,1,2,3,4,5,6,7,8,9},'Model output'!K9))&gt;0,'Model output'!K9,"")</f>
        <v/>
      </c>
      <c r="L10" s="8" t="str">
        <f t="shared" si="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Conventional with tall cell features</v>
      </c>
      <c r="P10" t="str">
        <f>IF('Model output'!N9="","",'Model output'!N9)</f>
        <v>3.6 cm</v>
      </c>
      <c r="Q10" t="str">
        <f t="shared" si="6"/>
        <v>3.6cm</v>
      </c>
      <c r="R10" cm="1">
        <f t="array" ref="R10">IF(Q10="","",IF(ISNUMBER(SEARCH("cm",Q10)),MAX(VALUE(SUBSTITUTE(_xlfn.FILTERXML("&lt;t&gt;&lt;s&gt;"&amp;SUBSTITUTE(Q10,",","&lt;/s&gt;&lt;s&gt;")&amp;"&lt;/s&gt;&lt;/t&gt;","//s"),"cm",""))),MAX(VALUE(SUBSTITUTE(_xlfn.FILTERXML("&lt;t&gt;&lt;s&gt;"&amp;SUBSTITUTE(Q10,",","&lt;/s&gt;&lt;s&gt;")&amp;"&lt;/s&gt;&lt;/t&gt;","//s"),"mm","")))/10))</f>
        <v>3.6</v>
      </c>
      <c r="S10" t="str">
        <f>IF(OR('Model output'!P9="",ISNUMBER(SEARCH("Not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positive</v>
      </c>
      <c r="X10" s="19" t="str">
        <f>IF('Model output'!S9="","",'Model output'!S9)</f>
        <v>Present</v>
      </c>
      <c r="Y10" t="str">
        <f>IF(OR('Model output'!S9="",ISNUMBER(SEARCH("Absent",'Model output'!S9)),ISNUMBER(SEARCH("Not identified",'Model output'!S9)),AND(ISNUMBER(SEARCH("No",'Model output'!S9)),NOT(ISNUMBER(SEARCH("carcinoma",'Model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v>
      </c>
      <c r="AC10" s="1" t="str">
        <f>IF(OR('Model output'!V9="", AND(ISERROR(SEARCH("Positive",'Model output'!V9)), ISNUMBER(SEARCH("Negative",'Model output'!V9))), ISNUMBER(SEARCH("Uninvolved",'Model output'!V9)), ISNUMBER(SEARCH("not involved",'Model output'!V9)), ISNUMBER(SEARCH("Free",'Model output'!V9)), ISNUMBER(SEARCH("1 mm",'Model output'!V9)), ISNUMBER(SEARCH("1.0 mm",'Model output'!V9)), ISNUMBER(SEARCH("0.1 CM",'Model output'!V9)), ISNUMBER(SEARCH("less than 0.2 mm",'Model output'!V9)), ISNUMBER(SEARCH("less than 0.5 mm",'Model output'!V9)), ISNUMBER(SEARCH("invades capsule",'Model output'!V9)), ISNUMBER(SEARCH("Lymphocyte invasion",'Model output'!V9)), ISNUMBER(SEARCH("invades in capsule or vessel or benign tissue",'Model output'!V9)), ISNUMBER(SEARCH("not mentioned",'Model output'!V9)), ISNUMBER(SEARCH("cannot be assessed",'Model output'!V9))), "negative", "positive")</f>
        <v>positive</v>
      </c>
      <c r="AE10" s="38"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39" t="str">
        <f t="shared" si="2"/>
        <v>2</v>
      </c>
      <c r="AG10" s="39" t="str">
        <f t="shared" si="3"/>
        <v>1a</v>
      </c>
      <c r="AH10" s="39" t="str">
        <f t="shared" si="7"/>
        <v>0</v>
      </c>
      <c r="AI10" s="45" t="str">
        <f t="shared" si="8"/>
        <v>II</v>
      </c>
      <c r="AJ10" s="42" t="s">
        <v>940</v>
      </c>
      <c r="AK10" s="44" t="s">
        <v>948</v>
      </c>
      <c r="AL10" s="44" t="s">
        <v>945</v>
      </c>
      <c r="AM10" s="44" t="s">
        <v>949</v>
      </c>
      <c r="AN10" s="44" t="s">
        <v>947</v>
      </c>
      <c r="AO10" s="24">
        <f t="shared" si="9"/>
        <v>1</v>
      </c>
      <c r="AP10" s="1">
        <f t="shared" si="10"/>
        <v>1</v>
      </c>
      <c r="AQ10" s="1">
        <f t="shared" si="11"/>
        <v>0</v>
      </c>
      <c r="AR10" s="1">
        <f t="shared" si="12"/>
        <v>1</v>
      </c>
      <c r="AS10" s="15">
        <f t="shared" si="4"/>
        <v>1</v>
      </c>
      <c r="AT10" s="1"/>
    </row>
    <row r="11" spans="1:46">
      <c r="A11" t="str">
        <f>'Model output'!A10</f>
        <v>TCGA-BJ-A191</v>
      </c>
      <c r="B11" s="36">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0</v>
      </c>
      <c r="F11" t="str">
        <f t="shared" si="5"/>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output'!H10)),ISNUMBER(SEARCH("gland",'Model output'!H10)),ISNUMBER(SEARCH("lobe",'Model output'!H10)),ISNUMBER(SEARCH("isthmus",'Model output'!H10)),ISNUMBER(SEARCH("mediastinum",'Model output'!H10)),ISNUMBER(SEARCH("Not mentioned",'Model output'!H10)), ISNUMBER(SEARCH("Not applicable",'Model output'!H10)), ISNUMBER(SEARCH("paratracheal",'Model output'!H10)),ISNUMBER(SEARCH("fibroadipose tissue",'Model output'!H10)),ISNUMBER(SEARCH("thyroid node",'Model output'!H10)),ISNUMBER(SEARCH("skeletal muscle",'Model output'!H10)),ISNUMBER(SEARCH("right",'Model output'!H10)),ISNUMBER(SEARCH("left",'Model output'!H10)),ISNUMBER(SEARCH("Not specified",'Model output'!H10))),"negative","positive"))</f>
        <v>negative</v>
      </c>
      <c r="I11">
        <f>IF(OR('Model output'!I10="",'Model output'!I10="Not answered",'Model output'!I10="Not mentioned"),"",IF(ISNUMBER('Model output'!I10),'Model output'!I10,1))</f>
        <v>3</v>
      </c>
      <c r="J11">
        <f>IF(OR('Model output'!J10="",'Model output'!J10="Not answered",'Model output'!J10="Not mentioned"),"",IF(AND(ISNUMBER('Model output'!J10),'Model output'!J10&lt;=I11),'Model output'!J10,IF(AND(ISNUMBER('Model output'!J10), 'Model output'!J10&gt;=DATE(2024,1,1)), MIN(DAY('Model output'!J10), MONTH('Model output'!J10), YEAR('Model output'!J10)), IF(ISNUMBER(SEARCH("0/",'Model output'!J10)),0,IF(ISNUMBER(SEARCH("/",'Model output'!J10)), VALUE(LEFT('Model output'!J10, SEARCH("/",'Model output'!J10)-1)),1)))))</f>
        <v>0</v>
      </c>
      <c r="K11" t="str" cm="1">
        <f t="array" ref="K11">IF(COUNT(FIND({0,1,2,3,4,5,6,7,8,9},'Model output'!K10))&gt;0,'Model output'!K10,"")</f>
        <v/>
      </c>
      <c r="L11" s="8"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columnar cell variant</v>
      </c>
      <c r="O11" t="str">
        <f>IF('Model output'!M10="","",'Model output'!M10)</f>
        <v/>
      </c>
      <c r="P11" t="str">
        <f>IF('Model output'!N10="","",'Model output'!N10)</f>
        <v>2 cm</v>
      </c>
      <c r="Q11" t="str">
        <f t="shared" si="6"/>
        <v>2cm</v>
      </c>
      <c r="R11" cm="1">
        <f t="array" ref="R11">IF(Q11="","",IF(ISNUMBER(SEARCH("cm",Q11)),MAX(VALUE(SUBSTITUTE(_xlfn.FILTERXML("&lt;t&gt;&lt;s&gt;"&amp;SUBSTITUTE(Q11,",","&lt;/s&gt;&lt;s&gt;")&amp;"&lt;/s&gt;&lt;/t&gt;","//s"),"cm",""))),MAX(VALUE(SUBSTITUTE(_xlfn.FILTERXML("&lt;t&gt;&lt;s&gt;"&amp;SUBSTITUTE(Q11,",","&lt;/s&gt;&lt;s&gt;")&amp;"&lt;/s&gt;&lt;/t&gt;","//s"),"mm","")))/10))</f>
        <v>2</v>
      </c>
      <c r="S11" t="str">
        <f>IF(OR('Model output'!P10="",ISNUMBER(SEARCH("Not identified", 'Model output'!P10)),ISNUMBER(SEARCH("Absent",'Model output'!P10)),AND(ISNUMBER(SEARCH("No",'Model output'!P10)),NOT(ISNUMBER(SEARCH("diagnostic",'Model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19" t="str">
        <f>IF('Model output'!S10="","",'Model output'!S10)</f>
        <v>Not identified</v>
      </c>
      <c r="Y11" t="str">
        <f>IF(OR('Model output'!S10="",ISNUMBER(SEARCH("Absent",'Model output'!S10)),ISNUMBER(SEARCH("Not identified",'Model output'!S10)),AND(ISNUMBER(SEARCH("No",'Model output'!S10)),NOT(ISNUMBER(SEARCH("carcinoma",'Model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1" t="str">
        <f>IF(OR('Model output'!V10="", AND(ISERROR(SEARCH("Positive",'Model output'!V10)), ISNUMBER(SEARCH("Negative",'Model output'!V10))), ISNUMBER(SEARCH("Uninvolved",'Model output'!V10)), ISNUMBER(SEARCH("not involved",'Model output'!V10)), ISNUMBER(SEARCH("Free",'Model output'!V10)), ISNUMBER(SEARCH("1 mm",'Model output'!V10)), ISNUMBER(SEARCH("1.0 mm",'Model output'!V10)), ISNUMBER(SEARCH("0.1 CM",'Model output'!V10)), ISNUMBER(SEARCH("less than 0.2 mm",'Model output'!V10)), ISNUMBER(SEARCH("less than 0.5 mm",'Model output'!V10)), ISNUMBER(SEARCH("invades capsule",'Model output'!V10)), ISNUMBER(SEARCH("Lymphocyte invasion",'Model output'!V10)), ISNUMBER(SEARCH("invades in capsule or vessel or benign tissue",'Model output'!V10)), ISNUMBER(SEARCH("not mentioned",'Model output'!V10)), ISNUMBER(SEARCH("cannot be assessed",'Model output'!V10))), "negative", "positive")</f>
        <v>negative</v>
      </c>
      <c r="AE11" s="38"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39" t="str">
        <f t="shared" si="2"/>
        <v>1b</v>
      </c>
      <c r="AG11" s="39" t="str">
        <f t="shared" si="3"/>
        <v>0</v>
      </c>
      <c r="AH11" s="39" t="str">
        <f t="shared" si="7"/>
        <v>0</v>
      </c>
      <c r="AI11" s="45" t="str">
        <f t="shared" si="8"/>
        <v>I</v>
      </c>
      <c r="AJ11" s="42" t="s">
        <v>942</v>
      </c>
      <c r="AK11" s="44" t="s">
        <v>945</v>
      </c>
      <c r="AL11" s="44" t="s">
        <v>946</v>
      </c>
      <c r="AM11" s="44" t="s">
        <v>949</v>
      </c>
      <c r="AN11" s="44" t="s">
        <v>73</v>
      </c>
      <c r="AO11" s="24">
        <f t="shared" ca="1" si="9"/>
        <v>1</v>
      </c>
      <c r="AP11" s="1">
        <f t="shared" si="10"/>
        <v>1</v>
      </c>
      <c r="AQ11" s="1">
        <f t="shared" si="11"/>
        <v>1</v>
      </c>
      <c r="AR11" s="1">
        <f t="shared" si="12"/>
        <v>1</v>
      </c>
      <c r="AS11" s="15">
        <f t="shared" si="4"/>
        <v>1</v>
      </c>
      <c r="AT11" s="1"/>
    </row>
    <row r="12" spans="1:46">
      <c r="A12" t="str">
        <f>'Model output'!A11</f>
        <v>TCGA-BJ-A192</v>
      </c>
      <c r="B12" s="36">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5"/>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output'!H11)),ISNUMBER(SEARCH("gland",'Model output'!H11)),ISNUMBER(SEARCH("lobe",'Model output'!H11)),ISNUMBER(SEARCH("isthmus",'Model output'!H11)),ISNUMBER(SEARCH("mediastinum",'Model output'!H11)),ISNUMBER(SEARCH("Not mentioned",'Model output'!H11)), ISNUMBER(SEARCH("Not applicable",'Model output'!H11)), ISNUMBER(SEARCH("paratracheal",'Model output'!H11)),ISNUMBER(SEARCH("fibroadipose tissue",'Model output'!H11)),ISNUMBER(SEARCH("thyroid node",'Model output'!H11)),ISNUMBER(SEARCH("skeletal muscle",'Model output'!H11)),ISNUMBER(SEARCH("right",'Model output'!H11)),ISNUMBER(SEARCH("left",'Model output'!H11)),ISNUMBER(SEARCH("Not specified",'Model output'!H11))),"negative","positive"))</f>
        <v>negative</v>
      </c>
      <c r="I12" t="str">
        <f>IF(OR('Model output'!I11="",'Model output'!I11="Not answered",'Model output'!I11="Not mentioned"),"",IF(ISNUMBER('Model output'!I11),'Model output'!I11,1))</f>
        <v/>
      </c>
      <c r="J12" t="str">
        <f>IF(OR('Model output'!J11="",'Model output'!J11="Not answered",'Model output'!J11="Not mentioned"),"",IF(AND(ISNUMBER('Model output'!J11),'Model output'!J11&lt;=I12),'Model output'!J11,IF(AND(ISNUMBER('Model output'!J11), 'Model output'!J11&gt;=DATE(2024,1,1)), MIN(DAY('Model output'!J11), MONTH('Model output'!J11), YEAR('Model output'!J11)), IF(ISNUMBER(SEARCH("0/",'Model output'!J11)),0,IF(ISNUMBER(SEARCH("/",'Model output'!J11)), VALUE(LEFT('Model output'!J11, SEARCH("/",'Model output'!J11)-1)),1)))))</f>
        <v/>
      </c>
      <c r="K12" t="str" cm="1">
        <f t="array" ref="K12">IF(COUNT(FIND({0,1,2,3,4,5,6,7,8,9},'Model output'!K11))&gt;0,'Model output'!K11,"")</f>
        <v/>
      </c>
      <c r="L12" s="8"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 Variant</v>
      </c>
      <c r="P12" t="str">
        <f>IF('Model output'!N11="","",'Model output'!N11)</f>
        <v>5.0 CM</v>
      </c>
      <c r="Q12" t="str">
        <f t="shared" si="6"/>
        <v>5.0cm</v>
      </c>
      <c r="R12" cm="1">
        <f t="array" ref="R12">IF(Q12="","",IF(ISNUMBER(SEARCH("cm",Q12)),MAX(VALUE(SUBSTITUTE(_xlfn.FILTERXML("&lt;t&gt;&lt;s&gt;"&amp;SUBSTITUTE(Q12,",","&lt;/s&gt;&lt;s&gt;")&amp;"&lt;/s&gt;&lt;/t&gt;","//s"),"cm",""))),MAX(VALUE(SUBSTITUTE(_xlfn.FILTERXML("&lt;t&gt;&lt;s&gt;"&amp;SUBSTITUTE(Q12,",","&lt;/s&gt;&lt;s&gt;")&amp;"&lt;/s&gt;&lt;/t&gt;","//s"),"mm","")))/10))</f>
        <v>5</v>
      </c>
      <c r="S12" t="str">
        <f>IF(OR('Model output'!P11="",ISNUMBER(SEARCH("Not identified", 'Model output'!P11)),ISNUMBER(SEARCH("Absent",'Model output'!P11)),AND(ISNUMBER(SEARCH("No",'Model output'!P11)),NOT(ISNUMBER(SEARCH("diagnostic",'Model output'!P11)))),ISNUMBER(SEARCH("Negative",'Model output'!P11))),"negative","positive")</f>
        <v>negative</v>
      </c>
      <c r="T12">
        <f>IF('Model output'!O11="","",'Model output'!O11)</f>
        <v>1</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9" t="str">
        <f>IF('Model output'!S11="","",'Model output'!S11)</f>
        <v>Not identified</v>
      </c>
      <c r="Y12" t="str">
        <f>IF(OR('Model output'!S11="",ISNUMBER(SEARCH("Absent",'Model output'!S11)),ISNUMBER(SEARCH("Not identified",'Model output'!S11)),AND(ISNUMBER(SEARCH("No",'Model output'!S11)),NOT(ISNUMBER(SEARCH("carcinoma",'Model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1" t="str">
        <f>IF(OR('Model output'!V11="", AND(ISERROR(SEARCH("Positive",'Model output'!V11)), ISNUMBER(SEARCH("Negative",'Model output'!V11))), ISNUMBER(SEARCH("Uninvolved",'Model output'!V11)), ISNUMBER(SEARCH("not involved",'Model output'!V11)), ISNUMBER(SEARCH("Free",'Model output'!V11)), ISNUMBER(SEARCH("1 mm",'Model output'!V11)), ISNUMBER(SEARCH("1.0 mm",'Model output'!V11)), ISNUMBER(SEARCH("0.1 CM",'Model output'!V11)), ISNUMBER(SEARCH("less than 0.2 mm",'Model output'!V11)), ISNUMBER(SEARCH("less than 0.5 mm",'Model output'!V11)), ISNUMBER(SEARCH("invades capsule",'Model output'!V11)), ISNUMBER(SEARCH("Lymphocyte invasion",'Model output'!V11)), ISNUMBER(SEARCH("invades in capsule or vessel or benign tissue",'Model output'!V11)), ISNUMBER(SEARCH("not mentioned",'Model output'!V11)), ISNUMBER(SEARCH("cannot be assessed",'Model output'!V11))), "negative", "positive")</f>
        <v>negative</v>
      </c>
      <c r="AE12" s="38"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39" t="str">
        <f t="shared" si="2"/>
        <v>3a</v>
      </c>
      <c r="AG12" s="39" t="str">
        <f t="shared" si="3"/>
        <v>0</v>
      </c>
      <c r="AH12" s="39" t="str">
        <f t="shared" si="7"/>
        <v>0</v>
      </c>
      <c r="AI12" s="45" t="str">
        <f t="shared" si="8"/>
        <v>I</v>
      </c>
      <c r="AJ12" s="42" t="s">
        <v>941</v>
      </c>
      <c r="AK12" s="44" t="s">
        <v>950</v>
      </c>
      <c r="AL12" s="44" t="s">
        <v>949</v>
      </c>
      <c r="AM12" s="44" t="s">
        <v>949</v>
      </c>
      <c r="AN12" s="44" t="s">
        <v>73</v>
      </c>
      <c r="AO12" s="24">
        <f t="shared" ca="1" si="9"/>
        <v>1</v>
      </c>
      <c r="AP12" s="1">
        <f t="shared" si="10"/>
        <v>1</v>
      </c>
      <c r="AQ12" s="1">
        <f t="shared" si="11"/>
        <v>1</v>
      </c>
      <c r="AR12" s="1">
        <f t="shared" si="12"/>
        <v>1</v>
      </c>
      <c r="AS12" s="15">
        <f t="shared" si="4"/>
        <v>1</v>
      </c>
      <c r="AT12" s="1"/>
    </row>
    <row r="13" spans="1:46">
      <c r="A13" t="str">
        <f>'Model output'!A12</f>
        <v>TCGA-BJ-A28R</v>
      </c>
      <c r="B13" s="36">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5"/>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output'!H12)),ISNUMBER(SEARCH("gland",'Model output'!H12)),ISNUMBER(SEARCH("lobe",'Model output'!H12)),ISNUMBER(SEARCH("isthmus",'Model output'!H12)),ISNUMBER(SEARCH("mediastinum",'Model output'!H12)),ISNUMBER(SEARCH("Not mentioned",'Model output'!H12)), ISNUMBER(SEARCH("Not applicable",'Model output'!H12)), ISNUMBER(SEARCH("paratracheal",'Model output'!H12)),ISNUMBER(SEARCH("fibroadipose tissue",'Model output'!H12)),ISNUMBER(SEARCH("thyroid node",'Model output'!H12)),ISNUMBER(SEARCH("skeletal muscle",'Model output'!H12)),ISNUMBER(SEARCH("right",'Model output'!H12)),ISNUMBER(SEARCH("left",'Model output'!H12)),ISNUMBER(SEARCH("Not specified",'Model output'!H12))),"negative","positive"))</f>
        <v>negative</v>
      </c>
      <c r="I13">
        <f>IF(OR('Model output'!I12="",'Model output'!I12="Not answered",'Model output'!I12="Not mentioned"),"",IF(ISNUMBER('Model output'!I12),'Model output'!I12,1))</f>
        <v>20</v>
      </c>
      <c r="J13">
        <f>IF(OR('Model output'!J12="",'Model output'!J12="Not answered",'Model output'!J12="Not mentioned"),"",IF(AND(ISNUMBER('Model output'!J12),'Model output'!J12&lt;=I13),'Model output'!J12,IF(AND(ISNUMBER('Model output'!J12), 'Model output'!J12&gt;=DATE(2024,1,1)), MIN(DAY('Model output'!J12), MONTH('Model output'!J12), YEAR('Model output'!J12)), IF(ISNUMBER(SEARCH("0/",'Model output'!J12)),0,IF(ISNUMBER(SEARCH("/",'Model output'!J12)), VALUE(LEFT('Model output'!J12, SEARCH("/",'Model output'!J12)-1)),1)))))</f>
        <v>0</v>
      </c>
      <c r="K13" t="str" cm="1">
        <f t="array" ref="K13">IF(COUNT(FIND({0,1,2,3,4,5,6,7,8,9},'Model output'!K12))&gt;0,'Model output'!K12,"")</f>
        <v/>
      </c>
      <c r="L13" s="8" t="str">
        <f t="shared" si="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1.5 cm</v>
      </c>
      <c r="Q13" t="str">
        <f t="shared" si="6"/>
        <v>1.5cm</v>
      </c>
      <c r="R13" cm="1">
        <f t="array" ref="R13">IF(Q13="","",IF(ISNUMBER(SEARCH("cm",Q13)),MAX(VALUE(SUBSTITUTE(_xlfn.FILTERXML("&lt;t&gt;&lt;s&gt;"&amp;SUBSTITUTE(Q13,",","&lt;/s&gt;&lt;s&gt;")&amp;"&lt;/s&gt;&lt;/t&gt;","//s"),"cm",""))),MAX(VALUE(SUBSTITUTE(_xlfn.FILTERXML("&lt;t&gt;&lt;s&gt;"&amp;SUBSTITUTE(Q13,",","&lt;/s&gt;&lt;s&gt;")&amp;"&lt;/s&gt;&lt;/t&gt;","//s"),"mm","")))/10))</f>
        <v>1.5</v>
      </c>
      <c r="S13" t="str">
        <f>IF(OR('Model output'!P12="",ISNUMBER(SEARCH("Not identified", 'Model output'!P12)),ISNUMBER(SEARCH("Absent",'Model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9" t="str">
        <f>IF('Model output'!S12="","",'Model output'!S12)</f>
        <v>Not identified</v>
      </c>
      <c r="Y13" t="str">
        <f>IF(OR('Model output'!S12="",ISNUMBER(SEARCH("Absent",'Model output'!S12)),ISNUMBER(SEARCH("Not identified",'Model output'!S12)),AND(ISNUMBER(SEARCH("No",'Model output'!S12)),NOT(ISNUMBER(SEARCH("carcinoma",'Model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1" t="str">
        <f>IF(OR('Model output'!V12="", AND(ISERROR(SEARCH("Positive",'Model output'!V12)), ISNUMBER(SEARCH("Negative",'Model output'!V12))), ISNUMBER(SEARCH("Uninvolved",'Model output'!V12)), ISNUMBER(SEARCH("not involved",'Model output'!V12)), ISNUMBER(SEARCH("Free",'Model output'!V12)), ISNUMBER(SEARCH("1 mm",'Model output'!V12)), ISNUMBER(SEARCH("1.0 mm",'Model output'!V12)), ISNUMBER(SEARCH("0.1 CM",'Model output'!V12)), ISNUMBER(SEARCH("less than 0.2 mm",'Model output'!V12)), ISNUMBER(SEARCH("less than 0.5 mm",'Model output'!V12)), ISNUMBER(SEARCH("invades capsule",'Model output'!V12)), ISNUMBER(SEARCH("Lymphocyte invasion",'Model output'!V12)), ISNUMBER(SEARCH("invades in capsule or vessel or benign tissue",'Model output'!V12)), ISNUMBER(SEARCH("not mentioned",'Model output'!V12)), ISNUMBER(SEARCH("cannot be assessed",'Model output'!V12))), "negative", "positive")</f>
        <v>negative</v>
      </c>
      <c r="AE13" s="38"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9" t="str">
        <f t="shared" si="2"/>
        <v>1b</v>
      </c>
      <c r="AG13" s="39" t="str">
        <f t="shared" si="3"/>
        <v>0</v>
      </c>
      <c r="AH13" s="39" t="str">
        <f t="shared" si="7"/>
        <v>0</v>
      </c>
      <c r="AI13" s="45" t="str">
        <f t="shared" si="8"/>
        <v>I</v>
      </c>
      <c r="AJ13" s="42" t="s">
        <v>942</v>
      </c>
      <c r="AK13" s="44" t="s">
        <v>945</v>
      </c>
      <c r="AL13" s="44" t="s">
        <v>946</v>
      </c>
      <c r="AM13" s="44" t="s">
        <v>949</v>
      </c>
      <c r="AN13" s="44" t="s">
        <v>73</v>
      </c>
      <c r="AO13" s="24">
        <f t="shared" ca="1" si="9"/>
        <v>1</v>
      </c>
      <c r="AP13" s="1">
        <f t="shared" si="10"/>
        <v>1</v>
      </c>
      <c r="AQ13" s="1">
        <f t="shared" si="11"/>
        <v>1</v>
      </c>
      <c r="AR13" s="1">
        <f t="shared" si="12"/>
        <v>1</v>
      </c>
      <c r="AS13" s="15">
        <f t="shared" si="4"/>
        <v>1</v>
      </c>
      <c r="AT13" s="1"/>
    </row>
    <row r="14" spans="1:46">
      <c r="A14" t="str">
        <f>'Model output'!A13</f>
        <v>TCGA-BJ-A28S</v>
      </c>
      <c r="B14" s="36">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0</v>
      </c>
      <c r="F14" t="str">
        <f t="shared" si="5"/>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output'!H13)),ISNUMBER(SEARCH("gland",'Model output'!H13)),ISNUMBER(SEARCH("lobe",'Model output'!H13)),ISNUMBER(SEARCH("isthmus",'Model output'!H13)),ISNUMBER(SEARCH("mediastinum",'Model output'!H13)),ISNUMBER(SEARCH("Not mentioned",'Model output'!H13)), ISNUMBER(SEARCH("Not applicable",'Model output'!H13)), ISNUMBER(SEARCH("paratracheal",'Model output'!H13)),ISNUMBER(SEARCH("fibroadipose tissue",'Model output'!H13)),ISNUMBER(SEARCH("thyroid node",'Model output'!H13)),ISNUMBER(SEARCH("skeletal muscle",'Model output'!H13)),ISNUMBER(SEARCH("right",'Model output'!H13)),ISNUMBER(SEARCH("left",'Model output'!H13)),ISNUMBER(SEARCH("Not specified",'Model output'!H13))),"negative","positive"))</f>
        <v>negative</v>
      </c>
      <c r="I14">
        <f>IF(OR('Model output'!I13="",'Model output'!I13="Not answered",'Model output'!I13="Not mentioned"),"",IF(ISNUMBER('Model output'!I13),'Model output'!I13,1))</f>
        <v>0</v>
      </c>
      <c r="J14">
        <f>IF(OR('Model output'!J13="",'Model output'!J13="Not answered",'Model output'!J13="Not mentioned"),"",IF(AND(ISNUMBER('Model output'!J13),'Model output'!J13&lt;=I14),'Model output'!J13,IF(AND(ISNUMBER('Model output'!J13), 'Model output'!J13&gt;=DATE(2024,1,1)), MIN(DAY('Model output'!J13), MONTH('Model output'!J13), YEAR('Model output'!J13)), IF(ISNUMBER(SEARCH("0/",'Model output'!J13)),0,IF(ISNUMBER(SEARCH("/",'Model output'!J13)), VALUE(LEFT('Model output'!J13, SEARCH("/",'Model output'!J13)-1)),1)))))</f>
        <v>0</v>
      </c>
      <c r="K14" t="str" cm="1">
        <f t="array" ref="K14">IF(COUNT(FIND({0,1,2,3,4,5,6,7,8,9},'Model output'!K13))&gt;0,'Model output'!K13,"")</f>
        <v/>
      </c>
      <c r="L14" s="8"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v>
      </c>
      <c r="O14" t="str">
        <f>IF('Model output'!M13="","",'Model output'!M13)</f>
        <v>Encapsulated follicular variant</v>
      </c>
      <c r="P14" t="str">
        <f>IF('Model output'!N13="","",'Model output'!N13)</f>
        <v>3.4 cm</v>
      </c>
      <c r="Q14" t="str">
        <f t="shared" si="6"/>
        <v>3.4cm</v>
      </c>
      <c r="R14" cm="1">
        <f t="array" ref="R14">IF(Q14="","",IF(ISNUMBER(SEARCH("cm",Q14)),MAX(VALUE(SUBSTITUTE(_xlfn.FILTERXML("&lt;t&gt;&lt;s&gt;"&amp;SUBSTITUTE(Q14,",","&lt;/s&gt;&lt;s&gt;")&amp;"&lt;/s&gt;&lt;/t&gt;","//s"),"cm",""))),MAX(VALUE(SUBSTITUTE(_xlfn.FILTERXML("&lt;t&gt;&lt;s&gt;"&amp;SUBSTITUTE(Q14,",","&lt;/s&gt;&lt;s&gt;")&amp;"&lt;/s&gt;&lt;/t&gt;","//s"),"mm","")))/10))</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9" t="str">
        <f>IF('Model output'!S13="","",'Model output'!S13)</f>
        <v>Not identified</v>
      </c>
      <c r="Y14" t="str">
        <f>IF(OR('Model output'!S13="",ISNUMBER(SEARCH("Absent",'Model output'!S13)),ISNUMBER(SEARCH("Not identified",'Model output'!S13)),AND(ISNUMBER(SEARCH("No",'Model output'!S13)),NOT(ISNUMBER(SEARCH("carcinoma",'Model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INDETERMINATE due to poor quality of isolated DNA (see note)</v>
      </c>
      <c r="AC14" s="1" t="str">
        <f>IF(OR('Model output'!V13="", AND(ISERROR(SEARCH("Positive",'Model output'!V13)), ISNUMBER(SEARCH("Negative",'Model output'!V13))), ISNUMBER(SEARCH("Uninvolved",'Model output'!V13)), ISNUMBER(SEARCH("not involved",'Model output'!V13)), ISNUMBER(SEARCH("Free",'Model output'!V13)), ISNUMBER(SEARCH("1 mm",'Model output'!V13)), ISNUMBER(SEARCH("1.0 mm",'Model output'!V13)), ISNUMBER(SEARCH("0.1 CM",'Model output'!V13)), ISNUMBER(SEARCH("less than 0.2 mm",'Model output'!V13)), ISNUMBER(SEARCH("less than 0.5 mm",'Model output'!V13)), ISNUMBER(SEARCH("invades capsule",'Model output'!V13)), ISNUMBER(SEARCH("Lymphocyte invasion",'Model output'!V13)), ISNUMBER(SEARCH("invades in capsule or vessel or benign tissue",'Model output'!V13)), ISNUMBER(SEARCH("not mentioned",'Model output'!V13)), ISNUMBER(SEARCH("cannot be assessed",'Model output'!V13))), "negative", "positive")</f>
        <v>negative</v>
      </c>
      <c r="AE14" s="38"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9" t="str">
        <f t="shared" si="2"/>
        <v>2</v>
      </c>
      <c r="AG14" s="39" t="str">
        <f t="shared" si="3"/>
        <v>0</v>
      </c>
      <c r="AH14" s="39" t="str">
        <f t="shared" si="7"/>
        <v>0</v>
      </c>
      <c r="AI14" s="45" t="str">
        <f t="shared" si="8"/>
        <v>I</v>
      </c>
      <c r="AJ14" s="42" t="s">
        <v>941</v>
      </c>
      <c r="AK14" s="44" t="s">
        <v>948</v>
      </c>
      <c r="AL14" s="44" t="s">
        <v>949</v>
      </c>
      <c r="AM14" s="44" t="s">
        <v>949</v>
      </c>
      <c r="AN14" s="44" t="s">
        <v>73</v>
      </c>
      <c r="AO14" s="24">
        <f t="shared" ca="1" si="9"/>
        <v>1</v>
      </c>
      <c r="AP14" s="1">
        <f t="shared" si="10"/>
        <v>1</v>
      </c>
      <c r="AQ14" s="1">
        <f t="shared" si="11"/>
        <v>1</v>
      </c>
      <c r="AR14" s="1">
        <f t="shared" si="12"/>
        <v>1</v>
      </c>
      <c r="AS14" s="15">
        <f t="shared" si="4"/>
        <v>1</v>
      </c>
      <c r="AT14" s="1"/>
    </row>
    <row r="15" spans="1:46">
      <c r="A15" t="str">
        <f>'Model output'!A14</f>
        <v>TCGA-BJ-A28T</v>
      </c>
      <c r="B15" s="36">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0</v>
      </c>
      <c r="F15" t="str">
        <f t="shared" si="5"/>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output'!H14="","negative",IF(OR(ISNUMBER(SEARCH("lymph node",'Model output'!H14)),ISNUMBER(SEARCH("gland",'Model output'!H14)),ISNUMBER(SEARCH("lobe",'Model output'!H14)),ISNUMBER(SEARCH("isthmus",'Model output'!H14)),ISNUMBER(SEARCH("mediastinum",'Model output'!H14)),ISNUMBER(SEARCH("Not mentioned",'Model output'!H14)), ISNUMBER(SEARCH("Not applicable",'Model output'!H14)), ISNUMBER(SEARCH("paratracheal",'Model output'!H14)),ISNUMBER(SEARCH("fibroadipose tissue",'Model output'!H14)),ISNUMBER(SEARCH("thyroid node",'Model output'!H14)),ISNUMBER(SEARCH("skeletal muscle",'Model output'!H14)),ISNUMBER(SEARCH("right",'Model output'!H14)),ISNUMBER(SEARCH("left",'Model output'!H14)),ISNUMBER(SEARCH("Not specified",'Model output'!H14))),"negative","positive"))</f>
        <v>negative</v>
      </c>
      <c r="I15">
        <f>IF(OR('Model output'!I14="",'Model output'!I14="Not answered",'Model output'!I14="Not mentioned"),"",IF(ISNUMBER('Model output'!I14),'Model output'!I14,1))</f>
        <v>9</v>
      </c>
      <c r="J15">
        <f>IF(OR('Model output'!J14="",'Model output'!J14="Not answered",'Model output'!J14="Not mentioned"),"",IF(AND(ISNUMBER('Model output'!J14),'Model output'!J14&lt;=I15),'Model output'!J14,IF(AND(ISNUMBER('Model output'!J14), 'Model output'!J14&gt;=DATE(2024,1,1)), MIN(DAY('Model output'!J14), MONTH('Model output'!J14), YEAR('Model output'!J14)), IF(ISNUMBER(SEARCH("0/",'Model output'!J14)),0,IF(ISNUMBER(SEARCH("/",'Model output'!J14)), VALUE(LEFT('Model output'!J14, SEARCH("/",'Model output'!J14)-1)),1)))))</f>
        <v>3</v>
      </c>
      <c r="K15" t="str" cm="1">
        <f t="array" ref="K15">IF(COUNT(FIND({0,1,2,3,4,5,6,7,8,9},'Model output'!K14))&gt;0,'Model output'!K14,"")</f>
        <v/>
      </c>
      <c r="L15" s="8" t="str">
        <f t="shared" si="1"/>
        <v/>
      </c>
      <c r="M15" t="str" cm="1">
        <f t="array" ref="M15">IF(L15="","",IF(ISNUMBER(SEARCH("cm",L15)),MAX(VALUE(SUBSTITUTE(_xlfn.FILTERXML("&lt;t&gt;&lt;s&gt;"&amp;SUBSTITUTE(L15,",","&lt;/s&gt;&lt;s&gt;")&amp;"&lt;/s&gt;&lt;/t&gt;","//s"),"cm",""))),MAX(VALUE(SUBSTITUTE(_xlfn.FILTERXML("&lt;t&gt;&lt;s&gt;"&amp;SUBSTITUTE(L15,",","&lt;/s&gt;&lt;s&gt;")&amp;"&lt;/s&gt;&lt;/t&gt;","//s"),"mm","")))/10))</f>
        <v/>
      </c>
      <c r="N15" t="str">
        <f>IF('Model output'!L14="","",'Model output'!L14)</f>
        <v>Papillary</v>
      </c>
      <c r="O15" t="str">
        <f>IF('Model output'!M14="","",'Model output'!M14)</f>
        <v/>
      </c>
      <c r="P15" t="str">
        <f>IF('Model output'!N14="","",'Model output'!N14)</f>
        <v>1.3 cm</v>
      </c>
      <c r="Q15" t="str">
        <f t="shared" si="6"/>
        <v>1.3cm</v>
      </c>
      <c r="R15" cm="1">
        <f t="array" ref="R15">IF(Q15="","",IF(ISNUMBER(SEARCH("cm",Q15)),MAX(VALUE(SUBSTITUTE(_xlfn.FILTERXML("&lt;t&gt;&lt;s&gt;"&amp;SUBSTITUTE(Q15,",","&lt;/s&gt;&lt;s&gt;")&amp;"&lt;/s&gt;&lt;/t&gt;","//s"),"cm",""))),MAX(VALUE(SUBSTITUTE(_xlfn.FILTERXML("&lt;t&gt;&lt;s&gt;"&amp;SUBSTITUTE(Q15,",","&lt;/s&gt;&lt;s&gt;")&amp;"&lt;/s&gt;&lt;/t&gt;","//s"),"mm","")))/10))</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9" t="str">
        <f>IF('Model output'!S14="","",'Model output'!S14)</f>
        <v>Not identified</v>
      </c>
      <c r="Y15" t="str">
        <f>IF(OR('Model output'!S14="",ISNUMBER(SEARCH("Absent",'Model output'!S14)),ISNUMBER(SEARCH("Not identified",'Model output'!S14)),AND(ISNUMBER(SEARCH("No",'Model output'!S14)),NOT(ISNUMBER(SEARCH("carcinoma",'Model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1" t="str">
        <f>IF(OR('Model output'!V14="", AND(ISERROR(SEARCH("Positive",'Model output'!V14)), ISNUMBER(SEARCH("Negative",'Model output'!V14))), ISNUMBER(SEARCH("Uninvolved",'Model output'!V14)), ISNUMBER(SEARCH("not involved",'Model output'!V14)), ISNUMBER(SEARCH("Free",'Model output'!V14)), ISNUMBER(SEARCH("1 mm",'Model output'!V14)), ISNUMBER(SEARCH("1.0 mm",'Model output'!V14)), ISNUMBER(SEARCH("0.1 CM",'Model output'!V14)), ISNUMBER(SEARCH("less than 0.2 mm",'Model output'!V14)), ISNUMBER(SEARCH("less than 0.5 mm",'Model output'!V14)), ISNUMBER(SEARCH("invades capsule",'Model output'!V14)), ISNUMBER(SEARCH("Lymphocyte invasion",'Model output'!V14)), ISNUMBER(SEARCH("invades in capsule or vessel or benign tissue",'Model output'!V14)), ISNUMBER(SEARCH("not mentioned",'Model output'!V14)), ISNUMBER(SEARCH("cannot be assessed",'Model output'!V14))), "negative", "positive")</f>
        <v>negative</v>
      </c>
      <c r="AE15" s="38"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39" t="str">
        <f t="shared" si="2"/>
        <v>1b</v>
      </c>
      <c r="AG15" s="39" t="str">
        <f t="shared" si="3"/>
        <v>1a</v>
      </c>
      <c r="AH15" s="39" t="str">
        <f t="shared" si="7"/>
        <v>0</v>
      </c>
      <c r="AI15" s="45" t="str">
        <f t="shared" si="8"/>
        <v>I</v>
      </c>
      <c r="AJ15" s="42" t="s">
        <v>943</v>
      </c>
      <c r="AK15" s="44" t="s">
        <v>945</v>
      </c>
      <c r="AL15" s="44" t="s">
        <v>634</v>
      </c>
      <c r="AM15" s="44" t="s">
        <v>949</v>
      </c>
      <c r="AN15" s="44" t="s">
        <v>73</v>
      </c>
      <c r="AO15" s="24">
        <f t="shared" ca="1" si="9"/>
        <v>1</v>
      </c>
      <c r="AP15" s="1">
        <f t="shared" si="10"/>
        <v>1</v>
      </c>
      <c r="AQ15" s="1">
        <f t="shared" si="11"/>
        <v>1</v>
      </c>
      <c r="AR15" s="1">
        <f t="shared" si="12"/>
        <v>1</v>
      </c>
      <c r="AS15" s="15">
        <f t="shared" si="4"/>
        <v>1</v>
      </c>
      <c r="AT15" s="1"/>
    </row>
    <row r="16" spans="1:46">
      <c r="A16" t="str">
        <f>'Model output'!A15</f>
        <v>TCGA-BJ-A28V</v>
      </c>
      <c r="B16" s="36">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0</v>
      </c>
      <c r="F16" t="str">
        <f t="shared" si="5"/>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output'!H15="","negative",IF(OR(ISNUMBER(SEARCH("lymph node",'Model output'!H15)),ISNUMBER(SEARCH("gland",'Model output'!H15)),ISNUMBER(SEARCH("lobe",'Model output'!H15)),ISNUMBER(SEARCH("isthmus",'Model output'!H15)),ISNUMBER(SEARCH("mediastinum",'Model output'!H15)),ISNUMBER(SEARCH("Not mentioned",'Model output'!H15)), ISNUMBER(SEARCH("Not applicable",'Model output'!H15)), ISNUMBER(SEARCH("paratracheal",'Model output'!H15)),ISNUMBER(SEARCH("fibroadipose tissue",'Model output'!H15)),ISNUMBER(SEARCH("thyroid node",'Model output'!H15)),ISNUMBER(SEARCH("skeletal muscle",'Model output'!H15)),ISNUMBER(SEARCH("right",'Model output'!H15)),ISNUMBER(SEARCH("left",'Model output'!H15)),ISNUMBER(SEARCH("Not specified",'Model output'!H15))),"negative","positive"))</f>
        <v>negative</v>
      </c>
      <c r="I16">
        <f>IF(OR('Model output'!I15="",'Model output'!I15="Not answered",'Model output'!I15="Not mentioned"),"",IF(ISNUMBER('Model output'!I15),'Model output'!I15,1))</f>
        <v>0</v>
      </c>
      <c r="J16">
        <f>IF(OR('Model output'!J15="",'Model output'!J15="Not answered",'Model output'!J15="Not mentioned"),"",IF(AND(ISNUMBER('Model output'!J15),'Model output'!J15&lt;=I16),'Model output'!J15,IF(AND(ISNUMBER('Model output'!J15), 'Model output'!J15&gt;=DATE(2024,1,1)), MIN(DAY('Model output'!J15), MONTH('Model output'!J15), YEAR('Model output'!J15)), IF(ISNUMBER(SEARCH("0/",'Model output'!J15)),0,IF(ISNUMBER(SEARCH("/",'Model output'!J15)), VALUE(LEFT('Model output'!J15, SEARCH("/",'Model output'!J15)-1)),1)))))</f>
        <v>0</v>
      </c>
      <c r="K16" t="str" cm="1">
        <f t="array" ref="K16">IF(COUNT(FIND({0,1,2,3,4,5,6,7,8,9},'Model output'!K15))&gt;0,'Model output'!K15,"")</f>
        <v/>
      </c>
      <c r="L16" s="8" t="str">
        <f t="shared" si="1"/>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6"/>
        <v>4.5cm</v>
      </c>
      <c r="R16" cm="1">
        <f t="array" ref="R16">IF(Q16="","",IF(ISNUMBER(SEARCH("cm",Q16)),MAX(VALUE(SUBSTITUTE(_xlfn.FILTERXML("&lt;t&gt;&lt;s&gt;"&amp;SUBSTITUTE(Q16,",","&lt;/s&gt;&lt;s&gt;")&amp;"&lt;/s&gt;&lt;/t&gt;","//s"),"cm",""))),MAX(VALUE(SUBSTITUTE(_xlfn.FILTERXML("&lt;t&gt;&lt;s&gt;"&amp;SUBSTITUTE(Q16,",","&lt;/s&gt;&lt;s&gt;")&amp;"&lt;/s&gt;&lt;/t&gt;","//s"),"mm","")))/10))</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9" t="str">
        <f>IF('Model output'!S15="","",'Model output'!S15)</f>
        <v>Not identified</v>
      </c>
      <c r="Y16" t="str">
        <f>IF(OR('Model output'!S15="",ISNUMBER(SEARCH("Absent",'Model output'!S15)),ISNUMBER(SEARCH("Not identified",'Model output'!S15)),AND(ISNUMBER(SEARCH("No",'Model output'!S15)),NOT(ISNUMBER(SEARCH("carcinoma",'Model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1" t="str">
        <f>IF(OR('Model output'!V15="", AND(ISERROR(SEARCH("Positive",'Model output'!V15)), ISNUMBER(SEARCH("Negative",'Model output'!V15))), ISNUMBER(SEARCH("Uninvolved",'Model output'!V15)), ISNUMBER(SEARCH("not involved",'Model output'!V15)), ISNUMBER(SEARCH("Free",'Model output'!V15)), ISNUMBER(SEARCH("1 mm",'Model output'!V15)), ISNUMBER(SEARCH("1.0 mm",'Model output'!V15)), ISNUMBER(SEARCH("0.1 CM",'Model output'!V15)), ISNUMBER(SEARCH("less than 0.2 mm",'Model output'!V15)), ISNUMBER(SEARCH("less than 0.5 mm",'Model output'!V15)), ISNUMBER(SEARCH("invades capsule",'Model output'!V15)), ISNUMBER(SEARCH("Lymphocyte invasion",'Model output'!V15)), ISNUMBER(SEARCH("invades in capsule or vessel or benign tissue",'Model output'!V15)), ISNUMBER(SEARCH("not mentioned",'Model output'!V15)), ISNUMBER(SEARCH("cannot be assessed",'Model output'!V15))), "negative", "positive")</f>
        <v>negative</v>
      </c>
      <c r="AE16" s="38"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39" t="str">
        <f t="shared" si="2"/>
        <v>3a</v>
      </c>
      <c r="AG16" s="39" t="str">
        <f t="shared" si="3"/>
        <v>0</v>
      </c>
      <c r="AH16" s="39" t="str">
        <f t="shared" si="7"/>
        <v>0</v>
      </c>
      <c r="AI16" s="45" t="str">
        <f t="shared" si="8"/>
        <v>II</v>
      </c>
      <c r="AJ16" s="42" t="s">
        <v>941</v>
      </c>
      <c r="AK16" s="44" t="s">
        <v>950</v>
      </c>
      <c r="AL16" s="44" t="s">
        <v>946</v>
      </c>
      <c r="AM16" s="44" t="s">
        <v>949</v>
      </c>
      <c r="AN16" s="44" t="s">
        <v>947</v>
      </c>
      <c r="AO16" s="24">
        <f t="shared" ca="1" si="9"/>
        <v>1</v>
      </c>
      <c r="AP16" s="1">
        <f t="shared" si="10"/>
        <v>1</v>
      </c>
      <c r="AQ16" s="1">
        <f t="shared" si="11"/>
        <v>1</v>
      </c>
      <c r="AR16" s="1">
        <f t="shared" si="12"/>
        <v>1</v>
      </c>
      <c r="AS16" s="15">
        <f t="shared" si="4"/>
        <v>1</v>
      </c>
      <c r="AT16" s="1"/>
    </row>
    <row r="17" spans="1:46">
      <c r="A17" t="str">
        <f>'Model output'!A16</f>
        <v>TCGA-BJ-A28X</v>
      </c>
      <c r="B17" s="36">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0</v>
      </c>
      <c r="F17" t="str">
        <f t="shared" si="5"/>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output'!H16="","negative",IF(OR(ISNUMBER(SEARCH("lymph node",'Model output'!H16)),ISNUMBER(SEARCH("gland",'Model output'!H16)),ISNUMBER(SEARCH("lobe",'Model output'!H16)),ISNUMBER(SEARCH("isthmus",'Model output'!H16)),ISNUMBER(SEARCH("mediastinum",'Model output'!H16)),ISNUMBER(SEARCH("Not mentioned",'Model output'!H16)), ISNUMBER(SEARCH("Not applicable",'Model output'!H16)), ISNUMBER(SEARCH("paratracheal",'Model output'!H16)),ISNUMBER(SEARCH("fibroadipose tissue",'Model output'!H16)),ISNUMBER(SEARCH("thyroid node",'Model output'!H16)),ISNUMBER(SEARCH("skeletal muscle",'Model output'!H16)),ISNUMBER(SEARCH("right",'Model output'!H16)),ISNUMBER(SEARCH("left",'Model output'!H16)),ISNUMBER(SEARCH("Not specified",'Model output'!H16))),"negative","positive"))</f>
        <v>negative</v>
      </c>
      <c r="I17">
        <f>IF(OR('Model output'!I16="",'Model output'!I16="Not answered",'Model output'!I16="Not mentioned"),"",IF(ISNUMBER('Model output'!I16),'Model output'!I16,1))</f>
        <v>6</v>
      </c>
      <c r="J17">
        <f>IF(OR('Model output'!J16="",'Model output'!J16="Not answered",'Model output'!J16="Not mentioned"),"",IF(AND(ISNUMBER('Model output'!J16),'Model output'!J16&lt;=I17),'Model output'!J16,IF(AND(ISNUMBER('Model output'!J16), 'Model output'!J16&gt;=DATE(2024,1,1)), MIN(DAY('Model output'!J16), MONTH('Model output'!J16), YEAR('Model output'!J16)), IF(ISNUMBER(SEARCH("0/",'Model output'!J16)),0,IF(ISNUMBER(SEARCH("/",'Model output'!J16)), VALUE(LEFT('Model output'!J16, SEARCH("/",'Model output'!J16)-1)),1)))))</f>
        <v>2</v>
      </c>
      <c r="K17" t="str" cm="1">
        <f t="array" ref="K17">IF(COUNT(FIND({0,1,2,3,4,5,6,7,8,9},'Model output'!K16))&gt;0,'Model output'!K16,"")</f>
        <v/>
      </c>
      <c r="L17" s="8"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6"/>
        <v>1.2cm</v>
      </c>
      <c r="R17" cm="1">
        <f t="array" ref="R17">IF(Q17="","",IF(ISNUMBER(SEARCH("cm",Q17)),MAX(VALUE(SUBSTITUTE(_xlfn.FILTERXML("&lt;t&gt;&lt;s&gt;"&amp;SUBSTITUTE(Q17,",","&lt;/s&gt;&lt;s&gt;")&amp;"&lt;/s&gt;&lt;/t&gt;","//s"),"cm",""))),MAX(VALUE(SUBSTITUTE(_xlfn.FILTERXML("&lt;t&gt;&lt;s&gt;"&amp;SUBSTITUTE(Q17,",","&lt;/s&gt;&lt;s&gt;")&amp;"&lt;/s&gt;&lt;/t&gt;","//s"),"mm","")))/10))</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9" t="str">
        <f>IF('Model output'!S16="","",'Model output'!S16)</f>
        <v>Present</v>
      </c>
      <c r="Y17" t="str">
        <f>IF(OR('Model output'!S16="",ISNUMBER(SEARCH("Absent",'Model output'!S16)),ISNUMBER(SEARCH("Not identified",'Model output'!S16)),AND(ISNUMBER(SEARCH("No",'Model output'!S16)),NOT(ISNUMBER(SEARCH("carcinoma",'Model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1" t="str">
        <f>IF(OR('Model output'!V16="", AND(ISERROR(SEARCH("Positive",'Model output'!V16)), ISNUMBER(SEARCH("Negative",'Model output'!V16))), ISNUMBER(SEARCH("Uninvolved",'Model output'!V16)), ISNUMBER(SEARCH("not involved",'Model output'!V16)), ISNUMBER(SEARCH("Free",'Model output'!V16)), ISNUMBER(SEARCH("1 mm",'Model output'!V16)), ISNUMBER(SEARCH("1.0 mm",'Model output'!V16)), ISNUMBER(SEARCH("0.1 CM",'Model output'!V16)), ISNUMBER(SEARCH("less than 0.2 mm",'Model output'!V16)), ISNUMBER(SEARCH("less than 0.5 mm",'Model output'!V16)), ISNUMBER(SEARCH("invades capsule",'Model output'!V16)), ISNUMBER(SEARCH("Lymphocyte invasion",'Model output'!V16)), ISNUMBER(SEARCH("invades in capsule or vessel or benign tissue",'Model output'!V16)), ISNUMBER(SEARCH("not mentioned",'Model output'!V16)), ISNUMBER(SEARCH("cannot be assessed",'Model output'!V16))), "negative", "positive")</f>
        <v>negative</v>
      </c>
      <c r="AE17" s="38"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39" t="str">
        <f t="shared" si="2"/>
        <v>1b</v>
      </c>
      <c r="AG17" s="39" t="str">
        <f t="shared" si="3"/>
        <v>1a</v>
      </c>
      <c r="AH17" s="39" t="str">
        <f t="shared" si="7"/>
        <v>0</v>
      </c>
      <c r="AI17" s="45" t="str">
        <f t="shared" si="8"/>
        <v>I</v>
      </c>
      <c r="AJ17" s="42" t="s">
        <v>942</v>
      </c>
      <c r="AK17" s="44" t="s">
        <v>945</v>
      </c>
      <c r="AL17" s="44" t="s">
        <v>634</v>
      </c>
      <c r="AM17" s="44" t="s">
        <v>949</v>
      </c>
      <c r="AN17" s="44" t="s">
        <v>73</v>
      </c>
      <c r="AO17" s="24">
        <f t="shared" ca="1" si="9"/>
        <v>1</v>
      </c>
      <c r="AP17" s="1">
        <f t="shared" si="10"/>
        <v>1</v>
      </c>
      <c r="AQ17" s="1">
        <f t="shared" si="11"/>
        <v>1</v>
      </c>
      <c r="AR17" s="1">
        <f t="shared" si="12"/>
        <v>1</v>
      </c>
      <c r="AS17" s="15">
        <f t="shared" si="4"/>
        <v>1</v>
      </c>
      <c r="AT17" s="1"/>
    </row>
    <row r="18" spans="1:46">
      <c r="A18" t="str">
        <f>'Model output'!A17</f>
        <v>TCGA-BJ-A28Z</v>
      </c>
      <c r="B18" s="36">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0</v>
      </c>
      <c r="F18" t="str">
        <f t="shared" si="5"/>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output'!H17="","negative",IF(OR(ISNUMBER(SEARCH("lymph node",'Model output'!H17)),ISNUMBER(SEARCH("gland",'Model output'!H17)),ISNUMBER(SEARCH("lobe",'Model output'!H17)),ISNUMBER(SEARCH("isthmus",'Model output'!H17)),ISNUMBER(SEARCH("mediastinum",'Model output'!H17)),ISNUMBER(SEARCH("Not mentioned",'Model output'!H17)), ISNUMBER(SEARCH("Not applicable",'Model output'!H17)), ISNUMBER(SEARCH("paratracheal",'Model output'!H17)),ISNUMBER(SEARCH("fibroadipose tissue",'Model output'!H17)),ISNUMBER(SEARCH("thyroid node",'Model output'!H17)),ISNUMBER(SEARCH("skeletal muscle",'Model output'!H17)),ISNUMBER(SEARCH("right",'Model output'!H17)),ISNUMBER(SEARCH("left",'Model output'!H17)),ISNUMBER(SEARCH("Not specified",'Model output'!H17))),"negative","positive"))</f>
        <v>negative</v>
      </c>
      <c r="I18">
        <f>IF(OR('Model output'!I17="",'Model output'!I17="Not answered",'Model output'!I17="Not mentioned"),"",IF(ISNUMBER('Model output'!I17),'Model output'!I17,1))</f>
        <v>16</v>
      </c>
      <c r="J18">
        <f>IF(OR('Model output'!J17="",'Model output'!J17="Not answered",'Model output'!J17="Not mentioned"),"",IF(AND(ISNUMBER('Model output'!J17),'Model output'!J17&lt;=I18),'Model output'!J17,IF(AND(ISNUMBER('Model output'!J17), 'Model output'!J17&gt;=DATE(2024,1,1)), MIN(DAY('Model output'!J17), MONTH('Model output'!J17), YEAR('Model output'!J17)), IF(ISNUMBER(SEARCH("0/",'Model output'!J17)),0,IF(ISNUMBER(SEARCH("/",'Model output'!J17)), VALUE(LEFT('Model output'!J17, SEARCH("/",'Model output'!J17)-1)),1)))))</f>
        <v>1</v>
      </c>
      <c r="K18" t="str" cm="1">
        <f t="array" ref="K18">IF(COUNT(FIND({0,1,2,3,4,5,6,7,8,9},'Model output'!K17))&gt;0,'Model output'!K17,"")</f>
        <v/>
      </c>
      <c r="L18" s="8"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
      </c>
      <c r="P18" t="str">
        <f>IF('Model output'!N17="","",'Model output'!N17)</f>
        <v>1 cm</v>
      </c>
      <c r="Q18" t="str">
        <f t="shared" si="6"/>
        <v>1cm</v>
      </c>
      <c r="R18" cm="1">
        <f t="array" ref="R18">IF(Q18="","",IF(ISNUMBER(SEARCH("cm",Q18)),MAX(VALUE(SUBSTITUTE(_xlfn.FILTERXML("&lt;t&gt;&lt;s&gt;"&amp;SUBSTITUTE(Q18,",","&lt;/s&gt;&lt;s&gt;")&amp;"&lt;/s&gt;&lt;/t&gt;","//s"),"cm",""))),MAX(VALUE(SUBSTITUTE(_xlfn.FILTERXML("&lt;t&gt;&lt;s&gt;"&amp;SUBSTITUTE(Q18,",","&lt;/s&gt;&lt;s&gt;")&amp;"&lt;/s&gt;&lt;/t&gt;","//s"),"mm","")))/10))</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9" t="str">
        <f>IF('Model output'!S17="","",'Model output'!S17)</f>
        <v>Present</v>
      </c>
      <c r="Y18" t="str">
        <f>IF(OR('Model output'!S17="",ISNUMBER(SEARCH("Absent",'Model output'!S17)),ISNUMBER(SEARCH("Not identified",'Model output'!S17)),AND(ISNUMBER(SEARCH("No",'Model output'!S17)),NOT(ISNUMBER(SEARCH("carcinoma",'Model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
      </c>
      <c r="AC18" s="1" t="str">
        <f>IF(OR('Model output'!V17="", AND(ISERROR(SEARCH("Positive",'Model output'!V17)), ISNUMBER(SEARCH("Negative",'Model output'!V17))), ISNUMBER(SEARCH("Uninvolved",'Model output'!V17)), ISNUMBER(SEARCH("not involved",'Model output'!V17)), ISNUMBER(SEARCH("Free",'Model output'!V17)), ISNUMBER(SEARCH("1 mm",'Model output'!V17)), ISNUMBER(SEARCH("1.0 mm",'Model output'!V17)), ISNUMBER(SEARCH("0.1 CM",'Model output'!V17)), ISNUMBER(SEARCH("less than 0.2 mm",'Model output'!V17)), ISNUMBER(SEARCH("less than 0.5 mm",'Model output'!V17)), ISNUMBER(SEARCH("invades capsule",'Model output'!V17)), ISNUMBER(SEARCH("Lymphocyte invasion",'Model output'!V17)), ISNUMBER(SEARCH("invades in capsule or vessel or benign tissue",'Model output'!V17)), ISNUMBER(SEARCH("not mentioned",'Model output'!V17)), ISNUMBER(SEARCH("cannot be assessed",'Model output'!V17))), "negative", "positive")</f>
        <v>negative</v>
      </c>
      <c r="AE18" s="38"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39" t="str">
        <f t="shared" si="2"/>
        <v>1a</v>
      </c>
      <c r="AG18" s="39" t="str">
        <f t="shared" si="3"/>
        <v>1a</v>
      </c>
      <c r="AH18" s="39" t="str">
        <f t="shared" si="7"/>
        <v>0</v>
      </c>
      <c r="AI18" s="45" t="str">
        <f t="shared" si="8"/>
        <v>I</v>
      </c>
      <c r="AJ18" s="42" t="s">
        <v>942</v>
      </c>
      <c r="AK18" s="44" t="s">
        <v>634</v>
      </c>
      <c r="AL18" s="44" t="s">
        <v>634</v>
      </c>
      <c r="AM18" s="44" t="s">
        <v>949</v>
      </c>
      <c r="AN18" s="44" t="s">
        <v>73</v>
      </c>
      <c r="AO18" s="24">
        <f t="shared" ca="1" si="9"/>
        <v>1</v>
      </c>
      <c r="AP18" s="1">
        <f t="shared" si="10"/>
        <v>1</v>
      </c>
      <c r="AQ18" s="1">
        <f t="shared" si="11"/>
        <v>1</v>
      </c>
      <c r="AR18" s="1">
        <f t="shared" si="12"/>
        <v>1</v>
      </c>
      <c r="AS18" s="15">
        <f t="shared" si="4"/>
        <v>1</v>
      </c>
      <c r="AT18" s="1"/>
    </row>
    <row r="19" spans="1:46">
      <c r="A19" t="str">
        <f>'Model output'!A18</f>
        <v>TCGA-BJ-A290</v>
      </c>
      <c r="B19" s="36">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5"/>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
      </c>
      <c r="H19" t="str">
        <f>IF('Model output'!H18="","negative",IF(OR(ISNUMBER(SEARCH("lymph node",'Model output'!H18)),ISNUMBER(SEARCH("gland",'Model output'!H18)),ISNUMBER(SEARCH("lobe",'Model output'!H18)),ISNUMBER(SEARCH("isthmus",'Model output'!H18)),ISNUMBER(SEARCH("mediastinum",'Model output'!H18)),ISNUMBER(SEARCH("Not mentioned",'Model output'!H18)), ISNUMBER(SEARCH("Not applicable",'Model output'!H18)), ISNUMBER(SEARCH("paratracheal",'Model output'!H18)),ISNUMBER(SEARCH("fibroadipose tissue",'Model output'!H18)),ISNUMBER(SEARCH("thyroid node",'Model output'!H18)),ISNUMBER(SEARCH("skeletal muscle",'Model output'!H18)),ISNUMBER(SEARCH("right",'Model output'!H18)),ISNUMBER(SEARCH("left",'Model output'!H18)),ISNUMBER(SEARCH("Not specified",'Model output'!H18))),"negative","positive"))</f>
        <v>negative</v>
      </c>
      <c r="I19">
        <f>IF(OR('Model output'!I18="",'Model output'!I18="Not answered",'Model output'!I18="Not mentioned"),"",IF(ISNUMBER('Model output'!I18),'Model output'!I18,1))</f>
        <v>3</v>
      </c>
      <c r="J19">
        <f>IF(OR('Model output'!J18="",'Model output'!J18="Not answered",'Model output'!J18="Not mentioned"),"",IF(AND(ISNUMBER('Model output'!J18),'Model output'!J18&lt;=I19),'Model output'!J18,IF(AND(ISNUMBER('Model output'!J18), 'Model output'!J18&gt;=DATE(2024,1,1)), MIN(DAY('Model output'!J18), MONTH('Model output'!J18), YEAR('Model output'!J18)), IF(ISNUMBER(SEARCH("0/",'Model output'!J18)),0,IF(ISNUMBER(SEARCH("/",'Model output'!J18)), VALUE(LEFT('Model output'!J18, SEARCH("/",'Model output'!J18)-1)),1)))))</f>
        <v>3</v>
      </c>
      <c r="K19" t="str" cm="1">
        <f t="array" ref="K19">IF(COUNT(FIND({0,1,2,3,4,5,6,7,8,9},'Model output'!K18))&gt;0,'Model output'!K18,"")</f>
        <v/>
      </c>
      <c r="L19" s="8" t="str">
        <f t="shared" si="1"/>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v>
      </c>
      <c r="O19" t="str">
        <f>IF('Model output'!M18="","",'Model output'!M18)</f>
        <v>Tall cell features</v>
      </c>
      <c r="P19" t="str">
        <f>IF('Model output'!N18="","",'Model output'!N18)</f>
        <v>4.5 cm</v>
      </c>
      <c r="Q19" t="str">
        <f t="shared" si="6"/>
        <v>4.5cm</v>
      </c>
      <c r="R19" cm="1">
        <f t="array" ref="R19">IF(Q19="","",IF(ISNUMBER(SEARCH("cm",Q19)),MAX(VALUE(SUBSTITUTE(_xlfn.FILTERXML("&lt;t&gt;&lt;s&gt;"&amp;SUBSTITUTE(Q19,",","&lt;/s&gt;&lt;s&gt;")&amp;"&lt;/s&gt;&lt;/t&gt;","//s"),"cm",""))),MAX(VALUE(SUBSTITUTE(_xlfn.FILTERXML("&lt;t&gt;&lt;s&gt;"&amp;SUBSTITUTE(Q19,",","&lt;/s&gt;&lt;s&gt;")&amp;"&lt;/s&gt;&lt;/t&gt;","//s"),"mm","")))/10))</f>
        <v>4.5</v>
      </c>
      <c r="S19" t="str">
        <f>IF(OR('Model output'!P18="",ISNUMBER(SEARCH("Not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Not mentioned</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9" t="str">
        <f>IF('Model output'!S18="","",'Model output'!S18)</f>
        <v>Present</v>
      </c>
      <c r="Y19" t="str">
        <f>IF(OR('Model output'!S18="",ISNUMBER(SEARCH("Absent",'Model output'!S18)),ISNUMBER(SEARCH("Not identified",'Model output'!S18)),AND(ISNUMBER(SEARCH("No",'Model output'!S18)),NOT(ISNUMBER(SEARCH("carcinoma",'Model output'!S18)))),ISNUMBER(SEARCH("negative",'Model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Yes</v>
      </c>
      <c r="AB19" t="str">
        <f>IF(AA19&lt;&gt;"Yes","",IF(OR('Model output'!U18="",ISNUMBER(SEARCH("Not identified",'Model output'!U18))),"",'Model output'!U18))</f>
        <v>['BRAF V600E']</v>
      </c>
      <c r="AC19" s="1" t="str">
        <f>IF(OR('Model output'!V18="", AND(ISERROR(SEARCH("Positive",'Model output'!V18)), ISNUMBER(SEARCH("Negative",'Model output'!V18))), ISNUMBER(SEARCH("Uninvolved",'Model output'!V18)), ISNUMBER(SEARCH("not involved",'Model output'!V18)), ISNUMBER(SEARCH("Free",'Model output'!V18)), ISNUMBER(SEARCH("1 mm",'Model output'!V18)), ISNUMBER(SEARCH("1.0 mm",'Model output'!V18)), ISNUMBER(SEARCH("0.1 CM",'Model output'!V18)), ISNUMBER(SEARCH("less than 0.2 mm",'Model output'!V18)), ISNUMBER(SEARCH("less than 0.5 mm",'Model output'!V18)), ISNUMBER(SEARCH("invades capsule",'Model output'!V18)), ISNUMBER(SEARCH("Lymphocyte invasion",'Model output'!V18)), ISNUMBER(SEARCH("invades in capsule or vessel or benign tissue",'Model output'!V18)), ISNUMBER(SEARCH("not mentioned",'Model output'!V18)), ISNUMBER(SEARCH("cannot be assessed",'Model output'!V18))), "negative", "positive")</f>
        <v>positive</v>
      </c>
      <c r="AE19" s="38"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9" t="str">
        <f t="shared" si="2"/>
        <v>3a</v>
      </c>
      <c r="AG19" s="39" t="str">
        <f t="shared" si="3"/>
        <v>1a</v>
      </c>
      <c r="AH19" s="39" t="str">
        <f t="shared" si="7"/>
        <v>0</v>
      </c>
      <c r="AI19" s="45" t="str">
        <f t="shared" si="8"/>
        <v>II</v>
      </c>
      <c r="AJ19" s="42" t="s">
        <v>940</v>
      </c>
      <c r="AK19" s="44" t="s">
        <v>944</v>
      </c>
      <c r="AL19" s="44" t="s">
        <v>634</v>
      </c>
      <c r="AM19" s="44" t="s">
        <v>949</v>
      </c>
      <c r="AN19" s="44" t="s">
        <v>947</v>
      </c>
      <c r="AO19" s="24">
        <f t="shared" si="9"/>
        <v>1</v>
      </c>
      <c r="AP19" s="1">
        <f t="shared" si="10"/>
        <v>0</v>
      </c>
      <c r="AQ19" s="1">
        <f t="shared" si="11"/>
        <v>1</v>
      </c>
      <c r="AR19" s="1">
        <f t="shared" si="12"/>
        <v>1</v>
      </c>
      <c r="AS19" s="15">
        <f t="shared" si="4"/>
        <v>1</v>
      </c>
      <c r="AT19" s="1"/>
    </row>
    <row r="20" spans="1:46">
      <c r="A20" t="str">
        <f>'Model output'!A19</f>
        <v>TCGA-BJ-A291</v>
      </c>
      <c r="B20" s="36">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5"/>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output'!H19)),ISNUMBER(SEARCH("gland",'Model output'!H19)),ISNUMBER(SEARCH("lobe",'Model output'!H19)),ISNUMBER(SEARCH("isthmus",'Model output'!H19)),ISNUMBER(SEARCH("mediastinum",'Model output'!H19)),ISNUMBER(SEARCH("Not mentioned",'Model output'!H19)), ISNUMBER(SEARCH("Not applicable",'Model output'!H19)), ISNUMBER(SEARCH("paratracheal",'Model output'!H19)),ISNUMBER(SEARCH("fibroadipose tissue",'Model output'!H19)),ISNUMBER(SEARCH("thyroid node",'Model output'!H19)),ISNUMBER(SEARCH("skeletal muscle",'Model output'!H19)),ISNUMBER(SEARCH("right",'Model output'!H19)),ISNUMBER(SEARCH("left",'Model output'!H19)),ISNUMBER(SEARCH("Not specified",'Model output'!H19))),"negative","positive"))</f>
        <v>negative</v>
      </c>
      <c r="I20">
        <f>IF(OR('Model output'!I19="",'Model output'!I19="Not answered",'Model output'!I19="Not mentioned"),"",IF(ISNUMBER('Model output'!I19),'Model output'!I19,1))</f>
        <v>9</v>
      </c>
      <c r="J20">
        <f>IF(OR('Model output'!J19="",'Model output'!J19="Not answered",'Model output'!J19="Not mentioned"),"",IF(AND(ISNUMBER('Model output'!J19),'Model output'!J19&lt;=I20),'Model output'!J19,IF(AND(ISNUMBER('Model output'!J19), 'Model output'!J19&gt;=DATE(2024,1,1)), MIN(DAY('Model output'!J19), MONTH('Model output'!J19), YEAR('Model output'!J19)), IF(ISNUMBER(SEARCH("0/",'Model output'!J19)),0,IF(ISNUMBER(SEARCH("/",'Model output'!J19)), VALUE(LEFT('Model output'!J19, SEARCH("/",'Model output'!J19)-1)),1)))))</f>
        <v>0</v>
      </c>
      <c r="K20" t="str" cm="1">
        <f t="array" ref="K20">IF(COUNT(FIND({0,1,2,3,4,5,6,7,8,9},'Model output'!K19))&gt;0,'Model output'!K19,"")</f>
        <v/>
      </c>
      <c r="L20" s="8"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Oncocytic variant</v>
      </c>
      <c r="P20" t="str">
        <f>IF('Model output'!N19="","",'Model output'!N19)</f>
        <v>1.5 cm</v>
      </c>
      <c r="Q20" t="str">
        <f t="shared" si="6"/>
        <v>1.5cm</v>
      </c>
      <c r="R20" cm="1">
        <f t="array" ref="R20">IF(Q20="","",IF(ISNUMBER(SEARCH("cm",Q20)),MAX(VALUE(SUBSTITUTE(_xlfn.FILTERXML("&lt;t&gt;&lt;s&gt;"&amp;SUBSTITUTE(Q20,",","&lt;/s&gt;&lt;s&gt;")&amp;"&lt;/s&gt;&lt;/t&gt;","//s"),"cm",""))),MAX(VALUE(SUBSTITUTE(_xlfn.FILTERXML("&lt;t&gt;&lt;s&gt;"&amp;SUBSTITUTE(Q20,",","&lt;/s&gt;&lt;s&gt;")&amp;"&lt;/s&gt;&lt;/t&gt;","//s"),"mm","")))/10))</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9" t="str">
        <f>IF('Model output'!S19="","",'Model output'!S19)</f>
        <v>Absent</v>
      </c>
      <c r="Y20" t="str">
        <f>IF(OR('Model output'!S19="",ISNUMBER(SEARCH("Absent",'Model output'!S19)),ISNUMBER(SEARCH("Not identified",'Model output'!S19)),AND(ISNUMBER(SEARCH("No",'Model output'!S19)),NOT(ISNUMBER(SEARCH("carcinoma",'Model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1" t="str">
        <f>IF(OR('Model output'!V19="", AND(ISERROR(SEARCH("Positive",'Model output'!V19)), ISNUMBER(SEARCH("Negative",'Model output'!V19))), ISNUMBER(SEARCH("Uninvolved",'Model output'!V19)), ISNUMBER(SEARCH("not involved",'Model output'!V19)), ISNUMBER(SEARCH("Free",'Model output'!V19)), ISNUMBER(SEARCH("1 mm",'Model output'!V19)), ISNUMBER(SEARCH("1.0 mm",'Model output'!V19)), ISNUMBER(SEARCH("0.1 CM",'Model output'!V19)), ISNUMBER(SEARCH("less than 0.2 mm",'Model output'!V19)), ISNUMBER(SEARCH("less than 0.5 mm",'Model output'!V19)), ISNUMBER(SEARCH("invades capsule",'Model output'!V19)), ISNUMBER(SEARCH("Lymphocyte invasion",'Model output'!V19)), ISNUMBER(SEARCH("invades in capsule or vessel or benign tissue",'Model output'!V19)), ISNUMBER(SEARCH("not mentioned",'Model output'!V19)), ISNUMBER(SEARCH("cannot be assessed",'Model output'!V19))), "negative", "positive")</f>
        <v>negative</v>
      </c>
      <c r="AE20" s="38"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9" t="str">
        <f t="shared" si="2"/>
        <v>1b</v>
      </c>
      <c r="AG20" s="39" t="str">
        <f t="shared" si="3"/>
        <v>0</v>
      </c>
      <c r="AH20" s="39" t="str">
        <f t="shared" si="7"/>
        <v>0</v>
      </c>
      <c r="AI20" s="45" t="str">
        <f t="shared" si="8"/>
        <v>I</v>
      </c>
      <c r="AJ20" s="42" t="s">
        <v>941</v>
      </c>
      <c r="AK20" s="44" t="s">
        <v>945</v>
      </c>
      <c r="AL20" s="44" t="s">
        <v>946</v>
      </c>
      <c r="AM20" s="44" t="s">
        <v>949</v>
      </c>
      <c r="AN20" s="44" t="s">
        <v>73</v>
      </c>
      <c r="AO20" s="24">
        <f t="shared" ca="1" si="9"/>
        <v>1</v>
      </c>
      <c r="AP20" s="1">
        <f t="shared" si="10"/>
        <v>1</v>
      </c>
      <c r="AQ20" s="1">
        <f t="shared" si="11"/>
        <v>1</v>
      </c>
      <c r="AR20" s="1">
        <f t="shared" si="12"/>
        <v>1</v>
      </c>
      <c r="AS20" s="15">
        <f t="shared" si="4"/>
        <v>1</v>
      </c>
      <c r="AT20" s="1"/>
    </row>
    <row r="21" spans="1:46">
      <c r="A21" t="str">
        <f>'Model output'!A20</f>
        <v>TCGA-BJ-A2N7</v>
      </c>
      <c r="B21" s="36">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5"/>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output'!H20)),ISNUMBER(SEARCH("gland",'Model output'!H20)),ISNUMBER(SEARCH("lobe",'Model output'!H20)),ISNUMBER(SEARCH("isthmus",'Model output'!H20)),ISNUMBER(SEARCH("mediastinum",'Model output'!H20)),ISNUMBER(SEARCH("Not mentioned",'Model output'!H20)), ISNUMBER(SEARCH("Not applicable",'Model output'!H20)), ISNUMBER(SEARCH("paratracheal",'Model output'!H20)),ISNUMBER(SEARCH("fibroadipose tissue",'Model output'!H20)),ISNUMBER(SEARCH("thyroid node",'Model output'!H20)),ISNUMBER(SEARCH("skeletal muscle",'Model output'!H20)),ISNUMBER(SEARCH("right",'Model output'!H20)),ISNUMBER(SEARCH("left",'Model output'!H20)),ISNUMBER(SEARCH("Not specified",'Model output'!H20))),"negative","positive"))</f>
        <v>negative</v>
      </c>
      <c r="I21" t="str">
        <f>IF(OR('Model output'!I20="",'Model output'!I20="Not answered",'Model output'!I20="Not mentioned"),"",IF(ISNUMBER('Model output'!I20),'Model output'!I20,1))</f>
        <v/>
      </c>
      <c r="J21" t="str">
        <f>IF(OR('Model output'!J20="",'Model output'!J20="Not answered",'Model output'!J20="Not mentioned"),"",IF(AND(ISNUMBER('Model output'!J20),'Model output'!J20&lt;=I21),'Model output'!J20,IF(AND(ISNUMBER('Model output'!J20), 'Model output'!J20&gt;=DATE(2024,1,1)), MIN(DAY('Model output'!J20), MONTH('Model output'!J20), YEAR('Model output'!J20)), IF(ISNUMBER(SEARCH("0/",'Model output'!J20)),0,IF(ISNUMBER(SEARCH("/",'Model output'!J20)), VALUE(LEFT('Model output'!J20, SEARCH("/",'Model output'!J20)-1)),1)))))</f>
        <v/>
      </c>
      <c r="K21" t="str" cm="1">
        <f t="array" ref="K21">IF(COUNT(FIND({0,1,2,3,4,5,6,7,8,9},'Model output'!K20))&gt;0,'Model output'!K20,"")</f>
        <v/>
      </c>
      <c r="L21" s="8"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5.0 cm</v>
      </c>
      <c r="Q21" t="str">
        <f t="shared" si="6"/>
        <v>5.0cm</v>
      </c>
      <c r="R21" cm="1">
        <f t="array" ref="R21">IF(Q21="","",IF(ISNUMBER(SEARCH("cm",Q21)),MAX(VALUE(SUBSTITUTE(_xlfn.FILTERXML("&lt;t&gt;&lt;s&gt;"&amp;SUBSTITUTE(Q21,",","&lt;/s&gt;&lt;s&gt;")&amp;"&lt;/s&gt;&lt;/t&gt;","//s"),"cm",""))),MAX(VALUE(SUBSTITUTE(_xlfn.FILTERXML("&lt;t&gt;&lt;s&gt;"&amp;SUBSTITUTE(Q21,",","&lt;/s&gt;&lt;s&gt;")&amp;"&lt;/s&gt;&lt;/t&gt;","//s"),"mm","")))/10))</f>
        <v>5</v>
      </c>
      <c r="S21" t="str">
        <f>IF(OR('Model output'!P20="",ISNUMBER(SEARCH("Not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Not mentioned</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19" t="str">
        <f>IF('Model output'!S20="","",'Model output'!S20)</f>
        <v>Absent</v>
      </c>
      <c r="Y21" t="str">
        <f>IF(OR('Model output'!S20="",ISNUMBER(SEARCH("Absent",'Model output'!S20)),ISNUMBER(SEARCH("Not identified",'Model output'!S20)),AND(ISNUMBER(SEARCH("No",'Model output'!S20)),NOT(ISNUMBER(SEARCH("carcinoma",'Model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1" t="str">
        <f>IF(OR('Model output'!V20="", AND(ISERROR(SEARCH("Positive",'Model output'!V20)), ISNUMBER(SEARCH("Negative",'Model output'!V20))), ISNUMBER(SEARCH("Uninvolved",'Model output'!V20)), ISNUMBER(SEARCH("not involved",'Model output'!V20)), ISNUMBER(SEARCH("Free",'Model output'!V20)), ISNUMBER(SEARCH("1 mm",'Model output'!V20)), ISNUMBER(SEARCH("1.0 mm",'Model output'!V20)), ISNUMBER(SEARCH("0.1 CM",'Model output'!V20)), ISNUMBER(SEARCH("less than 0.2 mm",'Model output'!V20)), ISNUMBER(SEARCH("less than 0.5 mm",'Model output'!V20)), ISNUMBER(SEARCH("invades capsule",'Model output'!V20)), ISNUMBER(SEARCH("Lymphocyte invasion",'Model output'!V20)), ISNUMBER(SEARCH("invades in capsule or vessel or benign tissue",'Model output'!V20)), ISNUMBER(SEARCH("not mentioned",'Model output'!V20)), ISNUMBER(SEARCH("cannot be assessed",'Model output'!V20))), "negative", "positive")</f>
        <v>negative</v>
      </c>
      <c r="AE21" s="38"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39" t="str">
        <f t="shared" si="2"/>
        <v>3a</v>
      </c>
      <c r="AG21" s="39" t="str">
        <f t="shared" si="3"/>
        <v>0</v>
      </c>
      <c r="AH21" s="39" t="str">
        <f t="shared" si="7"/>
        <v>0</v>
      </c>
      <c r="AI21" s="45" t="str">
        <f t="shared" si="8"/>
        <v>I</v>
      </c>
      <c r="AJ21" s="42" t="s">
        <v>942</v>
      </c>
      <c r="AK21" s="44" t="s">
        <v>950</v>
      </c>
      <c r="AL21" s="44" t="s">
        <v>949</v>
      </c>
      <c r="AM21" s="44" t="s">
        <v>949</v>
      </c>
      <c r="AN21" s="44" t="s">
        <v>73</v>
      </c>
      <c r="AO21" s="24">
        <f t="shared" ca="1" si="9"/>
        <v>1</v>
      </c>
      <c r="AP21" s="1">
        <f t="shared" si="10"/>
        <v>1</v>
      </c>
      <c r="AQ21" s="1">
        <f t="shared" si="11"/>
        <v>1</v>
      </c>
      <c r="AR21" s="1">
        <f t="shared" si="12"/>
        <v>1</v>
      </c>
      <c r="AS21" s="15">
        <f t="shared" si="4"/>
        <v>1</v>
      </c>
      <c r="AT21" s="1"/>
    </row>
    <row r="22" spans="1:46">
      <c r="A22" t="str">
        <f>'Model output'!A21</f>
        <v>TCGA-BJ-A2N8</v>
      </c>
      <c r="B22" s="36">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5"/>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output'!H21)),ISNUMBER(SEARCH("gland",'Model output'!H21)),ISNUMBER(SEARCH("lobe",'Model output'!H21)),ISNUMBER(SEARCH("isthmus",'Model output'!H21)),ISNUMBER(SEARCH("mediastinum",'Model output'!H21)),ISNUMBER(SEARCH("Not mentioned",'Model output'!H21)), ISNUMBER(SEARCH("Not applicable",'Model output'!H21)), ISNUMBER(SEARCH("paratracheal",'Model output'!H21)),ISNUMBER(SEARCH("fibroadipose tissue",'Model output'!H21)),ISNUMBER(SEARCH("thyroid node",'Model output'!H21)),ISNUMBER(SEARCH("skeletal muscle",'Model output'!H21)),ISNUMBER(SEARCH("right",'Model output'!H21)),ISNUMBER(SEARCH("left",'Model output'!H21)),ISNUMBER(SEARCH("Not specified",'Model output'!H21))),"negative","positive"))</f>
        <v>negative</v>
      </c>
      <c r="I22">
        <f>IF(OR('Model output'!I21="",'Model output'!I21="Not answered",'Model output'!I21="Not mentioned"),"",IF(ISNUMBER('Model output'!I21),'Model output'!I21,1))</f>
        <v>2</v>
      </c>
      <c r="J22">
        <f>IF(OR('Model output'!J21="",'Model output'!J21="Not answered",'Model output'!J21="Not mentioned"),"",IF(AND(ISNUMBER('Model output'!J21),'Model output'!J21&lt;=I22),'Model output'!J21,IF(AND(ISNUMBER('Model output'!J21), 'Model output'!J21&gt;=DATE(2024,1,1)), MIN(DAY('Model output'!J21), MONTH('Model output'!J21), YEAR('Model output'!J21)), IF(ISNUMBER(SEARCH("0/",'Model output'!J21)),0,IF(ISNUMBER(SEARCH("/",'Model output'!J21)), VALUE(LEFT('Model output'!J21, SEARCH("/",'Model output'!J21)-1)),1)))))</f>
        <v>0</v>
      </c>
      <c r="K22" t="str" cm="1">
        <f t="array" ref="K22">IF(COUNT(FIND({0,1,2,3,4,5,6,7,8,9},'Model output'!K21))&gt;0,'Model output'!K21,"")</f>
        <v/>
      </c>
      <c r="L22" s="8"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
      </c>
      <c r="P22" t="str">
        <f>IF('Model output'!N21="","",'Model output'!N21)</f>
        <v>1.4 cm</v>
      </c>
      <c r="Q22" t="str">
        <f t="shared" si="6"/>
        <v>1.4cm</v>
      </c>
      <c r="R22" cm="1">
        <f t="array" ref="R22">IF(Q22="","",IF(ISNUMBER(SEARCH("cm",Q22)),MAX(VALUE(SUBSTITUTE(_xlfn.FILTERXML("&lt;t&gt;&lt;s&gt;"&amp;SUBSTITUTE(Q22,",","&lt;/s&gt;&lt;s&gt;")&amp;"&lt;/s&gt;&lt;/t&gt;","//s"),"cm",""))),MAX(VALUE(SUBSTITUTE(_xlfn.FILTERXML("&lt;t&gt;&lt;s&gt;"&amp;SUBSTITUTE(Q22,",","&lt;/s&gt;&lt;s&gt;")&amp;"&lt;/s&gt;&lt;/t&gt;","//s"),"mm","")))/10))</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9" t="str">
        <f>IF('Model output'!S21="","",'Model output'!S21)</f>
        <v>Not identified</v>
      </c>
      <c r="Y22" t="str">
        <f>IF(OR('Model output'!S21="",ISNUMBER(SEARCH("Absent",'Model output'!S21)),ISNUMBER(SEARCH("Not identified",'Model output'!S21)),AND(ISNUMBER(SEARCH("No",'Model output'!S21)),NOT(ISNUMBER(SEARCH("carcinoma",'Model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v>
      </c>
      <c r="AC22" s="1" t="str">
        <f>IF(OR('Model output'!V21="", AND(ISERROR(SEARCH("Positive",'Model output'!V21)), ISNUMBER(SEARCH("Negative",'Model output'!V21))), ISNUMBER(SEARCH("Uninvolved",'Model output'!V21)), ISNUMBER(SEARCH("not involved",'Model output'!V21)), ISNUMBER(SEARCH("Free",'Model output'!V21)), ISNUMBER(SEARCH("1 mm",'Model output'!V21)), ISNUMBER(SEARCH("1.0 mm",'Model output'!V21)), ISNUMBER(SEARCH("0.1 CM",'Model output'!V21)), ISNUMBER(SEARCH("less than 0.2 mm",'Model output'!V21)), ISNUMBER(SEARCH("less than 0.5 mm",'Model output'!V21)), ISNUMBER(SEARCH("invades capsule",'Model output'!V21)), ISNUMBER(SEARCH("Lymphocyte invasion",'Model output'!V21)), ISNUMBER(SEARCH("invades in capsule or vessel or benign tissue",'Model output'!V21)), ISNUMBER(SEARCH("not mentioned",'Model output'!V21)), ISNUMBER(SEARCH("cannot be assessed",'Model output'!V21))), "negative", "positive")</f>
        <v>negative</v>
      </c>
      <c r="AE22" s="38"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39" t="str">
        <f t="shared" si="2"/>
        <v>1b</v>
      </c>
      <c r="AG22" s="39" t="str">
        <f t="shared" si="3"/>
        <v>0</v>
      </c>
      <c r="AH22" s="39" t="str">
        <f t="shared" si="7"/>
        <v>0</v>
      </c>
      <c r="AI22" s="45" t="str">
        <f t="shared" si="8"/>
        <v>I</v>
      </c>
      <c r="AJ22" s="42" t="s">
        <v>942</v>
      </c>
      <c r="AK22" s="44" t="s">
        <v>945</v>
      </c>
      <c r="AL22" s="44" t="s">
        <v>946</v>
      </c>
      <c r="AM22" s="44" t="s">
        <v>949</v>
      </c>
      <c r="AN22" s="44" t="s">
        <v>73</v>
      </c>
      <c r="AO22" s="24">
        <f t="shared" ca="1" si="9"/>
        <v>1</v>
      </c>
      <c r="AP22" s="1">
        <f t="shared" si="10"/>
        <v>1</v>
      </c>
      <c r="AQ22" s="1">
        <f t="shared" si="11"/>
        <v>1</v>
      </c>
      <c r="AR22" s="1">
        <f t="shared" si="12"/>
        <v>1</v>
      </c>
      <c r="AS22" s="15">
        <f t="shared" si="4"/>
        <v>1</v>
      </c>
      <c r="AT22" s="1"/>
    </row>
    <row r="23" spans="1:46">
      <c r="A23" t="str">
        <f>'Model output'!A22</f>
        <v>TCGA-BJ-A2N9</v>
      </c>
      <c r="B23" s="36">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5"/>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output'!H22)),ISNUMBER(SEARCH("gland",'Model output'!H22)),ISNUMBER(SEARCH("lobe",'Model output'!H22)),ISNUMBER(SEARCH("isthmus",'Model output'!H22)),ISNUMBER(SEARCH("mediastinum",'Model output'!H22)),ISNUMBER(SEARCH("Not mentioned",'Model output'!H22)), ISNUMBER(SEARCH("Not applicable",'Model output'!H22)), ISNUMBER(SEARCH("paratracheal",'Model output'!H22)),ISNUMBER(SEARCH("fibroadipose tissue",'Model output'!H22)),ISNUMBER(SEARCH("thyroid node",'Model output'!H22)),ISNUMBER(SEARCH("skeletal muscle",'Model output'!H22)),ISNUMBER(SEARCH("right",'Model output'!H22)),ISNUMBER(SEARCH("left",'Model output'!H22)),ISNUMBER(SEARCH("Not specified",'Model output'!H22))),"negative","positive"))</f>
        <v>negative</v>
      </c>
      <c r="I23">
        <f>IF(OR('Model output'!I22="",'Model output'!I22="Not answered",'Model output'!I22="Not mentioned"),"",IF(ISNUMBER('Model output'!I22),'Model output'!I22,1))</f>
        <v>11</v>
      </c>
      <c r="J23">
        <f>IF(OR('Model output'!J22="",'Model output'!J22="Not answered",'Model output'!J22="Not mentioned"),"",IF(AND(ISNUMBER('Model output'!J22),'Model output'!J22&lt;=I23),'Model output'!J22,IF(AND(ISNUMBER('Model output'!J22), 'Model output'!J22&gt;=DATE(2024,1,1)), MIN(DAY('Model output'!J22), MONTH('Model output'!J22), YEAR('Model output'!J22)), IF(ISNUMBER(SEARCH("0/",'Model output'!J22)),0,IF(ISNUMBER(SEARCH("/",'Model output'!J22)), VALUE(LEFT('Model output'!J22, SEARCH("/",'Model output'!J22)-1)),1)))))</f>
        <v>0</v>
      </c>
      <c r="K23" t="str" cm="1">
        <f t="array" ref="K23">IF(COUNT(FIND({0,1,2,3,4,5,6,7,8,9},'Model output'!K22))&gt;0,'Model output'!K22,"")</f>
        <v/>
      </c>
      <c r="L23" s="8"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 encapsulated follicular variant</v>
      </c>
      <c r="O23" t="str">
        <f>IF('Model output'!M22="","",'Model output'!M22)</f>
        <v/>
      </c>
      <c r="P23" t="str">
        <f>IF('Model output'!N22="","",'Model output'!N22)</f>
        <v>2.5 cm</v>
      </c>
      <c r="Q23" t="str">
        <f t="shared" si="6"/>
        <v>2.5cm</v>
      </c>
      <c r="R23" cm="1">
        <f t="array" ref="R23">IF(Q23="","",IF(ISNUMBER(SEARCH("cm",Q23)),MAX(VALUE(SUBSTITUTE(_xlfn.FILTERXML("&lt;t&gt;&lt;s&gt;"&amp;SUBSTITUTE(Q23,",","&lt;/s&gt;&lt;s&gt;")&amp;"&lt;/s&gt;&lt;/t&gt;","//s"),"cm",""))),MAX(VALUE(SUBSTITUTE(_xlfn.FILTERXML("&lt;t&gt;&lt;s&gt;"&amp;SUBSTITUTE(Q23,",","&lt;/s&gt;&lt;s&gt;")&amp;"&lt;/s&gt;&lt;/t&gt;","//s"),"mm","")))/10))</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9" t="str">
        <f>IF('Model output'!S22="","",'Model output'!S22)</f>
        <v>Not identified</v>
      </c>
      <c r="Y23" t="str">
        <f>IF(OR('Model output'!S22="",ISNUMBER(SEARCH("Absent",'Model output'!S22)),ISNUMBER(SEARCH("Not identified",'Model output'!S22)),AND(ISNUMBER(SEARCH("No",'Model output'!S22)),NOT(ISNUMBER(SEARCH("carcinoma",'Model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1" t="str">
        <f>IF(OR('Model output'!V22="", AND(ISERROR(SEARCH("Positive",'Model output'!V22)), ISNUMBER(SEARCH("Negative",'Model output'!V22))), ISNUMBER(SEARCH("Uninvolved",'Model output'!V22)), ISNUMBER(SEARCH("not involved",'Model output'!V22)), ISNUMBER(SEARCH("Free",'Model output'!V22)), ISNUMBER(SEARCH("1 mm",'Model output'!V22)), ISNUMBER(SEARCH("1.0 mm",'Model output'!V22)), ISNUMBER(SEARCH("0.1 CM",'Model output'!V22)), ISNUMBER(SEARCH("less than 0.2 mm",'Model output'!V22)), ISNUMBER(SEARCH("less than 0.5 mm",'Model output'!V22)), ISNUMBER(SEARCH("invades capsule",'Model output'!V22)), ISNUMBER(SEARCH("Lymphocyte invasion",'Model output'!V22)), ISNUMBER(SEARCH("invades in capsule or vessel or benign tissue",'Model output'!V22)), ISNUMBER(SEARCH("not mentioned",'Model output'!V22)), ISNUMBER(SEARCH("cannot be assessed",'Model output'!V22))), "negative", "positive")</f>
        <v>negative</v>
      </c>
      <c r="AE23" s="38"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9" t="str">
        <f t="shared" si="2"/>
        <v>2</v>
      </c>
      <c r="AG23" s="39" t="str">
        <f t="shared" si="3"/>
        <v>0</v>
      </c>
      <c r="AH23" s="39" t="str">
        <f t="shared" si="7"/>
        <v>0</v>
      </c>
      <c r="AI23" s="45" t="str">
        <f t="shared" si="8"/>
        <v>I</v>
      </c>
      <c r="AJ23" s="42" t="s">
        <v>941</v>
      </c>
      <c r="AK23" s="44" t="s">
        <v>948</v>
      </c>
      <c r="AL23" s="44" t="s">
        <v>946</v>
      </c>
      <c r="AM23" s="44" t="s">
        <v>949</v>
      </c>
      <c r="AN23" s="44" t="s">
        <v>73</v>
      </c>
      <c r="AO23" s="24">
        <f t="shared" ca="1" si="9"/>
        <v>1</v>
      </c>
      <c r="AP23" s="1">
        <f t="shared" si="10"/>
        <v>1</v>
      </c>
      <c r="AQ23" s="1">
        <f t="shared" si="11"/>
        <v>1</v>
      </c>
      <c r="AR23" s="1">
        <f t="shared" si="12"/>
        <v>1</v>
      </c>
      <c r="AS23" s="15">
        <f t="shared" si="4"/>
        <v>1</v>
      </c>
      <c r="AT23" s="1"/>
    </row>
    <row r="24" spans="1:46">
      <c r="A24" t="str">
        <f>'Model output'!A23</f>
        <v>TCGA-BJ-A2NA</v>
      </c>
      <c r="B24" s="36">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0</v>
      </c>
      <c r="F24" t="str">
        <f t="shared" si="5"/>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
      </c>
      <c r="H24" t="str">
        <f>IF('Model output'!H23="","negative",IF(OR(ISNUMBER(SEARCH("lymph node",'Model output'!H23)),ISNUMBER(SEARCH("gland",'Model output'!H23)),ISNUMBER(SEARCH("lobe",'Model output'!H23)),ISNUMBER(SEARCH("isthmus",'Model output'!H23)),ISNUMBER(SEARCH("mediastinum",'Model output'!H23)),ISNUMBER(SEARCH("Not mentioned",'Model output'!H23)), ISNUMBER(SEARCH("Not applicable",'Model output'!H23)), ISNUMBER(SEARCH("paratracheal",'Model output'!H23)),ISNUMBER(SEARCH("fibroadipose tissue",'Model output'!H23)),ISNUMBER(SEARCH("thyroid node",'Model output'!H23)),ISNUMBER(SEARCH("skeletal muscle",'Model output'!H23)),ISNUMBER(SEARCH("right",'Model output'!H23)),ISNUMBER(SEARCH("left",'Model output'!H23)),ISNUMBER(SEARCH("Not specified",'Model output'!H23))),"negative","positive"))</f>
        <v>negative</v>
      </c>
      <c r="I24">
        <f>IF(OR('Model output'!I23="",'Model output'!I23="Not answered",'Model output'!I23="Not mentioned"),"",IF(ISNUMBER('Model output'!I23),'Model output'!I23,1))</f>
        <v>1</v>
      </c>
      <c r="J24">
        <f>IF(OR('Model output'!J23="",'Model output'!J23="Not answered",'Model output'!J23="Not mentioned"),"",IF(AND(ISNUMBER('Model output'!J23),'Model output'!J23&lt;=I24),'Model output'!J23,IF(AND(ISNUMBER('Model output'!J23), 'Model output'!J23&gt;=DATE(2024,1,1)), MIN(DAY('Model output'!J23), MONTH('Model output'!J23), YEAR('Model output'!J23)), IF(ISNUMBER(SEARCH("0/",'Model output'!J23)),0,IF(ISNUMBER(SEARCH("/",'Model output'!J23)), VALUE(LEFT('Model output'!J23, SEARCH("/",'Model output'!J23)-1)),1)))))</f>
        <v>0</v>
      </c>
      <c r="K24" t="str" cm="1">
        <f t="array" ref="K24">IF(COUNT(FIND({0,1,2,3,4,5,6,7,8,9},'Model output'!K23))&gt;0,'Model output'!K23,"")</f>
        <v/>
      </c>
      <c r="L24" s="8" t="str">
        <f t="shared" si="1"/>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 with focal tall cell features</v>
      </c>
      <c r="P24" t="str">
        <f>IF('Model output'!N23="","",'Model output'!N23)</f>
        <v>1.5 cm</v>
      </c>
      <c r="Q24" t="str">
        <f t="shared" si="6"/>
        <v>1.5cm</v>
      </c>
      <c r="R24" cm="1">
        <f t="array" ref="R24">IF(Q24="","",IF(ISNUMBER(SEARCH("cm",Q24)),MAX(VALUE(SUBSTITUTE(_xlfn.FILTERXML("&lt;t&gt;&lt;s&gt;"&amp;SUBSTITUTE(Q24,",","&lt;/s&gt;&lt;s&gt;")&amp;"&lt;/s&gt;&lt;/t&gt;","//s"),"cm",""))),MAX(VALUE(SUBSTITUTE(_xlfn.FILTERXML("&lt;t&gt;&lt;s&gt;"&amp;SUBSTITUTE(Q24,",","&lt;/s&gt;&lt;s&gt;")&amp;"&lt;/s&gt;&lt;/t&gt;","//s"),"mm","")))/10))</f>
        <v>1.5</v>
      </c>
      <c r="S24" t="str">
        <f>IF(OR('Model output'!P23="",ISNUMBER(SEARCH("Not identified", 'Model output'!P23)),ISNUMBER(SEARCH("Absent",'Model output'!P23)),AND(ISNUMBER(SEARCH("No",'Model output'!P23)),NOT(ISNUMBER(SEARCH("diagnostic",'Model output'!P23)))),ISNUMBER(SEARCH("Negative",'Model output'!P23))),"negative","positive")</f>
        <v>negative</v>
      </c>
      <c r="T24" t="str">
        <f>IF('Model output'!O23="","",'Model output'!O23)</f>
        <v>At least 7 foci</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9" t="str">
        <f>IF('Model output'!S23="","",'Model output'!S23)</f>
        <v>Present, extent: Minimal</v>
      </c>
      <c r="Y24" t="str">
        <f>IF(OR('Model output'!S23="",ISNUMBER(SEARCH("Absent",'Model output'!S23)),ISNUMBER(SEARCH("Not identified",'Model output'!S23)),AND(ISNUMBER(SEARCH("No",'Model output'!S23)),NOT(ISNUMBER(SEARCH("carcinoma",'Model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Identified</v>
      </c>
      <c r="AC24" s="1" t="str">
        <f>IF(OR('Model output'!V23="", AND(ISERROR(SEARCH("Positive",'Model output'!V23)), ISNUMBER(SEARCH("Negative",'Model output'!V23))), ISNUMBER(SEARCH("Uninvolved",'Model output'!V23)), ISNUMBER(SEARCH("not involved",'Model output'!V23)), ISNUMBER(SEARCH("Free",'Model output'!V23)), ISNUMBER(SEARCH("1 mm",'Model output'!V23)), ISNUMBER(SEARCH("1.0 mm",'Model output'!V23)), ISNUMBER(SEARCH("0.1 CM",'Model output'!V23)), ISNUMBER(SEARCH("less than 0.2 mm",'Model output'!V23)), ISNUMBER(SEARCH("less than 0.5 mm",'Model output'!V23)), ISNUMBER(SEARCH("invades capsule",'Model output'!V23)), ISNUMBER(SEARCH("Lymphocyte invasion",'Model output'!V23)), ISNUMBER(SEARCH("invades in capsule or vessel or benign tissue",'Model output'!V23)), ISNUMBER(SEARCH("not mentioned",'Model output'!V23)), ISNUMBER(SEARCH("cannot be assessed",'Model output'!V23))), "negative", "positive")</f>
        <v>positive</v>
      </c>
      <c r="AE24" s="38"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39" t="str">
        <f t="shared" si="2"/>
        <v>1b</v>
      </c>
      <c r="AG24" s="39" t="str">
        <f t="shared" si="3"/>
        <v>0</v>
      </c>
      <c r="AH24" s="39" t="str">
        <f t="shared" si="7"/>
        <v>0</v>
      </c>
      <c r="AI24" s="45" t="str">
        <f t="shared" si="8"/>
        <v>I</v>
      </c>
      <c r="AJ24" s="42" t="s">
        <v>940</v>
      </c>
      <c r="AK24" s="44" t="s">
        <v>945</v>
      </c>
      <c r="AL24" s="44" t="s">
        <v>946</v>
      </c>
      <c r="AM24" s="44" t="s">
        <v>949</v>
      </c>
      <c r="AN24" s="44" t="s">
        <v>73</v>
      </c>
      <c r="AO24" s="24">
        <f t="shared" si="9"/>
        <v>1</v>
      </c>
      <c r="AP24" s="1">
        <f t="shared" si="10"/>
        <v>1</v>
      </c>
      <c r="AQ24" s="1">
        <f t="shared" si="11"/>
        <v>1</v>
      </c>
      <c r="AR24" s="1">
        <f t="shared" si="12"/>
        <v>1</v>
      </c>
      <c r="AS24" s="15">
        <f t="shared" si="4"/>
        <v>1</v>
      </c>
      <c r="AT24" s="1"/>
    </row>
    <row r="25" spans="1:46">
      <c r="A25" t="str">
        <f>'Model output'!A24</f>
        <v>TCGA-BJ-A2P4</v>
      </c>
      <c r="B25" s="36">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5"/>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
      </c>
      <c r="H25" t="str">
        <f>IF('Model output'!H24="","negative",IF(OR(ISNUMBER(SEARCH("lymph node",'Model output'!H24)),ISNUMBER(SEARCH("gland",'Model output'!H24)),ISNUMBER(SEARCH("lobe",'Model output'!H24)),ISNUMBER(SEARCH("isthmus",'Model output'!H24)),ISNUMBER(SEARCH("mediastinum",'Model output'!H24)),ISNUMBER(SEARCH("Not mentioned",'Model output'!H24)), ISNUMBER(SEARCH("Not applicable",'Model output'!H24)), ISNUMBER(SEARCH("paratracheal",'Model output'!H24)),ISNUMBER(SEARCH("fibroadipose tissue",'Model output'!H24)),ISNUMBER(SEARCH("thyroid node",'Model output'!H24)),ISNUMBER(SEARCH("skeletal muscle",'Model output'!H24)),ISNUMBER(SEARCH("right",'Model output'!H24)),ISNUMBER(SEARCH("left",'Model output'!H24)),ISNUMBER(SEARCH("Not specified",'Model output'!H24))),"negative","positive"))</f>
        <v>negative</v>
      </c>
      <c r="I25" t="str">
        <f>IF(OR('Model output'!I24="",'Model output'!I24="Not answered",'Model output'!I24="Not mentioned"),"",IF(ISNUMBER('Model output'!I24),'Model output'!I24,1))</f>
        <v/>
      </c>
      <c r="J25" t="str">
        <f>IF(OR('Model output'!J24="",'Model output'!J24="Not answered",'Model output'!J24="Not mentioned"),"",IF(AND(ISNUMBER('Model output'!J24),'Model output'!J24&lt;=I25),'Model output'!J24,IF(AND(ISNUMBER('Model output'!J24), 'Model output'!J24&gt;=DATE(2024,1,1)), MIN(DAY('Model output'!J24), MONTH('Model output'!J24), YEAR('Model output'!J24)), IF(ISNUMBER(SEARCH("0/",'Model output'!J24)),0,IF(ISNUMBER(SEARCH("/",'Model output'!J24)), VALUE(LEFT('Model output'!J24, SEARCH("/",'Model output'!J24)-1)),1)))))</f>
        <v/>
      </c>
      <c r="K25" t="str" cm="1">
        <f t="array" ref="K25">IF(COUNT(FIND({0,1,2,3,4,5,6,7,8,9},'Model output'!K24))&gt;0,'Model output'!K24,"")</f>
        <v/>
      </c>
      <c r="L25" s="8" t="str">
        <f t="shared" si="1"/>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v>
      </c>
      <c r="O25" t="str">
        <f>IF('Model output'!M24="","",'Model output'!M24)</f>
        <v/>
      </c>
      <c r="P25" t="str">
        <f>IF('Model output'!N24="","",'Model output'!N24)</f>
        <v>3.3 cm</v>
      </c>
      <c r="Q25" t="str">
        <f t="shared" si="6"/>
        <v>3.3cm</v>
      </c>
      <c r="R25" cm="1">
        <f t="array" ref="R25">IF(Q25="","",IF(ISNUMBER(SEARCH("cm",Q25)),MAX(VALUE(SUBSTITUTE(_xlfn.FILTERXML("&lt;t&gt;&lt;s&gt;"&amp;SUBSTITUTE(Q25,",","&lt;/s&gt;&lt;s&gt;")&amp;"&lt;/s&gt;&lt;/t&gt;","//s"),"cm",""))),MAX(VALUE(SUBSTITUTE(_xlfn.FILTERXML("&lt;t&gt;&lt;s&gt;"&amp;SUBSTITUTE(Q25,",","&lt;/s&gt;&lt;s&gt;")&amp;"&lt;/s&gt;&lt;/t&gt;","//s"),"mm","")))/10))</f>
        <v>3.3</v>
      </c>
      <c r="S25" t="str">
        <f>IF(OR('Model output'!P24="",ISNUMBER(SEARCH("Not identified", 'Model output'!P24)),ISNUMBER(SEARCH("Absent",'Model output'!P24)),AND(ISNUMBER(SEARCH("No",'Model output'!P24)),NOT(ISNUMBER(SEARCH("diagnostic",'Model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9" t="str">
        <f>IF('Model output'!S24="","",'Model output'!S24)</f>
        <v>Not identified</v>
      </c>
      <c r="Y25" t="str">
        <f>IF(OR('Model output'!S24="",ISNUMBER(SEARCH("Absent",'Model output'!S24)),ISNUMBER(SEARCH("Not identified",'Model output'!S24)),AND(ISNUMBER(SEARCH("No",'Model output'!S24)),NOT(ISNUMBER(SEARCH("carcinoma",'Model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v>
      </c>
      <c r="AC25" s="1" t="str">
        <f>IF(OR('Model output'!V24="", AND(ISERROR(SEARCH("Positive",'Model output'!V24)), ISNUMBER(SEARCH("Negative",'Model output'!V24))), ISNUMBER(SEARCH("Uninvolved",'Model output'!V24)), ISNUMBER(SEARCH("not involved",'Model output'!V24)), ISNUMBER(SEARCH("Free",'Model output'!V24)), ISNUMBER(SEARCH("1 mm",'Model output'!V24)), ISNUMBER(SEARCH("1.0 mm",'Model output'!V24)), ISNUMBER(SEARCH("0.1 CM",'Model output'!V24)), ISNUMBER(SEARCH("less than 0.2 mm",'Model output'!V24)), ISNUMBER(SEARCH("less than 0.5 mm",'Model output'!V24)), ISNUMBER(SEARCH("invades capsule",'Model output'!V24)), ISNUMBER(SEARCH("Lymphocyte invasion",'Model output'!V24)), ISNUMBER(SEARCH("invades in capsule or vessel or benign tissue",'Model output'!V24)), ISNUMBER(SEARCH("not mentioned",'Model output'!V24)), ISNUMBER(SEARCH("cannot be assessed",'Model output'!V24))), "negative", "positive")</f>
        <v>negative</v>
      </c>
      <c r="AE25" s="38"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39" t="str">
        <f t="shared" si="2"/>
        <v>2</v>
      </c>
      <c r="AG25" s="39" t="str">
        <f t="shared" si="3"/>
        <v>0</v>
      </c>
      <c r="AH25" s="39" t="str">
        <f t="shared" si="7"/>
        <v>0</v>
      </c>
      <c r="AI25" s="45" t="str">
        <f t="shared" si="8"/>
        <v>I</v>
      </c>
      <c r="AJ25" s="42" t="s">
        <v>941</v>
      </c>
      <c r="AK25" s="44" t="s">
        <v>948</v>
      </c>
      <c r="AL25" s="44" t="s">
        <v>949</v>
      </c>
      <c r="AM25" s="44" t="s">
        <v>949</v>
      </c>
      <c r="AN25" s="44" t="s">
        <v>73</v>
      </c>
      <c r="AO25" s="24">
        <f t="shared" ca="1" si="9"/>
        <v>1</v>
      </c>
      <c r="AP25" s="1">
        <f t="shared" si="10"/>
        <v>1</v>
      </c>
      <c r="AQ25" s="1">
        <f t="shared" si="11"/>
        <v>1</v>
      </c>
      <c r="AR25" s="1">
        <f t="shared" si="12"/>
        <v>1</v>
      </c>
      <c r="AS25" s="15">
        <f t="shared" si="4"/>
        <v>1</v>
      </c>
      <c r="AT25" s="1"/>
    </row>
    <row r="26" spans="1:46">
      <c r="A26" t="str">
        <f>'Model output'!A25</f>
        <v>TCGA-BJ-A3EZ</v>
      </c>
      <c r="B26" s="36">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0</v>
      </c>
      <c r="F26" t="str">
        <f t="shared" si="5"/>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central</v>
      </c>
      <c r="H26" t="str">
        <f>IF('Model output'!H25="","negative",IF(OR(ISNUMBER(SEARCH("lymph node",'Model output'!H25)),ISNUMBER(SEARCH("gland",'Model output'!H25)),ISNUMBER(SEARCH("lobe",'Model output'!H25)),ISNUMBER(SEARCH("isthmus",'Model output'!H25)),ISNUMBER(SEARCH("mediastinum",'Model output'!H25)),ISNUMBER(SEARCH("Not mentioned",'Model output'!H25)), ISNUMBER(SEARCH("Not applicable",'Model output'!H25)), ISNUMBER(SEARCH("paratracheal",'Model output'!H25)),ISNUMBER(SEARCH("fibroadipose tissue",'Model output'!H25)),ISNUMBER(SEARCH("thyroid node",'Model output'!H25)),ISNUMBER(SEARCH("skeletal muscle",'Model output'!H25)),ISNUMBER(SEARCH("right",'Model output'!H25)),ISNUMBER(SEARCH("left",'Model output'!H25)),ISNUMBER(SEARCH("Not specified",'Model output'!H25))),"negative","positive"))</f>
        <v>negative</v>
      </c>
      <c r="I26">
        <f>IF(OR('Model output'!I25="",'Model output'!I25="Not answered",'Model output'!I25="Not mentioned"),"",IF(ISNUMBER('Model output'!I25),'Model output'!I25,1))</f>
        <v>42</v>
      </c>
      <c r="J26">
        <f>IF(OR('Model output'!J25="",'Model output'!J25="Not answered",'Model output'!J25="Not mentioned"),"",IF(AND(ISNUMBER('Model output'!J25),'Model output'!J25&lt;=I26),'Model output'!J25,IF(AND(ISNUMBER('Model output'!J25), 'Model output'!J25&gt;=DATE(2024,1,1)), MIN(DAY('Model output'!J25), MONTH('Model output'!J25), YEAR('Model output'!J25)), IF(ISNUMBER(SEARCH("0/",'Model output'!J25)),0,IF(ISNUMBER(SEARCH("/",'Model output'!J25)), VALUE(LEFT('Model output'!J25, SEARCH("/",'Model output'!J25)-1)),1)))))</f>
        <v>6</v>
      </c>
      <c r="K26" t="str" cm="1">
        <f t="array" ref="K26">IF(COUNT(FIND({0,1,2,3,4,5,6,7,8,9},'Model output'!K25))&gt;0,'Model output'!K25,"")</f>
        <v/>
      </c>
      <c r="L26" s="8" t="str">
        <f t="shared" si="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Conventional</v>
      </c>
      <c r="P26" t="str">
        <f>IF('Model output'!N25="","",'Model output'!N25)</f>
        <v>2.4 cm</v>
      </c>
      <c r="Q26" t="str">
        <f t="shared" si="6"/>
        <v>2.4cm</v>
      </c>
      <c r="R26" cm="1">
        <f t="array" ref="R26">IF(Q26="","",IF(ISNUMBER(SEARCH("cm",Q26)),MAX(VALUE(SUBSTITUTE(_xlfn.FILTERXML("&lt;t&gt;&lt;s&gt;"&amp;SUBSTITUTE(Q26,",","&lt;/s&gt;&lt;s&gt;")&amp;"&lt;/s&gt;&lt;/t&gt;","//s"),"cm",""))),MAX(VALUE(SUBSTITUTE(_xlfn.FILTERXML("&lt;t&gt;&lt;s&gt;"&amp;SUBSTITUTE(Q26,",","&lt;/s&gt;&lt;s&gt;")&amp;"&lt;/s&gt;&lt;/t&gt;","//s"),"mm","")))/10))</f>
        <v>2.4</v>
      </c>
      <c r="S26" t="str">
        <f>IF(OR('Model output'!P25="",ISNUMBER(SEARCH("Not identified", 'Model output'!P25)),ISNUMBER(SEARCH("Absent",'Model output'!P25)),AND(ISNUMBER(SEARCH("No",'Model output'!P25)),NOT(ISNUMBER(SEARCH("diagnostic",'Model output'!P25)))),ISNUMBER(SEARCH("Negative",'Model output'!P25))),"negative","positive")</f>
        <v>positive</v>
      </c>
      <c r="T26" t="str">
        <f>IF('Model output'!O25="","",'Model output'!O25)</f>
        <v>Three</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Extensive</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extensive</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positive</v>
      </c>
      <c r="X26" s="19" t="str">
        <f>IF('Model output'!S25="","",'Model output'!S25)</f>
        <v>Present</v>
      </c>
      <c r="Y26" t="str">
        <f>IF(OR('Model output'!S25="",ISNUMBER(SEARCH("Absent",'Model output'!S25)),ISNUMBER(SEARCH("Not identified",'Model output'!S25)),AND(ISNUMBER(SEARCH("No",'Model output'!S25)),NOT(ISNUMBER(SEARCH("carcinoma",'Model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1" t="str">
        <f>IF(OR('Model output'!V25="", AND(ISERROR(SEARCH("Positive",'Model output'!V25)), ISNUMBER(SEARCH("Negative",'Model output'!V25))), ISNUMBER(SEARCH("Uninvolved",'Model output'!V25)), ISNUMBER(SEARCH("not involved",'Model output'!V25)), ISNUMBER(SEARCH("Free",'Model output'!V25)), ISNUMBER(SEARCH("1 mm",'Model output'!V25)), ISNUMBER(SEARCH("1.0 mm",'Model output'!V25)), ISNUMBER(SEARCH("0.1 CM",'Model output'!V25)), ISNUMBER(SEARCH("less than 0.2 mm",'Model output'!V25)), ISNUMBER(SEARCH("less than 0.5 mm",'Model output'!V25)), ISNUMBER(SEARCH("invades capsule",'Model output'!V25)), ISNUMBER(SEARCH("Lymphocyte invasion",'Model output'!V25)), ISNUMBER(SEARCH("invades in capsule or vessel or benign tissue",'Model output'!V25)), ISNUMBER(SEARCH("not mentioned",'Model output'!V25)), ISNUMBER(SEARCH("cannot be assessed",'Model output'!V25))), "negative", "positive")</f>
        <v>positive</v>
      </c>
      <c r="AE26" s="38"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39" t="str">
        <f t="shared" si="2"/>
        <v>2</v>
      </c>
      <c r="AG26" s="39" t="str">
        <f t="shared" si="3"/>
        <v>1a</v>
      </c>
      <c r="AH26" s="39" t="str">
        <f t="shared" si="7"/>
        <v>0</v>
      </c>
      <c r="AI26" s="45" t="str">
        <f t="shared" si="8"/>
        <v>I</v>
      </c>
      <c r="AJ26" s="42" t="s">
        <v>940</v>
      </c>
      <c r="AK26" s="44" t="s">
        <v>944</v>
      </c>
      <c r="AL26" s="44" t="s">
        <v>945</v>
      </c>
      <c r="AM26" s="44" t="s">
        <v>949</v>
      </c>
      <c r="AN26" s="44" t="s">
        <v>73</v>
      </c>
      <c r="AO26" s="24">
        <f t="shared" si="9"/>
        <v>1</v>
      </c>
      <c r="AP26" s="1">
        <f t="shared" si="10"/>
        <v>0</v>
      </c>
      <c r="AQ26" s="1">
        <f t="shared" si="11"/>
        <v>0</v>
      </c>
      <c r="AR26" s="1">
        <f t="shared" si="12"/>
        <v>1</v>
      </c>
      <c r="AS26" s="15">
        <f t="shared" si="4"/>
        <v>1</v>
      </c>
      <c r="AT26" s="1"/>
    </row>
    <row r="27" spans="1:46">
      <c r="A27" t="str">
        <f>'Model output'!A26</f>
        <v>TCGA-BJ-A3F0</v>
      </c>
      <c r="B27" s="36">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0</v>
      </c>
      <c r="F27" t="str">
        <f t="shared" si="5"/>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
      </c>
      <c r="H27" t="str">
        <f>IF('Model output'!H26="","negative",IF(OR(ISNUMBER(SEARCH("lymph node",'Model output'!H26)),ISNUMBER(SEARCH("gland",'Model output'!H26)),ISNUMBER(SEARCH("lobe",'Model output'!H26)),ISNUMBER(SEARCH("isthmus",'Model output'!H26)),ISNUMBER(SEARCH("mediastinum",'Model output'!H26)),ISNUMBER(SEARCH("Not mentioned",'Model output'!H26)), ISNUMBER(SEARCH("Not applicable",'Model output'!H26)), ISNUMBER(SEARCH("paratracheal",'Model output'!H26)),ISNUMBER(SEARCH("fibroadipose tissue",'Model output'!H26)),ISNUMBER(SEARCH("thyroid node",'Model output'!H26)),ISNUMBER(SEARCH("skeletal muscle",'Model output'!H26)),ISNUMBER(SEARCH("right",'Model output'!H26)),ISNUMBER(SEARCH("left",'Model output'!H26)),ISNUMBER(SEARCH("Not specified",'Model output'!H26))),"negative","positive"))</f>
        <v>negative</v>
      </c>
      <c r="I27" t="str">
        <f>IF(OR('Model output'!I26="",'Model output'!I26="Not answered",'Model output'!I26="Not mentioned"),"",IF(ISNUMBER('Model output'!I26),'Model output'!I26,1))</f>
        <v/>
      </c>
      <c r="J27" t="str">
        <f>IF(OR('Model output'!J26="",'Model output'!J26="Not answered",'Model output'!J26="Not mentioned"),"",IF(AND(ISNUMBER('Model output'!J26),'Model output'!J26&lt;=I27),'Model output'!J26,IF(AND(ISNUMBER('Model output'!J26), 'Model output'!J26&gt;=DATE(2024,1,1)), MIN(DAY('Model output'!J26), MONTH('Model output'!J26), YEAR('Model output'!J26)), IF(ISNUMBER(SEARCH("0/",'Model output'!J26)),0,IF(ISNUMBER(SEARCH("/",'Model output'!J26)), VALUE(LEFT('Model output'!J26, SEARCH("/",'Model output'!J26)-1)),1)))))</f>
        <v/>
      </c>
      <c r="K27" t="str" cm="1">
        <f t="array" ref="K27">IF(COUNT(FIND({0,1,2,3,4,5,6,7,8,9},'Model output'!K26))&gt;0,'Model output'!K26,"")</f>
        <v/>
      </c>
      <c r="L27" s="8" t="str">
        <f t="shared" si="1"/>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 encapsulated follicular variant</v>
      </c>
      <c r="O27" t="str">
        <f>IF('Model output'!M26="","",'Model output'!M26)</f>
        <v/>
      </c>
      <c r="P27" t="str">
        <f>IF('Model output'!N26="","",'Model output'!N26)</f>
        <v>1.4 cm</v>
      </c>
      <c r="Q27" t="str">
        <f t="shared" si="6"/>
        <v>1.4cm</v>
      </c>
      <c r="R27" cm="1">
        <f t="array" ref="R27">IF(Q27="","",IF(ISNUMBER(SEARCH("cm",Q27)),MAX(VALUE(SUBSTITUTE(_xlfn.FILTERXML("&lt;t&gt;&lt;s&gt;"&amp;SUBSTITUTE(Q27,",","&lt;/s&gt;&lt;s&gt;")&amp;"&lt;/s&gt;&lt;/t&gt;","//s"),"cm",""))),MAX(VALUE(SUBSTITUTE(_xlfn.FILTERXML("&lt;t&gt;&lt;s&gt;"&amp;SUBSTITUTE(Q27,",","&lt;/s&gt;&lt;s&gt;")&amp;"&lt;/s&gt;&lt;/t&gt;","//s"),"mm","")))/10))</f>
        <v>1.4</v>
      </c>
      <c r="S27" t="str">
        <f>IF(OR('Model output'!P26="",ISNUMBER(SEARCH("Not identified", 'Model output'!P26)),ISNUMBER(SEARCH("Absent",'Model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9" t="str">
        <f>IF('Model output'!S26="","",'Model output'!S26)</f>
        <v>Not identified</v>
      </c>
      <c r="Y27" t="str">
        <f>IF(OR('Model output'!S26="",ISNUMBER(SEARCH("Absent",'Model output'!S26)),ISNUMBER(SEARCH("Not identified",'Model output'!S26)),AND(ISNUMBER(SEARCH("No",'Model output'!S26)),NOT(ISNUMBER(SEARCH("carcinoma",'Model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1" t="str">
        <f>IF(OR('Model output'!V26="", AND(ISERROR(SEARCH("Positive",'Model output'!V26)), ISNUMBER(SEARCH("Negative",'Model output'!V26))), ISNUMBER(SEARCH("Uninvolved",'Model output'!V26)), ISNUMBER(SEARCH("not involved",'Model output'!V26)), ISNUMBER(SEARCH("Free",'Model output'!V26)), ISNUMBER(SEARCH("1 mm",'Model output'!V26)), ISNUMBER(SEARCH("1.0 mm",'Model output'!V26)), ISNUMBER(SEARCH("0.1 CM",'Model output'!V26)), ISNUMBER(SEARCH("less than 0.2 mm",'Model output'!V26)), ISNUMBER(SEARCH("less than 0.5 mm",'Model output'!V26)), ISNUMBER(SEARCH("invades capsule",'Model output'!V26)), ISNUMBER(SEARCH("Lymphocyte invasion",'Model output'!V26)), ISNUMBER(SEARCH("invades in capsule or vessel or benign tissue",'Model output'!V26)), ISNUMBER(SEARCH("not mentioned",'Model output'!V26)), ISNUMBER(SEARCH("cannot be assessed",'Model output'!V26))), "negative", "positive")</f>
        <v>negative</v>
      </c>
      <c r="AE27" s="38"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39" t="str">
        <f t="shared" si="2"/>
        <v>1b</v>
      </c>
      <c r="AG27" s="39" t="str">
        <f t="shared" si="3"/>
        <v>0</v>
      </c>
      <c r="AH27" s="39" t="str">
        <f t="shared" si="7"/>
        <v>0</v>
      </c>
      <c r="AI27" s="45" t="str">
        <f t="shared" si="8"/>
        <v>I</v>
      </c>
      <c r="AJ27" s="42" t="s">
        <v>941</v>
      </c>
      <c r="AK27" s="44" t="s">
        <v>945</v>
      </c>
      <c r="AL27" s="44" t="s">
        <v>949</v>
      </c>
      <c r="AM27" s="44" t="s">
        <v>949</v>
      </c>
      <c r="AN27" s="44" t="s">
        <v>73</v>
      </c>
      <c r="AO27" s="24">
        <f t="shared" ca="1" si="9"/>
        <v>1</v>
      </c>
      <c r="AP27" s="1">
        <f t="shared" si="10"/>
        <v>1</v>
      </c>
      <c r="AQ27" s="1">
        <f t="shared" si="11"/>
        <v>1</v>
      </c>
      <c r="AR27" s="1">
        <f t="shared" si="12"/>
        <v>1</v>
      </c>
      <c r="AS27" s="15">
        <f t="shared" si="4"/>
        <v>1</v>
      </c>
      <c r="AT27" s="1"/>
    </row>
    <row r="28" spans="1:46">
      <c r="A28" t="str">
        <f>'Model output'!A27</f>
        <v>TCGA-BJ-A3PR</v>
      </c>
      <c r="B28" s="36">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5"/>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output'!H27="","negative",IF(OR(ISNUMBER(SEARCH("lymph node",'Model output'!H27)),ISNUMBER(SEARCH("gland",'Model output'!H27)),ISNUMBER(SEARCH("lobe",'Model output'!H27)),ISNUMBER(SEARCH("isthmus",'Model output'!H27)),ISNUMBER(SEARCH("mediastinum",'Model output'!H27)),ISNUMBER(SEARCH("Not mentioned",'Model output'!H27)), ISNUMBER(SEARCH("Not applicable",'Model output'!H27)), ISNUMBER(SEARCH("paratracheal",'Model output'!H27)),ISNUMBER(SEARCH("fibroadipose tissue",'Model output'!H27)),ISNUMBER(SEARCH("thyroid node",'Model output'!H27)),ISNUMBER(SEARCH("skeletal muscle",'Model output'!H27)),ISNUMBER(SEARCH("right",'Model output'!H27)),ISNUMBER(SEARCH("left",'Model output'!H27)),ISNUMBER(SEARCH("Not specified",'Model output'!H27))),"negative","positive"))</f>
        <v>negative</v>
      </c>
      <c r="I28">
        <f>IF(OR('Model output'!I27="",'Model output'!I27="Not answered",'Model output'!I27="Not mentioned"),"",IF(ISNUMBER('Model output'!I27),'Model output'!I27,1))</f>
        <v>6</v>
      </c>
      <c r="J28">
        <f>IF(OR('Model output'!J27="",'Model output'!J27="Not answered",'Model output'!J27="Not mentioned"),"",IF(AND(ISNUMBER('Model output'!J27),'Model output'!J27&lt;=I28),'Model output'!J27,IF(AND(ISNUMBER('Model output'!J27), 'Model output'!J27&gt;=DATE(2024,1,1)), MIN(DAY('Model output'!J27), MONTH('Model output'!J27), YEAR('Model output'!J27)), IF(ISNUMBER(SEARCH("0/",'Model output'!J27)),0,IF(ISNUMBER(SEARCH("/",'Model output'!J27)), VALUE(LEFT('Model output'!J27, SEARCH("/",'Model output'!J27)-1)),1)))))</f>
        <v>0</v>
      </c>
      <c r="K28" t="str" cm="1">
        <f t="array" ref="K28">IF(COUNT(FIND({0,1,2,3,4,5,6,7,8,9},'Model output'!K27))&gt;0,'Model output'!K27,"")</f>
        <v/>
      </c>
      <c r="L28" s="8" t="str">
        <f t="shared" si="1"/>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v>
      </c>
      <c r="O28" t="str">
        <f>IF('Model output'!M27="","",'Model output'!M27)</f>
        <v/>
      </c>
      <c r="P28" t="str">
        <f>IF('Model output'!N27="","",'Model output'!N27)</f>
        <v>2.5 cm</v>
      </c>
      <c r="Q28" t="str">
        <f t="shared" si="6"/>
        <v>2.5cm</v>
      </c>
      <c r="R28" cm="1">
        <f t="array" ref="R28">IF(Q28="","",IF(ISNUMBER(SEARCH("cm",Q28)),MAX(VALUE(SUBSTITUTE(_xlfn.FILTERXML("&lt;t&gt;&lt;s&gt;"&amp;SUBSTITUTE(Q28,",","&lt;/s&gt;&lt;s&gt;")&amp;"&lt;/s&gt;&lt;/t&gt;","//s"),"cm",""))),MAX(VALUE(SUBSTITUTE(_xlfn.FILTERXML("&lt;t&gt;&lt;s&gt;"&amp;SUBSTITUTE(Q28,",","&lt;/s&gt;&lt;s&gt;")&amp;"&lt;/s&gt;&lt;/t&gt;","//s"),"mm","")))/10))</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9" t="str">
        <f>IF('Model output'!S27="","",'Model output'!S27)</f>
        <v>Present</v>
      </c>
      <c r="Y28" t="str">
        <f>IF(OR('Model output'!S27="",ISNUMBER(SEARCH("Absent",'Model output'!S27)),ISNUMBER(SEARCH("Not identified",'Model output'!S27)),AND(ISNUMBER(SEARCH("No",'Model output'!S27)),NOT(ISNUMBER(SEARCH("carcinoma",'Model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1" t="str">
        <f>IF(OR('Model output'!V27="", AND(ISERROR(SEARCH("Positive",'Model output'!V27)), ISNUMBER(SEARCH("Negative",'Model output'!V27))), ISNUMBER(SEARCH("Uninvolved",'Model output'!V27)), ISNUMBER(SEARCH("not involved",'Model output'!V27)), ISNUMBER(SEARCH("Free",'Model output'!V27)), ISNUMBER(SEARCH("1 mm",'Model output'!V27)), ISNUMBER(SEARCH("1.0 mm",'Model output'!V27)), ISNUMBER(SEARCH("0.1 CM",'Model output'!V27)), ISNUMBER(SEARCH("less than 0.2 mm",'Model output'!V27)), ISNUMBER(SEARCH("less than 0.5 mm",'Model output'!V27)), ISNUMBER(SEARCH("invades capsule",'Model output'!V27)), ISNUMBER(SEARCH("Lymphocyte invasion",'Model output'!V27)), ISNUMBER(SEARCH("invades in capsule or vessel or benign tissue",'Model output'!V27)), ISNUMBER(SEARCH("not mentioned",'Model output'!V27)), ISNUMBER(SEARCH("cannot be assessed",'Model output'!V27))), "negative", "positive")</f>
        <v>positive</v>
      </c>
      <c r="AE28" s="38"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9" t="str">
        <f t="shared" si="2"/>
        <v>2</v>
      </c>
      <c r="AG28" s="39" t="str">
        <f t="shared" si="3"/>
        <v>0</v>
      </c>
      <c r="AH28" s="39" t="str">
        <f t="shared" si="7"/>
        <v>0</v>
      </c>
      <c r="AI28" s="45" t="str">
        <f t="shared" si="8"/>
        <v>I</v>
      </c>
      <c r="AJ28" s="42" t="s">
        <v>940</v>
      </c>
      <c r="AK28" s="44" t="s">
        <v>948</v>
      </c>
      <c r="AL28" s="44" t="s">
        <v>946</v>
      </c>
      <c r="AM28" s="44" t="s">
        <v>949</v>
      </c>
      <c r="AN28" s="44" t="s">
        <v>73</v>
      </c>
      <c r="AO28" s="24">
        <f t="shared" si="9"/>
        <v>1</v>
      </c>
      <c r="AP28" s="1">
        <f t="shared" si="10"/>
        <v>1</v>
      </c>
      <c r="AQ28" s="1">
        <f t="shared" si="11"/>
        <v>1</v>
      </c>
      <c r="AR28" s="1">
        <f t="shared" si="12"/>
        <v>1</v>
      </c>
      <c r="AS28" s="15">
        <f t="shared" si="4"/>
        <v>1</v>
      </c>
      <c r="AT28" s="1"/>
    </row>
    <row r="29" spans="1:46">
      <c r="A29" t="str">
        <f>'Model output'!A28</f>
        <v>TCGA-BJ-A3PT</v>
      </c>
      <c r="B29" s="36">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0</v>
      </c>
      <c r="F29" t="str">
        <f t="shared" si="5"/>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output'!H28)),ISNUMBER(SEARCH("gland",'Model output'!H28)),ISNUMBER(SEARCH("lobe",'Model output'!H28)),ISNUMBER(SEARCH("isthmus",'Model output'!H28)),ISNUMBER(SEARCH("mediastinum",'Model output'!H28)),ISNUMBER(SEARCH("Not mentioned",'Model output'!H28)), ISNUMBER(SEARCH("Not applicable",'Model output'!H28)), ISNUMBER(SEARCH("paratracheal",'Model output'!H28)),ISNUMBER(SEARCH("fibroadipose tissue",'Model output'!H28)),ISNUMBER(SEARCH("thyroid node",'Model output'!H28)),ISNUMBER(SEARCH("skeletal muscle",'Model output'!H28)),ISNUMBER(SEARCH("right",'Model output'!H28)),ISNUMBER(SEARCH("left",'Model output'!H28)),ISNUMBER(SEARCH("Not specified",'Model output'!H28))),"negative","positive"))</f>
        <v>negative</v>
      </c>
      <c r="I29">
        <f>IF(OR('Model output'!I28="",'Model output'!I28="Not answered",'Model output'!I28="Not mentioned"),"",IF(ISNUMBER('Model output'!I28),'Model output'!I28,1))</f>
        <v>0</v>
      </c>
      <c r="J29">
        <f>IF(OR('Model output'!J28="",'Model output'!J28="Not answered",'Model output'!J28="Not mentioned"),"",IF(AND(ISNUMBER('Model output'!J28),'Model output'!J28&lt;=I29),'Model output'!J28,IF(AND(ISNUMBER('Model output'!J28), 'Model output'!J28&gt;=DATE(2024,1,1)), MIN(DAY('Model output'!J28), MONTH('Model output'!J28), YEAR('Model output'!J28)), IF(ISNUMBER(SEARCH("0/",'Model output'!J28)),0,IF(ISNUMBER(SEARCH("/",'Model output'!J28)), VALUE(LEFT('Model output'!J28, SEARCH("/",'Model output'!J28)-1)),1)))))</f>
        <v>0</v>
      </c>
      <c r="K29" t="str" cm="1">
        <f t="array" ref="K29">IF(COUNT(FIND({0,1,2,3,4,5,6,7,8,9},'Model output'!K28))&gt;0,'Model output'!K28,"")</f>
        <v/>
      </c>
      <c r="L29" s="8"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 follicular variant</v>
      </c>
      <c r="O29" t="str">
        <f>IF('Model output'!M28="","",'Model output'!M28)</f>
        <v>Non-encapsulated</v>
      </c>
      <c r="P29" t="str">
        <f>IF('Model output'!N28="","",'Model output'!N28)</f>
        <v>1.5 cm</v>
      </c>
      <c r="Q29" t="str">
        <f t="shared" si="6"/>
        <v>1.5cm</v>
      </c>
      <c r="R29" cm="1">
        <f t="array" ref="R29">IF(Q29="","",IF(ISNUMBER(SEARCH("cm",Q29)),MAX(VALUE(SUBSTITUTE(_xlfn.FILTERXML("&lt;t&gt;&lt;s&gt;"&amp;SUBSTITUTE(Q29,",","&lt;/s&gt;&lt;s&gt;")&amp;"&lt;/s&gt;&lt;/t&gt;","//s"),"cm",""))),MAX(VALUE(SUBSTITUTE(_xlfn.FILTERXML("&lt;t&gt;&lt;s&gt;"&amp;SUBSTITUTE(Q29,",","&lt;/s&gt;&lt;s&gt;")&amp;"&lt;/s&gt;&lt;/t&gt;","//s"),"mm","")))/10))</f>
        <v>1.5</v>
      </c>
      <c r="S29" t="str">
        <f>IF(OR('Model output'!P28="",ISNUMBER(SEARCH("Not identified", 'Model output'!P28)),ISNUMBER(SEARCH("Absent",'Model output'!P28)),AND(ISNUMBER(SEARCH("No",'Model output'!P28)),NOT(ISNUMBER(SEARCH("diagnostic",'Model output'!P28)))),ISNUMBER(SEARCH("Negative",'Model output'!P28))),"negative","positive")</f>
        <v>negative</v>
      </c>
      <c r="T29" t="str">
        <f>IF('Model output'!O28="","",'Model output'!O28)</f>
        <v>At least 5 (in the right lobe)</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9" t="str">
        <f>IF('Model output'!S28="","",'Model output'!S28)</f>
        <v>Present</v>
      </c>
      <c r="Y29" t="str">
        <f>IF(OR('Model output'!S28="",ISNUMBER(SEARCH("Absent",'Model output'!S28)),ISNUMBER(SEARCH("Not identified",'Model output'!S28)),AND(ISNUMBER(SEARCH("No",'Model output'!S28)),NOT(ISNUMBER(SEARCH("carcinoma",'Model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v>
      </c>
      <c r="AC29" s="1" t="str">
        <f>IF(OR('Model output'!V28="", AND(ISERROR(SEARCH("Positive",'Model output'!V28)), ISNUMBER(SEARCH("Negative",'Model output'!V28))), ISNUMBER(SEARCH("Uninvolved",'Model output'!V28)), ISNUMBER(SEARCH("not involved",'Model output'!V28)), ISNUMBER(SEARCH("Free",'Model output'!V28)), ISNUMBER(SEARCH("1 mm",'Model output'!V28)), ISNUMBER(SEARCH("1.0 mm",'Model output'!V28)), ISNUMBER(SEARCH("0.1 CM",'Model output'!V28)), ISNUMBER(SEARCH("less than 0.2 mm",'Model output'!V28)), ISNUMBER(SEARCH("less than 0.5 mm",'Model output'!V28)), ISNUMBER(SEARCH("invades capsule",'Model output'!V28)), ISNUMBER(SEARCH("Lymphocyte invasion",'Model output'!V28)), ISNUMBER(SEARCH("invades in capsule or vessel or benign tissue",'Model output'!V28)), ISNUMBER(SEARCH("not mentioned",'Model output'!V28)), ISNUMBER(SEARCH("cannot be assessed",'Model output'!V28))), "negative", "positive")</f>
        <v>positive</v>
      </c>
      <c r="AE29" s="38"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39" t="str">
        <f t="shared" si="2"/>
        <v>1b</v>
      </c>
      <c r="AG29" s="39" t="str">
        <f t="shared" si="3"/>
        <v>0</v>
      </c>
      <c r="AH29" s="39" t="str">
        <f t="shared" si="7"/>
        <v>0</v>
      </c>
      <c r="AI29" s="45" t="str">
        <f t="shared" si="8"/>
        <v>I</v>
      </c>
      <c r="AJ29" s="42" t="s">
        <v>940</v>
      </c>
      <c r="AK29" s="44" t="s">
        <v>945</v>
      </c>
      <c r="AL29" s="44" t="s">
        <v>949</v>
      </c>
      <c r="AM29" s="44" t="s">
        <v>949</v>
      </c>
      <c r="AN29" s="44" t="s">
        <v>73</v>
      </c>
      <c r="AO29" s="24">
        <f t="shared" si="9"/>
        <v>1</v>
      </c>
      <c r="AP29" s="1">
        <f t="shared" si="10"/>
        <v>1</v>
      </c>
      <c r="AQ29" s="1">
        <f t="shared" si="11"/>
        <v>1</v>
      </c>
      <c r="AR29" s="1">
        <f t="shared" si="12"/>
        <v>1</v>
      </c>
      <c r="AS29" s="15">
        <f t="shared" si="4"/>
        <v>1</v>
      </c>
      <c r="AT29" s="1"/>
    </row>
    <row r="30" spans="1:46">
      <c r="A30" t="str">
        <f>'Model output'!A29</f>
        <v>TCGA-BJ-A3PU</v>
      </c>
      <c r="B30" s="36">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5"/>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central</v>
      </c>
      <c r="H30" t="str">
        <f>IF('Model output'!H29="","negative",IF(OR(ISNUMBER(SEARCH("lymph node",'Model output'!H29)),ISNUMBER(SEARCH("gland",'Model output'!H29)),ISNUMBER(SEARCH("lobe",'Model output'!H29)),ISNUMBER(SEARCH("isthmus",'Model output'!H29)),ISNUMBER(SEARCH("mediastinum",'Model output'!H29)),ISNUMBER(SEARCH("Not mentioned",'Model output'!H29)), ISNUMBER(SEARCH("Not applicable",'Model output'!H29)), ISNUMBER(SEARCH("paratracheal",'Model output'!H29)),ISNUMBER(SEARCH("fibroadipose tissue",'Model output'!H29)),ISNUMBER(SEARCH("thyroid node",'Model output'!H29)),ISNUMBER(SEARCH("skeletal muscle",'Model output'!H29)),ISNUMBER(SEARCH("right",'Model output'!H29)),ISNUMBER(SEARCH("left",'Model output'!H29)),ISNUMBER(SEARCH("Not specified",'Model output'!H29))),"negative","positive"))</f>
        <v>negative</v>
      </c>
      <c r="I30">
        <f>IF(OR('Model output'!I29="",'Model output'!I29="Not answered",'Model output'!I29="Not mentioned"),"",IF(ISNUMBER('Model output'!I29),'Model output'!I29,1))</f>
        <v>7</v>
      </c>
      <c r="J30">
        <f>IF(OR('Model output'!J29="",'Model output'!J29="Not answered",'Model output'!J29="Not mentioned"),"",IF(AND(ISNUMBER('Model output'!J29),'Model output'!J29&lt;=I30),'Model output'!J29,IF(AND(ISNUMBER('Model output'!J29), 'Model output'!J29&gt;=DATE(2024,1,1)), MIN(DAY('Model output'!J29), MONTH('Model output'!J29), YEAR('Model output'!J29)), IF(ISNUMBER(SEARCH("0/",'Model output'!J29)),0,IF(ISNUMBER(SEARCH("/",'Model output'!J29)), VALUE(LEFT('Model output'!J29, SEARCH("/",'Model output'!J29)-1)),1)))))</f>
        <v>7</v>
      </c>
      <c r="K30" t="str" cm="1">
        <f t="array" ref="K30">IF(COUNT(FIND({0,1,2,3,4,5,6,7,8,9},'Model output'!K29))&gt;0,'Model output'!K29,"")</f>
        <v/>
      </c>
      <c r="L30" s="8" t="str">
        <f t="shared" si="1"/>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Follicular variant</v>
      </c>
      <c r="P30" t="str">
        <f>IF('Model output'!N29="","",'Model output'!N29)</f>
        <v>2.6 cm</v>
      </c>
      <c r="Q30" t="str">
        <f t="shared" si="6"/>
        <v>2.6cm</v>
      </c>
      <c r="R30" cm="1">
        <f t="array" ref="R30">IF(Q30="","",IF(ISNUMBER(SEARCH("cm",Q30)),MAX(VALUE(SUBSTITUTE(_xlfn.FILTERXML("&lt;t&gt;&lt;s&gt;"&amp;SUBSTITUTE(Q30,",","&lt;/s&gt;&lt;s&gt;")&amp;"&lt;/s&gt;&lt;/t&gt;","//s"),"cm",""))),MAX(VALUE(SUBSTITUTE(_xlfn.FILTERXML("&lt;t&gt;&lt;s&gt;"&amp;SUBSTITUTE(Q30,",","&lt;/s&gt;&lt;s&gt;")&amp;"&lt;/s&gt;&lt;/t&gt;","//s"),"mm","")))/10))</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Not mentioned</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negative</v>
      </c>
      <c r="X30" s="19" t="str">
        <f>IF('Model output'!S29="","",'Model output'!S29)</f>
        <v>Present</v>
      </c>
      <c r="Y30" t="str">
        <f>IF(OR('Model output'!S29="",ISNUMBER(SEARCH("Absent",'Model output'!S29)),ISNUMBER(SEARCH("Not identified",'Model output'!S29)),AND(ISNUMBER(SEARCH("No",'Model output'!S29)),NOT(ISNUMBER(SEARCH("carcinoma",'Model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1" t="str">
        <f>IF(OR('Model output'!V29="", AND(ISERROR(SEARCH("Positive",'Model output'!V29)), ISNUMBER(SEARCH("Negative",'Model output'!V29))), ISNUMBER(SEARCH("Uninvolved",'Model output'!V29)), ISNUMBER(SEARCH("not involved",'Model output'!V29)), ISNUMBER(SEARCH("Free",'Model output'!V29)), ISNUMBER(SEARCH("1 mm",'Model output'!V29)), ISNUMBER(SEARCH("1.0 mm",'Model output'!V29)), ISNUMBER(SEARCH("0.1 CM",'Model output'!V29)), ISNUMBER(SEARCH("less than 0.2 mm",'Model output'!V29)), ISNUMBER(SEARCH("less than 0.5 mm",'Model output'!V29)), ISNUMBER(SEARCH("invades capsule",'Model output'!V29)), ISNUMBER(SEARCH("Lymphocyte invasion",'Model output'!V29)), ISNUMBER(SEARCH("invades in capsule or vessel or benign tissue",'Model output'!V29)), ISNUMBER(SEARCH("not mentioned",'Model output'!V29)), ISNUMBER(SEARCH("cannot be assessed",'Model output'!V29))), "negative", "positive")</f>
        <v>positive</v>
      </c>
      <c r="AE30" s="38"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39" t="str">
        <f t="shared" si="2"/>
        <v>2</v>
      </c>
      <c r="AG30" s="39" t="str">
        <f t="shared" si="3"/>
        <v>1a</v>
      </c>
      <c r="AH30" s="39" t="str">
        <f t="shared" si="7"/>
        <v>0</v>
      </c>
      <c r="AI30" s="45" t="str">
        <f t="shared" si="8"/>
        <v>I</v>
      </c>
      <c r="AJ30" s="42" t="s">
        <v>940</v>
      </c>
      <c r="AK30" s="44" t="s">
        <v>944</v>
      </c>
      <c r="AL30" s="44" t="s">
        <v>634</v>
      </c>
      <c r="AM30" s="44" t="s">
        <v>949</v>
      </c>
      <c r="AN30" s="44" t="s">
        <v>73</v>
      </c>
      <c r="AO30" s="24">
        <f t="shared" si="9"/>
        <v>1</v>
      </c>
      <c r="AP30" s="1">
        <f t="shared" si="10"/>
        <v>0</v>
      </c>
      <c r="AQ30" s="1">
        <f t="shared" si="11"/>
        <v>1</v>
      </c>
      <c r="AR30" s="1">
        <f t="shared" si="12"/>
        <v>1</v>
      </c>
      <c r="AS30" s="15">
        <f t="shared" si="4"/>
        <v>1</v>
      </c>
      <c r="AT30" s="1"/>
    </row>
    <row r="31" spans="1:46">
      <c r="A31" t="str">
        <f>'Model output'!A30</f>
        <v>TCGA-BJ-A45D</v>
      </c>
      <c r="B31" s="36">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5"/>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
      </c>
      <c r="H31" t="str">
        <f>IF('Model output'!H30="","negative",IF(OR(ISNUMBER(SEARCH("lymph node",'Model output'!H30)),ISNUMBER(SEARCH("gland",'Model output'!H30)),ISNUMBER(SEARCH("lobe",'Model output'!H30)),ISNUMBER(SEARCH("isthmus",'Model output'!H30)),ISNUMBER(SEARCH("mediastinum",'Model output'!H30)),ISNUMBER(SEARCH("Not mentioned",'Model output'!H30)), ISNUMBER(SEARCH("Not applicable",'Model output'!H30)), ISNUMBER(SEARCH("paratracheal",'Model output'!H30)),ISNUMBER(SEARCH("fibroadipose tissue",'Model output'!H30)),ISNUMBER(SEARCH("thyroid node",'Model output'!H30)),ISNUMBER(SEARCH("skeletal muscle",'Model output'!H30)),ISNUMBER(SEARCH("right",'Model output'!H30)),ISNUMBER(SEARCH("left",'Model output'!H30)),ISNUMBER(SEARCH("Not specified",'Model output'!H30))),"negative","positive"))</f>
        <v>negative</v>
      </c>
      <c r="I31">
        <f>IF(OR('Model output'!I30="",'Model output'!I30="Not answered",'Model output'!I30="Not mentioned"),"",IF(ISNUMBER('Model output'!I30),'Model output'!I30,1))</f>
        <v>1</v>
      </c>
      <c r="J31">
        <f>IF(OR('Model output'!J30="",'Model output'!J30="Not answered",'Model output'!J30="Not mentioned"),"",IF(AND(ISNUMBER('Model output'!J30),'Model output'!J30&lt;=I31),'Model output'!J30,IF(AND(ISNUMBER('Model output'!J30), 'Model output'!J30&gt;=DATE(2024,1,1)), MIN(DAY('Model output'!J30), MONTH('Model output'!J30), YEAR('Model output'!J30)), IF(ISNUMBER(SEARCH("0/",'Model output'!J30)),0,IF(ISNUMBER(SEARCH("/",'Model output'!J30)), VALUE(LEFT('Model output'!J30, SEARCH("/",'Model output'!J30)-1)),1)))))</f>
        <v>0</v>
      </c>
      <c r="K31" t="str" cm="1">
        <f t="array" ref="K31">IF(COUNT(FIND({0,1,2,3,4,5,6,7,8,9},'Model output'!K30))&gt;0,'Model output'!K30,"")</f>
        <v/>
      </c>
      <c r="L31" s="8" t="str">
        <f t="shared" si="1"/>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 encapsulated follicular variant</v>
      </c>
      <c r="O31" t="str">
        <f>IF('Model output'!M30="","",'Model output'!M30)</f>
        <v/>
      </c>
      <c r="P31" t="str">
        <f>IF('Model output'!N30="","",'Model output'!N30)</f>
        <v>2.5 cm</v>
      </c>
      <c r="Q31" t="str">
        <f t="shared" si="6"/>
        <v>2.5cm</v>
      </c>
      <c r="R31" cm="1">
        <f t="array" ref="R31">IF(Q31="","",IF(ISNUMBER(SEARCH("cm",Q31)),MAX(VALUE(SUBSTITUTE(_xlfn.FILTERXML("&lt;t&gt;&lt;s&gt;"&amp;SUBSTITUTE(Q31,",","&lt;/s&gt;&lt;s&gt;")&amp;"&lt;/s&gt;&lt;/t&gt;","//s"),"cm",""))),MAX(VALUE(SUBSTITUTE(_xlfn.FILTERXML("&lt;t&gt;&lt;s&gt;"&amp;SUBSTITUTE(Q31,",","&lt;/s&gt;&lt;s&gt;")&amp;"&lt;/s&gt;&lt;/t&gt;","//s"),"mm","")))/10))</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9" t="str">
        <f>IF('Model output'!S30="","",'Model output'!S30)</f>
        <v>Not identified</v>
      </c>
      <c r="Y31" t="str">
        <f>IF(OR('Model output'!S30="",ISNUMBER(SEARCH("Absent",'Model output'!S30)),ISNUMBER(SEARCH("Not identified",'Model output'!S30)),AND(ISNUMBER(SEARCH("No",'Model output'!S30)),NOT(ISNUMBER(SEARCH("carcinoma",'Model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1" t="str">
        <f>IF(OR('Model output'!V30="", AND(ISERROR(SEARCH("Positive",'Model output'!V30)), ISNUMBER(SEARCH("Negative",'Model output'!V30))), ISNUMBER(SEARCH("Uninvolved",'Model output'!V30)), ISNUMBER(SEARCH("not involved",'Model output'!V30)), ISNUMBER(SEARCH("Free",'Model output'!V30)), ISNUMBER(SEARCH("1 mm",'Model output'!V30)), ISNUMBER(SEARCH("1.0 mm",'Model output'!V30)), ISNUMBER(SEARCH("0.1 CM",'Model output'!V30)), ISNUMBER(SEARCH("less than 0.2 mm",'Model output'!V30)), ISNUMBER(SEARCH("less than 0.5 mm",'Model output'!V30)), ISNUMBER(SEARCH("invades capsule",'Model output'!V30)), ISNUMBER(SEARCH("Lymphocyte invasion",'Model output'!V30)), ISNUMBER(SEARCH("invades in capsule or vessel or benign tissue",'Model output'!V30)), ISNUMBER(SEARCH("not mentioned",'Model output'!V30)), ISNUMBER(SEARCH("cannot be assessed",'Model output'!V30))), "negative", "positive")</f>
        <v>negative</v>
      </c>
      <c r="AE31" s="38"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39" t="str">
        <f t="shared" si="2"/>
        <v>2</v>
      </c>
      <c r="AG31" s="39" t="str">
        <f t="shared" si="3"/>
        <v>0</v>
      </c>
      <c r="AH31" s="39" t="str">
        <f t="shared" si="7"/>
        <v>0</v>
      </c>
      <c r="AI31" s="45" t="str">
        <f t="shared" si="8"/>
        <v>I</v>
      </c>
      <c r="AJ31" s="42" t="s">
        <v>941</v>
      </c>
      <c r="AK31" s="44" t="s">
        <v>948</v>
      </c>
      <c r="AL31" s="44" t="s">
        <v>946</v>
      </c>
      <c r="AM31" s="44" t="s">
        <v>949</v>
      </c>
      <c r="AN31" s="44" t="s">
        <v>73</v>
      </c>
      <c r="AO31" s="24">
        <f t="shared" ca="1" si="9"/>
        <v>0</v>
      </c>
      <c r="AP31" s="1">
        <f t="shared" si="10"/>
        <v>1</v>
      </c>
      <c r="AQ31" s="1">
        <f t="shared" si="11"/>
        <v>1</v>
      </c>
      <c r="AR31" s="1">
        <f t="shared" si="12"/>
        <v>1</v>
      </c>
      <c r="AS31" s="15">
        <f t="shared" si="4"/>
        <v>1</v>
      </c>
      <c r="AT31" s="1"/>
    </row>
    <row r="32" spans="1:46">
      <c r="A32" t="str">
        <f>'Model output'!A31</f>
        <v>TCGA-BJ-A45E</v>
      </c>
      <c r="B32" s="36">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0</v>
      </c>
      <c r="F32" t="str">
        <f t="shared" si="5"/>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
      </c>
      <c r="H32" t="str">
        <f>IF('Model output'!H31="","negative",IF(OR(ISNUMBER(SEARCH("lymph node",'Model output'!H31)),ISNUMBER(SEARCH("gland",'Model output'!H31)),ISNUMBER(SEARCH("lobe",'Model output'!H31)),ISNUMBER(SEARCH("isthmus",'Model output'!H31)),ISNUMBER(SEARCH("mediastinum",'Model output'!H31)),ISNUMBER(SEARCH("Not mentioned",'Model output'!H31)), ISNUMBER(SEARCH("Not applicable",'Model output'!H31)), ISNUMBER(SEARCH("paratracheal",'Model output'!H31)),ISNUMBER(SEARCH("fibroadipose tissue",'Model output'!H31)),ISNUMBER(SEARCH("thyroid node",'Model output'!H31)),ISNUMBER(SEARCH("skeletal muscle",'Model output'!H31)),ISNUMBER(SEARCH("right",'Model output'!H31)),ISNUMBER(SEARCH("left",'Model output'!H31)),ISNUMBER(SEARCH("Not specified",'Model output'!H31))),"negative","positive"))</f>
        <v>negative</v>
      </c>
      <c r="I32">
        <f>IF(OR('Model output'!I31="",'Model output'!I31="Not answered",'Model output'!I31="Not mentioned"),"",IF(ISNUMBER('Model output'!I31),'Model output'!I31,1))</f>
        <v>4</v>
      </c>
      <c r="J32">
        <f>IF(OR('Model output'!J31="",'Model output'!J31="Not answered",'Model output'!J31="Not mentioned"),"",IF(AND(ISNUMBER('Model output'!J31),'Model output'!J31&lt;=I32),'Model output'!J31,IF(AND(ISNUMBER('Model output'!J31), 'Model output'!J31&gt;=DATE(2024,1,1)), MIN(DAY('Model output'!J31), MONTH('Model output'!J31), YEAR('Model output'!J31)), IF(ISNUMBER(SEARCH("0/",'Model output'!J31)),0,IF(ISNUMBER(SEARCH("/",'Model output'!J31)), VALUE(LEFT('Model output'!J31, SEARCH("/",'Model output'!J31)-1)),1)))))</f>
        <v>0</v>
      </c>
      <c r="K32" t="str" cm="1">
        <f t="array" ref="K32">IF(COUNT(FIND({0,1,2,3,4,5,6,7,8,9},'Model output'!K31))&gt;0,'Model output'!K31,"")</f>
        <v/>
      </c>
      <c r="L32" s="8" t="str">
        <f t="shared" si="1"/>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v>
      </c>
      <c r="O32" t="str">
        <f>IF('Model output'!M31="","",'Model output'!M31)</f>
        <v>Oncocytic/Warthin-Like Variant</v>
      </c>
      <c r="P32" t="str">
        <f>IF('Model output'!N31="","",'Model output'!N31)</f>
        <v>0.5 cm</v>
      </c>
      <c r="Q32" t="str">
        <f t="shared" si="6"/>
        <v>0.5cm</v>
      </c>
      <c r="R32" cm="1">
        <f t="array" ref="R32">IF(Q32="","",IF(ISNUMBER(SEARCH("cm",Q32)),MAX(VALUE(SUBSTITUTE(_xlfn.FILTERXML("&lt;t&gt;&lt;s&gt;"&amp;SUBSTITUTE(Q32,",","&lt;/s&gt;&lt;s&gt;")&amp;"&lt;/s&gt;&lt;/t&gt;","//s"),"cm",""))),MAX(VALUE(SUBSTITUTE(_xlfn.FILTERXML("&lt;t&gt;&lt;s&gt;"&amp;SUBSTITUTE(Q32,",","&lt;/s&gt;&lt;s&gt;")&amp;"&lt;/s&gt;&lt;/t&gt;","//s"),"mm","")))/10))</f>
        <v>0.5</v>
      </c>
      <c r="S32" t="str">
        <f>IF(OR('Model output'!P31="",ISNUMBER(SEARCH("Not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9" t="str">
        <f>IF('Model output'!S31="","",'Model output'!S31)</f>
        <v>Not Identified</v>
      </c>
      <c r="Y32" t="str">
        <f>IF(OR('Model output'!S31="",ISNUMBER(SEARCH("Absent",'Model output'!S31)),ISNUMBER(SEARCH("Not identified",'Model output'!S31)),AND(ISNUMBER(SEARCH("No",'Model output'!S31)),NOT(ISNUMBER(SEARCH("carcinoma",'Model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1" t="str">
        <f>IF(OR('Model output'!V31="", AND(ISERROR(SEARCH("Positive",'Model output'!V31)), ISNUMBER(SEARCH("Negative",'Model output'!V31))), ISNUMBER(SEARCH("Uninvolved",'Model output'!V31)), ISNUMBER(SEARCH("not involved",'Model output'!V31)), ISNUMBER(SEARCH("Free",'Model output'!V31)), ISNUMBER(SEARCH("1 mm",'Model output'!V31)), ISNUMBER(SEARCH("1.0 mm",'Model output'!V31)), ISNUMBER(SEARCH("0.1 CM",'Model output'!V31)), ISNUMBER(SEARCH("less than 0.2 mm",'Model output'!V31)), ISNUMBER(SEARCH("less than 0.5 mm",'Model output'!V31)), ISNUMBER(SEARCH("invades capsule",'Model output'!V31)), ISNUMBER(SEARCH("Lymphocyte invasion",'Model output'!V31)), ISNUMBER(SEARCH("invades in capsule or vessel or benign tissue",'Model output'!V31)), ISNUMBER(SEARCH("not mentioned",'Model output'!V31)), ISNUMBER(SEARCH("cannot be assessed",'Model output'!V31))), "negative", "positive")</f>
        <v>negative</v>
      </c>
      <c r="AE32" s="38"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9" t="str">
        <f t="shared" si="2"/>
        <v>1a</v>
      </c>
      <c r="AG32" s="39" t="str">
        <f t="shared" si="3"/>
        <v>0</v>
      </c>
      <c r="AH32" s="39" t="str">
        <f t="shared" si="7"/>
        <v>0</v>
      </c>
      <c r="AI32" s="45" t="str">
        <f t="shared" si="8"/>
        <v>I</v>
      </c>
      <c r="AJ32" s="42" t="s">
        <v>941</v>
      </c>
      <c r="AK32" s="44" t="s">
        <v>634</v>
      </c>
      <c r="AL32" s="44" t="s">
        <v>946</v>
      </c>
      <c r="AM32" s="44" t="s">
        <v>949</v>
      </c>
      <c r="AN32" s="44" t="s">
        <v>73</v>
      </c>
      <c r="AO32" s="24">
        <f t="shared" ca="1" si="9"/>
        <v>0</v>
      </c>
      <c r="AP32" s="1">
        <f t="shared" si="10"/>
        <v>1</v>
      </c>
      <c r="AQ32" s="1">
        <f t="shared" si="11"/>
        <v>1</v>
      </c>
      <c r="AR32" s="1">
        <f t="shared" si="12"/>
        <v>1</v>
      </c>
      <c r="AS32" s="15">
        <f t="shared" si="4"/>
        <v>1</v>
      </c>
      <c r="AT32" s="1"/>
    </row>
    <row r="33" spans="1:46">
      <c r="A33" t="str">
        <f>'Model output'!A32</f>
        <v>TCGA-BJ-A45G</v>
      </c>
      <c r="B33" s="36">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0</v>
      </c>
      <c r="F33" t="str">
        <f t="shared" si="5"/>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output'!H32="","negative",IF(OR(ISNUMBER(SEARCH("lymph node",'Model output'!H32)),ISNUMBER(SEARCH("gland",'Model output'!H32)),ISNUMBER(SEARCH("lobe",'Model output'!H32)),ISNUMBER(SEARCH("isthmus",'Model output'!H32)),ISNUMBER(SEARCH("mediastinum",'Model output'!H32)),ISNUMBER(SEARCH("Not mentioned",'Model output'!H32)), ISNUMBER(SEARCH("Not applicable",'Model output'!H32)), ISNUMBER(SEARCH("paratracheal",'Model output'!H32)),ISNUMBER(SEARCH("fibroadipose tissue",'Model output'!H32)),ISNUMBER(SEARCH("thyroid node",'Model output'!H32)),ISNUMBER(SEARCH("skeletal muscle",'Model output'!H32)),ISNUMBER(SEARCH("right",'Model output'!H32)),ISNUMBER(SEARCH("left",'Model output'!H32)),ISNUMBER(SEARCH("Not specified",'Model output'!H32))),"negative","positive"))</f>
        <v>negative</v>
      </c>
      <c r="I33">
        <f>IF(OR('Model output'!I32="",'Model output'!I32="Not answered",'Model output'!I32="Not mentioned"),"",IF(ISNUMBER('Model output'!I32),'Model output'!I32,1))</f>
        <v>7</v>
      </c>
      <c r="J33">
        <f>IF(OR('Model output'!J32="",'Model output'!J32="Not answered",'Model output'!J32="Not mentioned"),"",IF(AND(ISNUMBER('Model output'!J32),'Model output'!J32&lt;=I33),'Model output'!J32,IF(AND(ISNUMBER('Model output'!J32), 'Model output'!J32&gt;=DATE(2024,1,1)), MIN(DAY('Model output'!J32), MONTH('Model output'!J32), YEAR('Model output'!J32)), IF(ISNUMBER(SEARCH("0/",'Model output'!J32)),0,IF(ISNUMBER(SEARCH("/",'Model output'!J32)), VALUE(LEFT('Model output'!J32, SEARCH("/",'Model output'!J32)-1)),1)))))</f>
        <v>4</v>
      </c>
      <c r="K33" t="str" cm="1">
        <f t="array" ref="K33">IF(COUNT(FIND({0,1,2,3,4,5,6,7,8,9},'Model output'!K32))&gt;0,'Model output'!K32,"")</f>
        <v/>
      </c>
      <c r="L33" s="8"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Encapsulated follicular variant</v>
      </c>
      <c r="P33" t="str">
        <f>IF('Model output'!N32="","",'Model output'!N32)</f>
        <v>2.5 cm</v>
      </c>
      <c r="Q33" t="str">
        <f t="shared" si="6"/>
        <v>2.5cm</v>
      </c>
      <c r="R33" cm="1">
        <f t="array" ref="R33">IF(Q33="","",IF(ISNUMBER(SEARCH("cm",Q33)),MAX(VALUE(SUBSTITUTE(_xlfn.FILTERXML("&lt;t&gt;&lt;s&gt;"&amp;SUBSTITUTE(Q33,",","&lt;/s&gt;&lt;s&gt;")&amp;"&lt;/s&gt;&lt;/t&gt;","//s"),"cm",""))),MAX(VALUE(SUBSTITUTE(_xlfn.FILTERXML("&lt;t&gt;&lt;s&gt;"&amp;SUBSTITUTE(Q33,",","&lt;/s&gt;&lt;s&gt;")&amp;"&lt;/s&gt;&lt;/t&gt;","//s"),"mm","")))/10))</f>
        <v>2.5</v>
      </c>
      <c r="S33" t="str">
        <f>IF(OR('Model output'!P32="",ISNUMBER(SEARCH("Not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9" t="str">
        <f>IF('Model output'!S32="","",'Model output'!S32)</f>
        <v>Not Identified</v>
      </c>
      <c r="Y33" t="str">
        <f>IF(OR('Model output'!S32="",ISNUMBER(SEARCH("Absent",'Model output'!S32)),ISNUMBER(SEARCH("Not identified",'Model output'!S32)),AND(ISNUMBER(SEARCH("No",'Model output'!S32)),NOT(ISNUMBER(SEARCH("carcinoma",'Model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1" t="str">
        <f>IF(OR('Model output'!V32="", AND(ISERROR(SEARCH("Positive",'Model output'!V32)), ISNUMBER(SEARCH("Negative",'Model output'!V32))), ISNUMBER(SEARCH("Uninvolved",'Model output'!V32)), ISNUMBER(SEARCH("not involved",'Model output'!V32)), ISNUMBER(SEARCH("Free",'Model output'!V32)), ISNUMBER(SEARCH("1 mm",'Model output'!V32)), ISNUMBER(SEARCH("1.0 mm",'Model output'!V32)), ISNUMBER(SEARCH("0.1 CM",'Model output'!V32)), ISNUMBER(SEARCH("less than 0.2 mm",'Model output'!V32)), ISNUMBER(SEARCH("less than 0.5 mm",'Model output'!V32)), ISNUMBER(SEARCH("invades capsule",'Model output'!V32)), ISNUMBER(SEARCH("Lymphocyte invasion",'Model output'!V32)), ISNUMBER(SEARCH("invades in capsule or vessel or benign tissue",'Model output'!V32)), ISNUMBER(SEARCH("not mentioned",'Model output'!V32)), ISNUMBER(SEARCH("cannot be assessed",'Model output'!V32))), "negative", "positive")</f>
        <v>negative</v>
      </c>
      <c r="AE33" s="38"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9" t="str">
        <f t="shared" si="2"/>
        <v>2</v>
      </c>
      <c r="AG33" s="39" t="str">
        <f t="shared" si="3"/>
        <v>1a</v>
      </c>
      <c r="AH33" s="39" t="str">
        <f t="shared" si="7"/>
        <v>0</v>
      </c>
      <c r="AI33" s="45" t="str">
        <f t="shared" si="8"/>
        <v>I</v>
      </c>
      <c r="AJ33" s="42" t="s">
        <v>942</v>
      </c>
      <c r="AK33" s="44" t="s">
        <v>948</v>
      </c>
      <c r="AL33" s="44" t="s">
        <v>634</v>
      </c>
      <c r="AM33" s="44" t="s">
        <v>949</v>
      </c>
      <c r="AN33" s="44" t="s">
        <v>73</v>
      </c>
      <c r="AO33" s="24">
        <f t="shared" ca="1" si="9"/>
        <v>1</v>
      </c>
      <c r="AP33" s="1">
        <f t="shared" si="10"/>
        <v>1</v>
      </c>
      <c r="AQ33" s="1">
        <f t="shared" si="11"/>
        <v>1</v>
      </c>
      <c r="AR33" s="1">
        <f t="shared" si="12"/>
        <v>1</v>
      </c>
      <c r="AS33" s="15">
        <f t="shared" si="4"/>
        <v>1</v>
      </c>
      <c r="AT33" s="1"/>
    </row>
    <row r="34" spans="1:46">
      <c r="A34" t="str">
        <f>'Model output'!A33</f>
        <v>TCGA-BJ-A45H</v>
      </c>
      <c r="B34" s="36">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5"/>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
      </c>
      <c r="H34" t="str">
        <f>IF('Model output'!H33="","negative",IF(OR(ISNUMBER(SEARCH("lymph node",'Model output'!H33)),ISNUMBER(SEARCH("gland",'Model output'!H33)),ISNUMBER(SEARCH("lobe",'Model output'!H33)),ISNUMBER(SEARCH("isthmus",'Model output'!H33)),ISNUMBER(SEARCH("mediastinum",'Model output'!H33)),ISNUMBER(SEARCH("Not mentioned",'Model output'!H33)), ISNUMBER(SEARCH("Not applicable",'Model output'!H33)), ISNUMBER(SEARCH("paratracheal",'Model output'!H33)),ISNUMBER(SEARCH("fibroadipose tissue",'Model output'!H33)),ISNUMBER(SEARCH("thyroid node",'Model output'!H33)),ISNUMBER(SEARCH("skeletal muscle",'Model output'!H33)),ISNUMBER(SEARCH("right",'Model output'!H33)),ISNUMBER(SEARCH("left",'Model output'!H33)),ISNUMBER(SEARCH("Not specified",'Model output'!H33))),"negative","positive"))</f>
        <v>negative</v>
      </c>
      <c r="I34" t="str">
        <f>IF(OR('Model output'!I33="",'Model output'!I33="Not answered",'Model output'!I33="Not mentioned"),"",IF(ISNUMBER('Model output'!I33),'Model output'!I33,1))</f>
        <v/>
      </c>
      <c r="J34" t="str">
        <f>IF(OR('Model output'!J33="",'Model output'!J33="Not answered",'Model output'!J33="Not mentioned"),"",IF(AND(ISNUMBER('Model output'!J33),'Model output'!J33&lt;=I34),'Model output'!J33,IF(AND(ISNUMBER('Model output'!J33), 'Model output'!J33&gt;=DATE(2024,1,1)), MIN(DAY('Model output'!J33), MONTH('Model output'!J33), YEAR('Model output'!J33)), IF(ISNUMBER(SEARCH("0/",'Model output'!J33)),0,IF(ISNUMBER(SEARCH("/",'Model output'!J33)), VALUE(LEFT('Model output'!J33, SEARCH("/",'Model output'!J33)-1)),1)))))</f>
        <v/>
      </c>
      <c r="K34" t="str" cm="1">
        <f t="array" ref="K34">IF(COUNT(FIND({0,1,2,3,4,5,6,7,8,9},'Model output'!K33))&gt;0,'Model output'!K33,"")</f>
        <v/>
      </c>
      <c r="L34" s="8" t="str">
        <f t="shared" si="1"/>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
      </c>
      <c r="P34" t="str">
        <f>IF('Model output'!N33="","",'Model output'!N33)</f>
        <v>1.5 cm</v>
      </c>
      <c r="Q34" t="str">
        <f t="shared" si="6"/>
        <v>1.5cm</v>
      </c>
      <c r="R34" cm="1">
        <f t="array" ref="R34">IF(Q34="","",IF(ISNUMBER(SEARCH("cm",Q34)),MAX(VALUE(SUBSTITUTE(_xlfn.FILTERXML("&lt;t&gt;&lt;s&gt;"&amp;SUBSTITUTE(Q34,",","&lt;/s&gt;&lt;s&gt;")&amp;"&lt;/s&gt;&lt;/t&gt;","//s"),"cm",""))),MAX(VALUE(SUBSTITUTE(_xlfn.FILTERXML("&lt;t&gt;&lt;s&gt;"&amp;SUBSTITUTE(Q34,",","&lt;/s&gt;&lt;s&gt;")&amp;"&lt;/s&gt;&lt;/t&gt;","//s"),"mm","")))/10))</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Not mentioned</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9" t="str">
        <f>IF('Model output'!S33="","",'Model output'!S33)</f>
        <v>Present</v>
      </c>
      <c r="Y34" t="str">
        <f>IF(OR('Model output'!S33="",ISNUMBER(SEARCH("Absent",'Model output'!S33)),ISNUMBER(SEARCH("Not identified",'Model output'!S33)),AND(ISNUMBER(SEARCH("No",'Model output'!S33)),NOT(ISNUMBER(SEARCH("carcinoma",'Model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['BRAF V600E']</v>
      </c>
      <c r="AC34" s="1" t="str">
        <f>IF(OR('Model output'!V33="", AND(ISERROR(SEARCH("Positive",'Model output'!V33)), ISNUMBER(SEARCH("Negative",'Model output'!V33))), ISNUMBER(SEARCH("Uninvolved",'Model output'!V33)), ISNUMBER(SEARCH("not involved",'Model output'!V33)), ISNUMBER(SEARCH("Free",'Model output'!V33)), ISNUMBER(SEARCH("1 mm",'Model output'!V33)), ISNUMBER(SEARCH("1.0 mm",'Model output'!V33)), ISNUMBER(SEARCH("0.1 CM",'Model output'!V33)), ISNUMBER(SEARCH("less than 0.2 mm",'Model output'!V33)), ISNUMBER(SEARCH("less than 0.5 mm",'Model output'!V33)), ISNUMBER(SEARCH("invades capsule",'Model output'!V33)), ISNUMBER(SEARCH("Lymphocyte invasion",'Model output'!V33)), ISNUMBER(SEARCH("invades in capsule or vessel or benign tissue",'Model output'!V33)), ISNUMBER(SEARCH("not mentioned",'Model output'!V33)), ISNUMBER(SEARCH("cannot be assessed",'Model output'!V33))), "negative", "positive")</f>
        <v>positive</v>
      </c>
      <c r="AE34" s="38"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39" t="str">
        <f t="shared" si="2"/>
        <v>1b</v>
      </c>
      <c r="AG34" s="39" t="str">
        <f t="shared" si="3"/>
        <v>0</v>
      </c>
      <c r="AH34" s="39" t="str">
        <f t="shared" si="7"/>
        <v>0</v>
      </c>
      <c r="AI34" s="45" t="str">
        <f t="shared" si="8"/>
        <v>I</v>
      </c>
      <c r="AJ34" s="42" t="s">
        <v>940</v>
      </c>
      <c r="AK34" s="44" t="s">
        <v>944</v>
      </c>
      <c r="AL34" s="44" t="s">
        <v>949</v>
      </c>
      <c r="AM34" s="44" t="s">
        <v>949</v>
      </c>
      <c r="AN34" s="44" t="s">
        <v>73</v>
      </c>
      <c r="AO34" s="24">
        <f t="shared" si="9"/>
        <v>1</v>
      </c>
      <c r="AP34" s="1">
        <f t="shared" si="10"/>
        <v>0</v>
      </c>
      <c r="AQ34" s="1">
        <f t="shared" si="11"/>
        <v>1</v>
      </c>
      <c r="AR34" s="1">
        <f t="shared" si="12"/>
        <v>1</v>
      </c>
      <c r="AS34" s="15">
        <f t="shared" si="4"/>
        <v>1</v>
      </c>
      <c r="AT34" s="1"/>
    </row>
    <row r="35" spans="1:46">
      <c r="A35" t="str">
        <f>'Model output'!A34</f>
        <v>TCGA-BJ-A45I</v>
      </c>
      <c r="B35" s="36">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0</v>
      </c>
      <c r="F35" t="str">
        <f t="shared" si="5"/>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
      </c>
      <c r="H35" t="str">
        <f>IF('Model output'!H34="","negative",IF(OR(ISNUMBER(SEARCH("lymph node",'Model output'!H34)),ISNUMBER(SEARCH("gland",'Model output'!H34)),ISNUMBER(SEARCH("lobe",'Model output'!H34)),ISNUMBER(SEARCH("isthmus",'Model output'!H34)),ISNUMBER(SEARCH("mediastinum",'Model output'!H34)),ISNUMBER(SEARCH("Not mentioned",'Model output'!H34)), ISNUMBER(SEARCH("Not applicable",'Model output'!H34)), ISNUMBER(SEARCH("paratracheal",'Model output'!H34)),ISNUMBER(SEARCH("fibroadipose tissue",'Model output'!H34)),ISNUMBER(SEARCH("thyroid node",'Model output'!H34)),ISNUMBER(SEARCH("skeletal muscle",'Model output'!H34)),ISNUMBER(SEARCH("right",'Model output'!H34)),ISNUMBER(SEARCH("left",'Model output'!H34)),ISNUMBER(SEARCH("Not specified",'Model output'!H34))),"negative","positive"))</f>
        <v>negative</v>
      </c>
      <c r="I35">
        <f>IF(OR('Model output'!I34="",'Model output'!I34="Not answered",'Model output'!I34="Not mentioned"),"",IF(ISNUMBER('Model output'!I34),'Model output'!I34,1))</f>
        <v>6</v>
      </c>
      <c r="J35">
        <f>IF(OR('Model output'!J34="",'Model output'!J34="Not answered",'Model output'!J34="Not mentioned"),"",IF(AND(ISNUMBER('Model output'!J34),'Model output'!J34&lt;=I35),'Model output'!J34,IF(AND(ISNUMBER('Model output'!J34), 'Model output'!J34&gt;=DATE(2024,1,1)), MIN(DAY('Model output'!J34), MONTH('Model output'!J34), YEAR('Model output'!J34)), IF(ISNUMBER(SEARCH("0/",'Model output'!J34)),0,IF(ISNUMBER(SEARCH("/",'Model output'!J34)), VALUE(LEFT('Model output'!J34, SEARCH("/",'Model output'!J34)-1)),1)))))</f>
        <v>0</v>
      </c>
      <c r="K35" t="str" cm="1">
        <f t="array" ref="K35">IF(COUNT(FIND({0,1,2,3,4,5,6,7,8,9},'Model output'!K34))&gt;0,'Model output'!K34,"")</f>
        <v/>
      </c>
      <c r="L35" s="8" t="str">
        <f t="shared" si="1"/>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6"/>
        <v>2.1cm</v>
      </c>
      <c r="R35" cm="1">
        <f t="array" ref="R35">IF(Q35="","",IF(ISNUMBER(SEARCH("cm",Q35)),MAX(VALUE(SUBSTITUTE(_xlfn.FILTERXML("&lt;t&gt;&lt;s&gt;"&amp;SUBSTITUTE(Q35,",","&lt;/s&gt;&lt;s&gt;")&amp;"&lt;/s&gt;&lt;/t&gt;","//s"),"cm",""))),MAX(VALUE(SUBSTITUTE(_xlfn.FILTERXML("&lt;t&gt;&lt;s&gt;"&amp;SUBSTITUTE(Q35,",","&lt;/s&gt;&lt;s&gt;")&amp;"&lt;/s&gt;&lt;/t&gt;","//s"),"mm","")))/10))</f>
        <v>2.1</v>
      </c>
      <c r="S35" t="str">
        <f>IF(OR('Model output'!P34="",ISNUMBER(SEARCH("Not identified", 'Model output'!P34)),ISNUMBER(SEARCH("Absent",'Model output'!P34)),AND(ISNUMBER(SEARCH("No",'Model output'!P34)),NOT(ISNUMBER(SEARCH("diagnostic",'Model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9" t="str">
        <f>IF('Model output'!S34="","",'Model output'!S34)</f>
        <v>Present</v>
      </c>
      <c r="Y35" t="str">
        <f>IF(OR('Model output'!S34="",ISNUMBER(SEARCH("Absent",'Model output'!S34)),ISNUMBER(SEARCH("Not identified",'Model output'!S34)),AND(ISNUMBER(SEARCH("No",'Model output'!S34)),NOT(ISNUMBER(SEARCH("carcinoma",'Model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Not mentioned</v>
      </c>
      <c r="AC35" s="1" t="str">
        <f>IF(OR('Model output'!V34="", AND(ISERROR(SEARCH("Positive",'Model output'!V34)), ISNUMBER(SEARCH("Negative",'Model output'!V34))), ISNUMBER(SEARCH("Uninvolved",'Model output'!V34)), ISNUMBER(SEARCH("not involved",'Model output'!V34)), ISNUMBER(SEARCH("Free",'Model output'!V34)), ISNUMBER(SEARCH("1 mm",'Model output'!V34)), ISNUMBER(SEARCH("1.0 mm",'Model output'!V34)), ISNUMBER(SEARCH("0.1 CM",'Model output'!V34)), ISNUMBER(SEARCH("less than 0.2 mm",'Model output'!V34)), ISNUMBER(SEARCH("less than 0.5 mm",'Model output'!V34)), ISNUMBER(SEARCH("invades capsule",'Model output'!V34)), ISNUMBER(SEARCH("Lymphocyte invasion",'Model output'!V34)), ISNUMBER(SEARCH("invades in capsule or vessel or benign tissue",'Model output'!V34)), ISNUMBER(SEARCH("not mentioned",'Model output'!V34)), ISNUMBER(SEARCH("cannot be assessed",'Model output'!V34))), "negative", "positive")</f>
        <v>positive</v>
      </c>
      <c r="AE35" s="38"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9" t="str">
        <f t="shared" si="2"/>
        <v>2</v>
      </c>
      <c r="AG35" s="39" t="str">
        <f t="shared" si="3"/>
        <v>0</v>
      </c>
      <c r="AH35" s="39" t="str">
        <f t="shared" si="7"/>
        <v>0</v>
      </c>
      <c r="AI35" s="45" t="str">
        <f t="shared" si="8"/>
        <v>I</v>
      </c>
      <c r="AJ35" s="42" t="s">
        <v>940</v>
      </c>
      <c r="AK35" s="44" t="s">
        <v>944</v>
      </c>
      <c r="AL35" s="44" t="s">
        <v>946</v>
      </c>
      <c r="AM35" s="44" t="s">
        <v>949</v>
      </c>
      <c r="AN35" s="44" t="s">
        <v>73</v>
      </c>
      <c r="AO35" s="24">
        <f t="shared" si="9"/>
        <v>1</v>
      </c>
      <c r="AP35" s="1">
        <f t="shared" si="10"/>
        <v>0</v>
      </c>
      <c r="AQ35" s="1">
        <f t="shared" si="11"/>
        <v>1</v>
      </c>
      <c r="AR35" s="1">
        <f t="shared" si="12"/>
        <v>1</v>
      </c>
      <c r="AS35" s="15">
        <f t="shared" si="4"/>
        <v>1</v>
      </c>
      <c r="AT35" s="1"/>
    </row>
    <row r="36" spans="1:46">
      <c r="A36" t="str">
        <f>'Model output'!A35</f>
        <v>TCGA-BJ-A45J</v>
      </c>
      <c r="B36" s="36">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0</v>
      </c>
      <c r="F36" t="str">
        <f t="shared" si="5"/>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central</v>
      </c>
      <c r="H36" t="str">
        <f>IF('Model output'!H35="","negative",IF(OR(ISNUMBER(SEARCH("lymph node",'Model output'!H35)),ISNUMBER(SEARCH("gland",'Model output'!H35)),ISNUMBER(SEARCH("lobe",'Model output'!H35)),ISNUMBER(SEARCH("isthmus",'Model output'!H35)),ISNUMBER(SEARCH("mediastinum",'Model output'!H35)),ISNUMBER(SEARCH("Not mentioned",'Model output'!H35)), ISNUMBER(SEARCH("Not applicable",'Model output'!H35)), ISNUMBER(SEARCH("paratracheal",'Model output'!H35)),ISNUMBER(SEARCH("fibroadipose tissue",'Model output'!H35)),ISNUMBER(SEARCH("thyroid node",'Model output'!H35)),ISNUMBER(SEARCH("skeletal muscle",'Model output'!H35)),ISNUMBER(SEARCH("right",'Model output'!H35)),ISNUMBER(SEARCH("left",'Model output'!H35)),ISNUMBER(SEARCH("Not specified",'Model output'!H35))),"negative","positive"))</f>
        <v>negative</v>
      </c>
      <c r="I36">
        <f>IF(OR('Model output'!I35="",'Model output'!I35="Not answered",'Model output'!I35="Not mentioned"),"",IF(ISNUMBER('Model output'!I35),'Model output'!I35,1))</f>
        <v>2</v>
      </c>
      <c r="J36">
        <f>IF(OR('Model output'!J35="",'Model output'!J35="Not answered",'Model output'!J35="Not mentioned"),"",IF(AND(ISNUMBER('Model output'!J35),'Model output'!J35&lt;=I36),'Model output'!J35,IF(AND(ISNUMBER('Model output'!J35), 'Model output'!J35&gt;=DATE(2024,1,1)), MIN(DAY('Model output'!J35), MONTH('Model output'!J35), YEAR('Model output'!J35)), IF(ISNUMBER(SEARCH("0/",'Model output'!J35)),0,IF(ISNUMBER(SEARCH("/",'Model output'!J35)), VALUE(LEFT('Model output'!J35, SEARCH("/",'Model output'!J35)-1)),1)))))</f>
        <v>2</v>
      </c>
      <c r="K36" t="str" cm="1">
        <f t="array" ref="K36">IF(COUNT(FIND({0,1,2,3,4,5,6,7,8,9},'Model output'!K35))&gt;0,'Model output'!K35,"")</f>
        <v/>
      </c>
      <c r="L36" s="8" t="str">
        <f t="shared" si="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 tall cell variant</v>
      </c>
      <c r="O36" t="str">
        <f>IF('Model output'!M35="","",'Model output'!M35)</f>
        <v>Tall cell variant</v>
      </c>
      <c r="P36" t="str">
        <f>IF('Model output'!N35="","",'Model output'!N35)</f>
        <v>0.3 cm</v>
      </c>
      <c r="Q36" t="str">
        <f t="shared" si="6"/>
        <v>0.3cm</v>
      </c>
      <c r="R36" cm="1">
        <f t="array" ref="R36">IF(Q36="","",IF(ISNUMBER(SEARCH("cm",Q36)),MAX(VALUE(SUBSTITUTE(_xlfn.FILTERXML("&lt;t&gt;&lt;s&gt;"&amp;SUBSTITUTE(Q36,",","&lt;/s&gt;&lt;s&gt;")&amp;"&lt;/s&gt;&lt;/t&gt;","//s"),"cm",""))),MAX(VALUE(SUBSTITUTE(_xlfn.FILTERXML("&lt;t&gt;&lt;s&gt;"&amp;SUBSTITUTE(Q36,",","&lt;/s&gt;&lt;s&gt;")&amp;"&lt;/s&gt;&lt;/t&gt;","//s"),"mm","")))/10))</f>
        <v>0.3</v>
      </c>
      <c r="S36" t="str">
        <f>IF(OR('Model output'!P35="",ISNUMBER(SEARCH("Not identified", 'Model output'!P35)),ISNUMBER(SEARCH("Absent",'Model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Not mentioned</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9" t="str">
        <f>IF('Model output'!S35="","",'Model output'!S35)</f>
        <v>Not identified</v>
      </c>
      <c r="Y36" t="str">
        <f>IF(OR('Model output'!S35="",ISNUMBER(SEARCH("Absent",'Model output'!S35)),ISNUMBER(SEARCH("Not identified",'Model output'!S35)),AND(ISNUMBER(SEARCH("No",'Model output'!S35)),NOT(ISNUMBER(SEARCH("carcinoma",'Model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['BRAF V600E']</v>
      </c>
      <c r="AC36" s="1" t="str">
        <f>IF(OR('Model output'!V35="", AND(ISERROR(SEARCH("Positive",'Model output'!V35)), ISNUMBER(SEARCH("Negative",'Model output'!V35))), ISNUMBER(SEARCH("Uninvolved",'Model output'!V35)), ISNUMBER(SEARCH("not involved",'Model output'!V35)), ISNUMBER(SEARCH("Free",'Model output'!V35)), ISNUMBER(SEARCH("1 mm",'Model output'!V35)), ISNUMBER(SEARCH("1.0 mm",'Model output'!V35)), ISNUMBER(SEARCH("0.1 CM",'Model output'!V35)), ISNUMBER(SEARCH("less than 0.2 mm",'Model output'!V35)), ISNUMBER(SEARCH("less than 0.5 mm",'Model output'!V35)), ISNUMBER(SEARCH("invades capsule",'Model output'!V35)), ISNUMBER(SEARCH("Lymphocyte invasion",'Model output'!V35)), ISNUMBER(SEARCH("invades in capsule or vessel or benign tissue",'Model output'!V35)), ISNUMBER(SEARCH("not mentioned",'Model output'!V35)), ISNUMBER(SEARCH("cannot be assessed",'Model output'!V35))), "negative", "positive")</f>
        <v>negative</v>
      </c>
      <c r="AE36" s="38"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39" t="str">
        <f t="shared" si="2"/>
        <v>1a</v>
      </c>
      <c r="AG36" s="39" t="str">
        <f t="shared" si="3"/>
        <v>1a</v>
      </c>
      <c r="AH36" s="39" t="str">
        <f t="shared" si="7"/>
        <v>0</v>
      </c>
      <c r="AI36" s="45" t="str">
        <f t="shared" si="8"/>
        <v>I</v>
      </c>
      <c r="AJ36" s="42" t="s">
        <v>942</v>
      </c>
      <c r="AK36" s="44" t="s">
        <v>634</v>
      </c>
      <c r="AL36" s="44" t="s">
        <v>634</v>
      </c>
      <c r="AM36" s="44" t="s">
        <v>949</v>
      </c>
      <c r="AN36" s="44" t="s">
        <v>73</v>
      </c>
      <c r="AO36" s="24">
        <f t="shared" ca="1" si="9"/>
        <v>1</v>
      </c>
      <c r="AP36" s="1">
        <f t="shared" si="10"/>
        <v>1</v>
      </c>
      <c r="AQ36" s="1">
        <f t="shared" si="11"/>
        <v>1</v>
      </c>
      <c r="AR36" s="1">
        <f t="shared" si="12"/>
        <v>1</v>
      </c>
      <c r="AS36" s="15">
        <f t="shared" si="4"/>
        <v>1</v>
      </c>
      <c r="AT36" s="1"/>
    </row>
    <row r="37" spans="1:46">
      <c r="A37" t="str">
        <f>'Model output'!A36</f>
        <v>TCGA-BJ-A45K</v>
      </c>
      <c r="B37" s="36">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0</v>
      </c>
      <c r="F37" t="str">
        <f t="shared" si="5"/>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output'!H36)),ISNUMBER(SEARCH("gland",'Model output'!H36)),ISNUMBER(SEARCH("lobe",'Model output'!H36)),ISNUMBER(SEARCH("isthmus",'Model output'!H36)),ISNUMBER(SEARCH("mediastinum",'Model output'!H36)),ISNUMBER(SEARCH("Not mentioned",'Model output'!H36)), ISNUMBER(SEARCH("Not applicable",'Model output'!H36)), ISNUMBER(SEARCH("paratracheal",'Model output'!H36)),ISNUMBER(SEARCH("fibroadipose tissue",'Model output'!H36)),ISNUMBER(SEARCH("thyroid node",'Model output'!H36)),ISNUMBER(SEARCH("skeletal muscle",'Model output'!H36)),ISNUMBER(SEARCH("right",'Model output'!H36)),ISNUMBER(SEARCH("left",'Model output'!H36)),ISNUMBER(SEARCH("Not specified",'Model output'!H36))),"negative","positive"))</f>
        <v>negative</v>
      </c>
      <c r="I37">
        <f>IF(OR('Model output'!I36="",'Model output'!I36="Not answered",'Model output'!I36="Not mentioned"),"",IF(ISNUMBER('Model output'!I36),'Model output'!I36,1))</f>
        <v>8</v>
      </c>
      <c r="J37">
        <f>IF(OR('Model output'!J36="",'Model output'!J36="Not answered",'Model output'!J36="Not mentioned"),"",IF(AND(ISNUMBER('Model output'!J36),'Model output'!J36&lt;=I37),'Model output'!J36,IF(AND(ISNUMBER('Model output'!J36), 'Model output'!J36&gt;=DATE(2024,1,1)), MIN(DAY('Model output'!J36), MONTH('Model output'!J36), YEAR('Model output'!J36)), IF(ISNUMBER(SEARCH("0/",'Model output'!J36)),0,IF(ISNUMBER(SEARCH("/",'Model output'!J36)), VALUE(LEFT('Model output'!J36, SEARCH("/",'Model output'!J36)-1)),1)))))</f>
        <v>0</v>
      </c>
      <c r="K37" t="str" cm="1">
        <f t="array" ref="K37">IF(COUNT(FIND({0,1,2,3,4,5,6,7,8,9},'Model output'!K36))&gt;0,'Model output'!K36,"")</f>
        <v/>
      </c>
      <c r="L37" s="8"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
      </c>
      <c r="P37" t="str">
        <f>IF('Model output'!N36="","",'Model output'!N36)</f>
        <v>2.3 cm (left lobe)</v>
      </c>
      <c r="Q37" t="str">
        <f t="shared" si="6"/>
        <v>2.3cm</v>
      </c>
      <c r="R37" cm="1">
        <f t="array" ref="R37">IF(Q37="","",IF(ISNUMBER(SEARCH("cm",Q37)),MAX(VALUE(SUBSTITUTE(_xlfn.FILTERXML("&lt;t&gt;&lt;s&gt;"&amp;SUBSTITUTE(Q37,",","&lt;/s&gt;&lt;s&gt;")&amp;"&lt;/s&gt;&lt;/t&gt;","//s"),"cm",""))),MAX(VALUE(SUBSTITUTE(_xlfn.FILTERXML("&lt;t&gt;&lt;s&gt;"&amp;SUBSTITUTE(Q37,",","&lt;/s&gt;&lt;s&gt;")&amp;"&lt;/s&gt;&lt;/t&gt;","//s"),"mm","")))/10))</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9" t="str">
        <f>IF('Model output'!S36="","",'Model output'!S36)</f>
        <v>Not identified</v>
      </c>
      <c r="Y37" t="str">
        <f>IF(OR('Model output'!S36="",ISNUMBER(SEARCH("Absent",'Model output'!S36)),ISNUMBER(SEARCH("Not identified",'Model output'!S36)),AND(ISNUMBER(SEARCH("No",'Model output'!S36)),NOT(ISNUMBER(SEARCH("carcinoma",'Model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1" t="str">
        <f>IF(OR('Model output'!V36="", AND(ISERROR(SEARCH("Positive",'Model output'!V36)), ISNUMBER(SEARCH("Negative",'Model output'!V36))), ISNUMBER(SEARCH("Uninvolved",'Model output'!V36)), ISNUMBER(SEARCH("not involved",'Model output'!V36)), ISNUMBER(SEARCH("Free",'Model output'!V36)), ISNUMBER(SEARCH("1 mm",'Model output'!V36)), ISNUMBER(SEARCH("1.0 mm",'Model output'!V36)), ISNUMBER(SEARCH("0.1 CM",'Model output'!V36)), ISNUMBER(SEARCH("less than 0.2 mm",'Model output'!V36)), ISNUMBER(SEARCH("less than 0.5 mm",'Model output'!V36)), ISNUMBER(SEARCH("invades capsule",'Model output'!V36)), ISNUMBER(SEARCH("Lymphocyte invasion",'Model output'!V36)), ISNUMBER(SEARCH("invades in capsule or vessel or benign tissue",'Model output'!V36)), ISNUMBER(SEARCH("not mentioned",'Model output'!V36)), ISNUMBER(SEARCH("cannot be assessed",'Model output'!V36))), "negative", "positive")</f>
        <v>negative</v>
      </c>
      <c r="AE37" s="38"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39" t="str">
        <f t="shared" si="2"/>
        <v>2</v>
      </c>
      <c r="AG37" s="39" t="str">
        <f t="shared" si="3"/>
        <v>0</v>
      </c>
      <c r="AH37" s="39" t="str">
        <f t="shared" si="7"/>
        <v>0</v>
      </c>
      <c r="AI37" s="45" t="str">
        <f t="shared" si="8"/>
        <v>I</v>
      </c>
      <c r="AJ37" s="42" t="s">
        <v>941</v>
      </c>
      <c r="AK37" s="44" t="s">
        <v>948</v>
      </c>
      <c r="AL37" s="44" t="s">
        <v>946</v>
      </c>
      <c r="AM37" s="44" t="s">
        <v>949</v>
      </c>
      <c r="AN37" s="44" t="s">
        <v>73</v>
      </c>
      <c r="AO37" s="24">
        <f t="shared" ca="1" si="9"/>
        <v>1</v>
      </c>
      <c r="AP37" s="1">
        <f t="shared" si="10"/>
        <v>1</v>
      </c>
      <c r="AQ37" s="1">
        <f t="shared" si="11"/>
        <v>1</v>
      </c>
      <c r="AR37" s="1">
        <f t="shared" si="12"/>
        <v>1</v>
      </c>
      <c r="AS37" s="15">
        <f t="shared" si="4"/>
        <v>1</v>
      </c>
      <c r="AT37" s="1"/>
    </row>
    <row r="38" spans="1:46">
      <c r="A38" t="str">
        <f>'Model output'!A37</f>
        <v>TCGA-BJ-A4O8</v>
      </c>
      <c r="B38" s="36">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0</v>
      </c>
      <c r="F38" t="str">
        <f t="shared" si="5"/>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output'!H37="","negative",IF(OR(ISNUMBER(SEARCH("lymph node",'Model output'!H37)),ISNUMBER(SEARCH("gland",'Model output'!H37)),ISNUMBER(SEARCH("lobe",'Model output'!H37)),ISNUMBER(SEARCH("isthmus",'Model output'!H37)),ISNUMBER(SEARCH("mediastinum",'Model output'!H37)),ISNUMBER(SEARCH("Not mentioned",'Model output'!H37)), ISNUMBER(SEARCH("Not applicable",'Model output'!H37)), ISNUMBER(SEARCH("paratracheal",'Model output'!H37)),ISNUMBER(SEARCH("fibroadipose tissue",'Model output'!H37)),ISNUMBER(SEARCH("thyroid node",'Model output'!H37)),ISNUMBER(SEARCH("skeletal muscle",'Model output'!H37)),ISNUMBER(SEARCH("right",'Model output'!H37)),ISNUMBER(SEARCH("left",'Model output'!H37)),ISNUMBER(SEARCH("Not specified",'Model output'!H37))),"negative","positive"))</f>
        <v>negative</v>
      </c>
      <c r="I38">
        <f>IF(OR('Model output'!I37="",'Model output'!I37="Not answered",'Model output'!I37="Not mentioned"),"",IF(ISNUMBER('Model output'!I37),'Model output'!I37,1))</f>
        <v>14</v>
      </c>
      <c r="J38">
        <f>IF(OR('Model output'!J37="",'Model output'!J37="Not answered",'Model output'!J37="Not mentioned"),"",IF(AND(ISNUMBER('Model output'!J37),'Model output'!J37&lt;=I38),'Model output'!J37,IF(AND(ISNUMBER('Model output'!J37), 'Model output'!J37&gt;=DATE(2024,1,1)), MIN(DAY('Model output'!J37), MONTH('Model output'!J37), YEAR('Model output'!J37)), IF(ISNUMBER(SEARCH("0/",'Model output'!J37)),0,IF(ISNUMBER(SEARCH("/",'Model output'!J37)), VALUE(LEFT('Model output'!J37, SEARCH("/",'Model output'!J37)-1)),1)))))</f>
        <v>6</v>
      </c>
      <c r="K38" t="str" cm="1">
        <f t="array" ref="K38">IF(COUNT(FIND({0,1,2,3,4,5,6,7,8,9},'Model output'!K37))&gt;0,'Model output'!K37,"")</f>
        <v/>
      </c>
      <c r="L38" s="8" t="str">
        <f t="shared" si="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
      </c>
      <c r="P38" t="str">
        <f>IF('Model output'!N37="","",'Model output'!N37)</f>
        <v>1.5 cm</v>
      </c>
      <c r="Q38" t="str">
        <f t="shared" si="6"/>
        <v>1.5cm</v>
      </c>
      <c r="R38" cm="1">
        <f t="array" ref="R38">IF(Q38="","",IF(ISNUMBER(SEARCH("cm",Q38)),MAX(VALUE(SUBSTITUTE(_xlfn.FILTERXML("&lt;t&gt;&lt;s&gt;"&amp;SUBSTITUTE(Q38,",","&lt;/s&gt;&lt;s&gt;")&amp;"&lt;/s&gt;&lt;/t&gt;","//s"),"cm",""))),MAX(VALUE(SUBSTITUTE(_xlfn.FILTERXML("&lt;t&gt;&lt;s&gt;"&amp;SUBSTITUTE(Q38,",","&lt;/s&gt;&lt;s&gt;")&amp;"&lt;/s&gt;&lt;/t&gt;","//s"),"mm","")))/10))</f>
        <v>1.5</v>
      </c>
      <c r="S38" t="str">
        <f>IF(OR('Model output'!P37="",ISNUMBER(SEARCH("Not identified", 'Model output'!P37)),ISNUMBER(SEARCH("Absent",'Model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19" t="str">
        <f>IF('Model output'!S37="","",'Model output'!S37)</f>
        <v>Present</v>
      </c>
      <c r="Y38" t="str">
        <f>IF(OR('Model output'!S37="",ISNUMBER(SEARCH("Absent",'Model output'!S37)),ISNUMBER(SEARCH("Not identified",'Model output'!S37)),AND(ISNUMBER(SEARCH("No",'Model output'!S37)),NOT(ISNUMBER(SEARCH("carcinoma",'Model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v>
      </c>
      <c r="AC38" s="1" t="str">
        <f>IF(OR('Model output'!V37="", AND(ISERROR(SEARCH("Positive",'Model output'!V37)), ISNUMBER(SEARCH("Negative",'Model output'!V37))), ISNUMBER(SEARCH("Uninvolved",'Model output'!V37)), ISNUMBER(SEARCH("not involved",'Model output'!V37)), ISNUMBER(SEARCH("Free",'Model output'!V37)), ISNUMBER(SEARCH("1 mm",'Model output'!V37)), ISNUMBER(SEARCH("1.0 mm",'Model output'!V37)), ISNUMBER(SEARCH("0.1 CM",'Model output'!V37)), ISNUMBER(SEARCH("less than 0.2 mm",'Model output'!V37)), ISNUMBER(SEARCH("less than 0.5 mm",'Model output'!V37)), ISNUMBER(SEARCH("invades capsule",'Model output'!V37)), ISNUMBER(SEARCH("Lymphocyte invasion",'Model output'!V37)), ISNUMBER(SEARCH("invades in capsule or vessel or benign tissue",'Model output'!V37)), ISNUMBER(SEARCH("not mentioned",'Model output'!V37)), ISNUMBER(SEARCH("cannot be assessed",'Model output'!V37))), "negative", "positive")</f>
        <v>negative</v>
      </c>
      <c r="AE38" s="38"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39" t="str">
        <f t="shared" si="2"/>
        <v>1b</v>
      </c>
      <c r="AG38" s="39" t="str">
        <f t="shared" si="3"/>
        <v>1a</v>
      </c>
      <c r="AH38" s="39" t="str">
        <f t="shared" si="7"/>
        <v>0</v>
      </c>
      <c r="AI38" s="45" t="str">
        <f t="shared" si="8"/>
        <v>I</v>
      </c>
      <c r="AJ38" s="42" t="s">
        <v>942</v>
      </c>
      <c r="AK38" s="44" t="s">
        <v>945</v>
      </c>
      <c r="AL38" s="44" t="s">
        <v>634</v>
      </c>
      <c r="AM38" s="44" t="s">
        <v>949</v>
      </c>
      <c r="AN38" s="44" t="s">
        <v>73</v>
      </c>
      <c r="AO38" s="24">
        <f t="shared" ca="1" si="9"/>
        <v>1</v>
      </c>
      <c r="AP38" s="1">
        <f t="shared" si="10"/>
        <v>1</v>
      </c>
      <c r="AQ38" s="1">
        <f t="shared" si="11"/>
        <v>1</v>
      </c>
      <c r="AR38" s="1">
        <f t="shared" si="12"/>
        <v>1</v>
      </c>
      <c r="AS38" s="15">
        <f t="shared" si="4"/>
        <v>1</v>
      </c>
      <c r="AT38" s="1"/>
    </row>
    <row r="39" spans="1:46">
      <c r="A39" t="str">
        <f>'Model output'!A38</f>
        <v>TCGA-BJ-A4O9</v>
      </c>
      <c r="B39" s="36">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5"/>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output'!H38)),ISNUMBER(SEARCH("gland",'Model output'!H38)),ISNUMBER(SEARCH("lobe",'Model output'!H38)),ISNUMBER(SEARCH("isthmus",'Model output'!H38)),ISNUMBER(SEARCH("mediastinum",'Model output'!H38)),ISNUMBER(SEARCH("Not mentioned",'Model output'!H38)), ISNUMBER(SEARCH("Not applicable",'Model output'!H38)), ISNUMBER(SEARCH("paratracheal",'Model output'!H38)),ISNUMBER(SEARCH("fibroadipose tissue",'Model output'!H38)),ISNUMBER(SEARCH("thyroid node",'Model output'!H38)),ISNUMBER(SEARCH("skeletal muscle",'Model output'!H38)),ISNUMBER(SEARCH("right",'Model output'!H38)),ISNUMBER(SEARCH("left",'Model output'!H38)),ISNUMBER(SEARCH("Not specified",'Model output'!H38))),"negative","positive"))</f>
        <v>negative</v>
      </c>
      <c r="I39">
        <f>IF(OR('Model output'!I38="",'Model output'!I38="Not answered",'Model output'!I38="Not mentioned"),"",IF(ISNUMBER('Model output'!I38),'Model output'!I38,1))</f>
        <v>8</v>
      </c>
      <c r="J39">
        <f>IF(OR('Model output'!J38="",'Model output'!J38="Not answered",'Model output'!J38="Not mentioned"),"",IF(AND(ISNUMBER('Model output'!J38),'Model output'!J38&lt;=I39),'Model output'!J38,IF(AND(ISNUMBER('Model output'!J38), 'Model output'!J38&gt;=DATE(2024,1,1)), MIN(DAY('Model output'!J38), MONTH('Model output'!J38), YEAR('Model output'!J38)), IF(ISNUMBER(SEARCH("0/",'Model output'!J38)),0,IF(ISNUMBER(SEARCH("/",'Model output'!J38)), VALUE(LEFT('Model output'!J38, SEARCH("/",'Model output'!J38)-1)),1)))))</f>
        <v>0</v>
      </c>
      <c r="K39" t="str" cm="1">
        <f t="array" ref="K39">IF(COUNT(FIND({0,1,2,3,4,5,6,7,8,9},'Model output'!K38))&gt;0,'Model output'!K38,"")</f>
        <v/>
      </c>
      <c r="L39" s="8"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 encapsulated follicular variant</v>
      </c>
      <c r="O39" t="str">
        <f>IF('Model output'!M38="","",'Model output'!M38)</f>
        <v/>
      </c>
      <c r="P39" t="str">
        <f>IF('Model output'!N38="","",'Model output'!N38)</f>
        <v>3.8 cm</v>
      </c>
      <c r="Q39" t="str">
        <f t="shared" si="6"/>
        <v>3.8cm</v>
      </c>
      <c r="R39" cm="1">
        <f t="array" ref="R39">IF(Q39="","",IF(ISNUMBER(SEARCH("cm",Q39)),MAX(VALUE(SUBSTITUTE(_xlfn.FILTERXML("&lt;t&gt;&lt;s&gt;"&amp;SUBSTITUTE(Q39,",","&lt;/s&gt;&lt;s&gt;")&amp;"&lt;/s&gt;&lt;/t&gt;","//s"),"cm",""))),MAX(VALUE(SUBSTITUTE(_xlfn.FILTERXML("&lt;t&gt;&lt;s&gt;"&amp;SUBSTITUTE(Q39,",","&lt;/s&gt;&lt;s&gt;")&amp;"&lt;/s&gt;&lt;/t&gt;","//s"),"mm","")))/10))</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9" t="str">
        <f>IF('Model output'!S38="","",'Model output'!S38)</f>
        <v>Not Identified</v>
      </c>
      <c r="Y39" t="str">
        <f>IF(OR('Model output'!S38="",ISNUMBER(SEARCH("Absent",'Model output'!S38)),ISNUMBER(SEARCH("Not identified",'Model output'!S38)),AND(ISNUMBER(SEARCH("No",'Model output'!S38)),NOT(ISNUMBER(SEARCH("carcinoma",'Model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p.V600E, C,1799T&gt;A</v>
      </c>
      <c r="AC39" s="1" t="str">
        <f>IF(OR('Model output'!V38="", AND(ISERROR(SEARCH("Positive",'Model output'!V38)), ISNUMBER(SEARCH("Negative",'Model output'!V38))), ISNUMBER(SEARCH("Uninvolved",'Model output'!V38)), ISNUMBER(SEARCH("not involved",'Model output'!V38)), ISNUMBER(SEARCH("Free",'Model output'!V38)), ISNUMBER(SEARCH("1 mm",'Model output'!V38)), ISNUMBER(SEARCH("1.0 mm",'Model output'!V38)), ISNUMBER(SEARCH("0.1 CM",'Model output'!V38)), ISNUMBER(SEARCH("less than 0.2 mm",'Model output'!V38)), ISNUMBER(SEARCH("less than 0.5 mm",'Model output'!V38)), ISNUMBER(SEARCH("invades capsule",'Model output'!V38)), ISNUMBER(SEARCH("Lymphocyte invasion",'Model output'!V38)), ISNUMBER(SEARCH("invades in capsule or vessel or benign tissue",'Model output'!V38)), ISNUMBER(SEARCH("not mentioned",'Model output'!V38)), ISNUMBER(SEARCH("cannot be assessed",'Model output'!V38))), "negative", "positive")</f>
        <v>negative</v>
      </c>
      <c r="AE39" s="38"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39" t="str">
        <f t="shared" si="2"/>
        <v>2</v>
      </c>
      <c r="AG39" s="39" t="str">
        <f t="shared" si="3"/>
        <v>0</v>
      </c>
      <c r="AH39" s="39" t="str">
        <f t="shared" si="7"/>
        <v>0</v>
      </c>
      <c r="AI39" s="45" t="str">
        <f t="shared" si="8"/>
        <v>I</v>
      </c>
      <c r="AJ39" s="42" t="s">
        <v>941</v>
      </c>
      <c r="AK39" s="44" t="s">
        <v>948</v>
      </c>
      <c r="AL39" s="44" t="s">
        <v>946</v>
      </c>
      <c r="AM39" s="44" t="s">
        <v>949</v>
      </c>
      <c r="AN39" s="44" t="s">
        <v>73</v>
      </c>
      <c r="AO39" s="24">
        <f t="shared" ca="1" si="9"/>
        <v>1</v>
      </c>
      <c r="AP39" s="1">
        <f t="shared" si="10"/>
        <v>1</v>
      </c>
      <c r="AQ39" s="1">
        <f t="shared" si="11"/>
        <v>1</v>
      </c>
      <c r="AR39" s="1">
        <f t="shared" si="12"/>
        <v>1</v>
      </c>
      <c r="AS39" s="15">
        <f t="shared" si="4"/>
        <v>1</v>
      </c>
      <c r="AT39" s="1"/>
    </row>
    <row r="40" spans="1:46">
      <c r="A40" t="str">
        <f>'Model output'!A39</f>
        <v>TCGA-DE-A0Y2</v>
      </c>
      <c r="B40" s="36">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5"/>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lateral</v>
      </c>
      <c r="H40" t="str">
        <f>IF('Model output'!H39="","negative",IF(OR(ISNUMBER(SEARCH("lymph node",'Model output'!H39)),ISNUMBER(SEARCH("gland",'Model output'!H39)),ISNUMBER(SEARCH("lobe",'Model output'!H39)),ISNUMBER(SEARCH("isthmus",'Model output'!H39)),ISNUMBER(SEARCH("mediastinum",'Model output'!H39)),ISNUMBER(SEARCH("Not mentioned",'Model output'!H39)), ISNUMBER(SEARCH("Not applicable",'Model output'!H39)), ISNUMBER(SEARCH("paratracheal",'Model output'!H39)),ISNUMBER(SEARCH("fibroadipose tissue",'Model output'!H39)),ISNUMBER(SEARCH("thyroid node",'Model output'!H39)),ISNUMBER(SEARCH("skeletal muscle",'Model output'!H39)),ISNUMBER(SEARCH("right",'Model output'!H39)),ISNUMBER(SEARCH("left",'Model output'!H39)),ISNUMBER(SEARCH("Not specified",'Model output'!H39))),"negative","positive"))</f>
        <v>negative</v>
      </c>
      <c r="I40">
        <f>IF(OR('Model output'!I39="",'Model output'!I39="Not answered",'Model output'!I39="Not mentioned"),"",IF(ISNUMBER('Model output'!I39),'Model output'!I39,1))</f>
        <v>10</v>
      </c>
      <c r="J40">
        <f>IF(OR('Model output'!J39="",'Model output'!J39="Not answered",'Model output'!J39="Not mentioned"),"",IF(AND(ISNUMBER('Model output'!J39),'Model output'!J39&lt;=I40),'Model output'!J39,IF(AND(ISNUMBER('Model output'!J39), 'Model output'!J39&gt;=DATE(2024,1,1)), MIN(DAY('Model output'!J39), MONTH('Model output'!J39), YEAR('Model output'!J39)), IF(ISNUMBER(SEARCH("0/",'Model output'!J39)),0,IF(ISNUMBER(SEARCH("/",'Model output'!J39)), VALUE(LEFT('Model output'!J39, SEARCH("/",'Model output'!J39)-1)),1)))))</f>
        <v>5</v>
      </c>
      <c r="K40" t="str" cm="1">
        <f t="array" ref="K40">IF(COUNT(FIND({0,1,2,3,4,5,6,7,8,9},'Model output'!K39))&gt;0,'Model output'!K39,"")</f>
        <v>5 mm</v>
      </c>
      <c r="L40" s="8" t="str">
        <f t="shared" si="1"/>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x 2.2 x 1.3 cm</v>
      </c>
      <c r="Q40" t="str">
        <f t="shared" si="6"/>
        <v>2.4,2.2,1.3cm</v>
      </c>
      <c r="R40" cm="1">
        <f t="array" ref="R40">IF(Q40="","",IF(ISNUMBER(SEARCH("cm",Q40)),MAX(VALUE(SUBSTITUTE(_xlfn.FILTERXML("&lt;t&gt;&lt;s&gt;"&amp;SUBSTITUTE(Q40,",","&lt;/s&gt;&lt;s&gt;")&amp;"&lt;/s&gt;&lt;/t&gt;","//s"),"cm",""))),MAX(VALUE(SUBSTITUTE(_xlfn.FILTERXML("&lt;t&gt;&lt;s&gt;"&amp;SUBSTITUTE(Q40,",","&lt;/s&gt;&lt;s&gt;")&amp;"&lt;/s&gt;&lt;/t&gt;","//s"),"mm","")))/10))</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9" t="str">
        <f>IF('Model output'!S39="","",'Model output'!S39)</f>
        <v>Not identified</v>
      </c>
      <c r="Y40" t="str">
        <f>IF(OR('Model output'!S39="",ISNUMBER(SEARCH("Absent",'Model output'!S39)),ISNUMBER(SEARCH("Not identified",'Model output'!S39)),AND(ISNUMBER(SEARCH("No",'Model output'!S39)),NOT(ISNUMBER(SEARCH("carcinoma",'Model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1" t="str">
        <f>IF(OR('Model output'!V39="", AND(ISERROR(SEARCH("Positive",'Model output'!V39)), ISNUMBER(SEARCH("Negative",'Model output'!V39))), ISNUMBER(SEARCH("Uninvolved",'Model output'!V39)), ISNUMBER(SEARCH("not involved",'Model output'!V39)), ISNUMBER(SEARCH("Free",'Model output'!V39)), ISNUMBER(SEARCH("1 mm",'Model output'!V39)), ISNUMBER(SEARCH("1.0 mm",'Model output'!V39)), ISNUMBER(SEARCH("0.1 CM",'Model output'!V39)), ISNUMBER(SEARCH("less than 0.2 mm",'Model output'!V39)), ISNUMBER(SEARCH("less than 0.5 mm",'Model output'!V39)), ISNUMBER(SEARCH("invades capsule",'Model output'!V39)), ISNUMBER(SEARCH("Lymphocyte invasion",'Model output'!V39)), ISNUMBER(SEARCH("invades in capsule or vessel or benign tissue",'Model output'!V39)), ISNUMBER(SEARCH("not mentioned",'Model output'!V39)), ISNUMBER(SEARCH("cannot be assessed",'Model output'!V39))), "negative", "positive")</f>
        <v>negative</v>
      </c>
      <c r="AE40" s="38"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9" t="str">
        <f t="shared" si="2"/>
        <v>2</v>
      </c>
      <c r="AG40" s="39" t="str">
        <f t="shared" si="3"/>
        <v>1b</v>
      </c>
      <c r="AH40" s="39" t="str">
        <f t="shared" si="7"/>
        <v>0</v>
      </c>
      <c r="AI40" s="45" t="str">
        <f t="shared" si="8"/>
        <v>I</v>
      </c>
      <c r="AJ40" s="42" t="s">
        <v>942</v>
      </c>
      <c r="AK40" s="44" t="s">
        <v>948</v>
      </c>
      <c r="AL40" s="44" t="s">
        <v>634</v>
      </c>
      <c r="AM40" s="44" t="s">
        <v>949</v>
      </c>
      <c r="AN40" s="44" t="s">
        <v>73</v>
      </c>
      <c r="AO40" s="24">
        <f t="shared" ca="1" si="9"/>
        <v>1</v>
      </c>
      <c r="AP40" s="1">
        <f t="shared" si="10"/>
        <v>1</v>
      </c>
      <c r="AQ40" s="1">
        <f t="shared" si="11"/>
        <v>0</v>
      </c>
      <c r="AR40" s="1">
        <f t="shared" si="12"/>
        <v>1</v>
      </c>
      <c r="AS40" s="15">
        <f t="shared" si="4"/>
        <v>1</v>
      </c>
      <c r="AT40" s="1"/>
    </row>
    <row r="41" spans="1:46">
      <c r="A41" t="str">
        <f>'Model output'!A40</f>
        <v>TCGA-DE-A2OL</v>
      </c>
      <c r="B41" s="36">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5"/>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
      </c>
      <c r="H41" t="str">
        <f>IF('Model output'!H40="","negative",IF(OR(ISNUMBER(SEARCH("lymph node",'Model output'!H40)),ISNUMBER(SEARCH("gland",'Model output'!H40)),ISNUMBER(SEARCH("lobe",'Model output'!H40)),ISNUMBER(SEARCH("isthmus",'Model output'!H40)),ISNUMBER(SEARCH("mediastinum",'Model output'!H40)),ISNUMBER(SEARCH("Not mentioned",'Model output'!H40)), ISNUMBER(SEARCH("Not applicable",'Model output'!H40)), ISNUMBER(SEARCH("paratracheal",'Model output'!H40)),ISNUMBER(SEARCH("fibroadipose tissue",'Model output'!H40)),ISNUMBER(SEARCH("thyroid node",'Model output'!H40)),ISNUMBER(SEARCH("skeletal muscle",'Model output'!H40)),ISNUMBER(SEARCH("right",'Model output'!H40)),ISNUMBER(SEARCH("left",'Model output'!H40)),ISNUMBER(SEARCH("Not specified",'Model output'!H40))),"negative","positive"))</f>
        <v>negative</v>
      </c>
      <c r="I41">
        <f>IF(OR('Model output'!I40="",'Model output'!I40="Not answered",'Model output'!I40="Not mentioned"),"",IF(ISNUMBER('Model output'!I40),'Model output'!I40,1))</f>
        <v>0</v>
      </c>
      <c r="J41">
        <f>IF(OR('Model output'!J40="",'Model output'!J40="Not answered",'Model output'!J40="Not mentioned"),"",IF(AND(ISNUMBER('Model output'!J40),'Model output'!J40&lt;=I41),'Model output'!J40,IF(AND(ISNUMBER('Model output'!J40), 'Model output'!J40&gt;=DATE(2024,1,1)), MIN(DAY('Model output'!J40), MONTH('Model output'!J40), YEAR('Model output'!J40)), IF(ISNUMBER(SEARCH("0/",'Model output'!J40)),0,IF(ISNUMBER(SEARCH("/",'Model output'!J40)), VALUE(LEFT('Model output'!J40, SEARCH("/",'Model output'!J40)-1)),1)))))</f>
        <v>0</v>
      </c>
      <c r="K41" t="str" cm="1">
        <f t="array" ref="K41">IF(COUNT(FIND({0,1,2,3,4,5,6,7,8,9},'Model output'!K40))&gt;0,'Model output'!K40,"")</f>
        <v/>
      </c>
      <c r="L41" s="8" t="str">
        <f t="shared" si="1"/>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 thyroid carcinoma, follicular variant</v>
      </c>
      <c r="O41" t="str">
        <f>IF('Model output'!M40="","",'Model output'!M40)</f>
        <v>encapsulated</v>
      </c>
      <c r="P41" t="str">
        <f>IF('Model output'!N40="","",'Model output'!N40)</f>
        <v>2.9 cm</v>
      </c>
      <c r="Q41" t="str">
        <f t="shared" si="6"/>
        <v>2.9cm</v>
      </c>
      <c r="R41" cm="1">
        <f t="array" ref="R41">IF(Q41="","",IF(ISNUMBER(SEARCH("cm",Q41)),MAX(VALUE(SUBSTITUTE(_xlfn.FILTERXML("&lt;t&gt;&lt;s&gt;"&amp;SUBSTITUTE(Q41,",","&lt;/s&gt;&lt;s&gt;")&amp;"&lt;/s&gt;&lt;/t&gt;","//s"),"cm",""))),MAX(VALUE(SUBSTITUTE(_xlfn.FILTERXML("&lt;t&gt;&lt;s&gt;"&amp;SUBSTITUTE(Q41,",","&lt;/s&gt;&lt;s&gt;")&amp;"&lt;/s&gt;&lt;/t&gt;","//s"),"mm","")))/10))</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9" t="str">
        <f>IF('Model output'!S40="","",'Model output'!S40)</f>
        <v>Negative</v>
      </c>
      <c r="Y41" t="str">
        <f>IF(OR('Model output'!S40="",ISNUMBER(SEARCH("Absent",'Model output'!S40)),ISNUMBER(SEARCH("Not identified",'Model output'!S40)),AND(ISNUMBER(SEARCH("No",'Model output'!S40)),NOT(ISNUMBER(SEARCH("carcinoma",'Model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1" t="str">
        <f>IF(OR('Model output'!V40="", AND(ISERROR(SEARCH("Positive",'Model output'!V40)), ISNUMBER(SEARCH("Negative",'Model output'!V40))), ISNUMBER(SEARCH("Uninvolved",'Model output'!V40)), ISNUMBER(SEARCH("not involved",'Model output'!V40)), ISNUMBER(SEARCH("Free",'Model output'!V40)), ISNUMBER(SEARCH("1 mm",'Model output'!V40)), ISNUMBER(SEARCH("1.0 mm",'Model output'!V40)), ISNUMBER(SEARCH("0.1 CM",'Model output'!V40)), ISNUMBER(SEARCH("less than 0.2 mm",'Model output'!V40)), ISNUMBER(SEARCH("less than 0.5 mm",'Model output'!V40)), ISNUMBER(SEARCH("invades capsule",'Model output'!V40)), ISNUMBER(SEARCH("Lymphocyte invasion",'Model output'!V40)), ISNUMBER(SEARCH("invades in capsule or vessel or benign tissue",'Model output'!V40)), ISNUMBER(SEARCH("not mentioned",'Model output'!V40)), ISNUMBER(SEARCH("cannot be assessed",'Model output'!V40))), "negative", "positive")</f>
        <v>negative</v>
      </c>
      <c r="AE41" s="38"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39" t="str">
        <f t="shared" si="2"/>
        <v>2</v>
      </c>
      <c r="AG41" s="39" t="str">
        <f t="shared" si="3"/>
        <v>0</v>
      </c>
      <c r="AH41" s="39" t="str">
        <f t="shared" si="7"/>
        <v>0</v>
      </c>
      <c r="AI41" s="45" t="str">
        <f t="shared" si="8"/>
        <v>I</v>
      </c>
      <c r="AJ41" s="42" t="s">
        <v>941</v>
      </c>
      <c r="AK41" s="44" t="s">
        <v>948</v>
      </c>
      <c r="AL41" s="44" t="s">
        <v>949</v>
      </c>
      <c r="AM41" s="44" t="s">
        <v>949</v>
      </c>
      <c r="AN41" s="44" t="s">
        <v>73</v>
      </c>
      <c r="AO41" s="24">
        <f t="shared" ca="1" si="9"/>
        <v>1</v>
      </c>
      <c r="AP41" s="1">
        <f t="shared" si="10"/>
        <v>1</v>
      </c>
      <c r="AQ41" s="1">
        <f t="shared" si="11"/>
        <v>1</v>
      </c>
      <c r="AR41" s="1">
        <f t="shared" si="12"/>
        <v>1</v>
      </c>
      <c r="AS41" s="15">
        <f t="shared" si="4"/>
        <v>1</v>
      </c>
      <c r="AT41" s="1"/>
    </row>
    <row r="42" spans="1:46">
      <c r="A42" t="str">
        <f>'Model output'!A41</f>
        <v>TCGA-DE-A3KN</v>
      </c>
      <c r="B42" s="36">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5"/>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central</v>
      </c>
      <c r="H42" t="str">
        <f>IF('Model output'!H41="","negative",IF(OR(ISNUMBER(SEARCH("lymph node",'Model output'!H41)),ISNUMBER(SEARCH("gland",'Model output'!H41)),ISNUMBER(SEARCH("lobe",'Model output'!H41)),ISNUMBER(SEARCH("isthmus",'Model output'!H41)),ISNUMBER(SEARCH("mediastinum",'Model output'!H41)),ISNUMBER(SEARCH("Not mentioned",'Model output'!H41)), ISNUMBER(SEARCH("Not applicable",'Model output'!H41)), ISNUMBER(SEARCH("paratracheal",'Model output'!H41)),ISNUMBER(SEARCH("fibroadipose tissue",'Model output'!H41)),ISNUMBER(SEARCH("thyroid node",'Model output'!H41)),ISNUMBER(SEARCH("skeletal muscle",'Model output'!H41)),ISNUMBER(SEARCH("right",'Model output'!H41)),ISNUMBER(SEARCH("left",'Model output'!H41)),ISNUMBER(SEARCH("Not specified",'Model output'!H41))),"negative","positive"))</f>
        <v>negative</v>
      </c>
      <c r="I42">
        <f>IF(OR('Model output'!I41="",'Model output'!I41="Not answered",'Model output'!I41="Not mentioned"),"",IF(ISNUMBER('Model output'!I41),'Model output'!I41,1))</f>
        <v>9</v>
      </c>
      <c r="J42">
        <f>IF(OR('Model output'!J41="",'Model output'!J41="Not answered",'Model output'!J41="Not mentioned"),"",IF(AND(ISNUMBER('Model output'!J41),'Model output'!J41&lt;=I42),'Model output'!J41,IF(AND(ISNUMBER('Model output'!J41), 'Model output'!J41&gt;=DATE(2024,1,1)), MIN(DAY('Model output'!J41), MONTH('Model output'!J41), YEAR('Model output'!J41)), IF(ISNUMBER(SEARCH("0/",'Model output'!J41)),0,IF(ISNUMBER(SEARCH("/",'Model output'!J41)), VALUE(LEFT('Model output'!J41, SEARCH("/",'Model output'!J41)-1)),1)))))</f>
        <v>5</v>
      </c>
      <c r="K42" cm="1">
        <f t="array" ref="K42">IF(COUNT(FIND({0,1,2,3,4,5,6,7,8,9},'Model output'!K41))&gt;0,'Model output'!K41,"")</f>
        <v>0.6</v>
      </c>
      <c r="L42" s="8" t="str">
        <f t="shared" si="1"/>
        <v>0.6</v>
      </c>
      <c r="M42" cm="1">
        <f t="array" ref="M42">IF(L42="","",IF(ISNUMBER(SEARCH("cm",L42)),MAX(VALUE(SUBSTITUTE(_xlfn.FILTERXML("&lt;t&gt;&lt;s&gt;"&amp;SUBSTITUTE(L42,",","&lt;/s&gt;&lt;s&gt;")&amp;"&lt;/s&gt;&lt;/t&gt;","//s"),"cm",""))),MAX(VALUE(SUBSTITUTE(_xlfn.FILTERXML("&lt;t&gt;&lt;s&gt;"&amp;SUBSTITUTE(L42,",","&lt;/s&gt;&lt;s&gt;")&amp;"&lt;/s&gt;&lt;/t&gt;","//s"),"mm","")))/10))</f>
        <v>0.06</v>
      </c>
      <c r="N42" t="str">
        <f>IF('Model output'!L41="","",'Model output'!L41)</f>
        <v>papillary carcinoma of thyroid</v>
      </c>
      <c r="O42" t="str">
        <f>IF('Model output'!M41="","",'Model output'!M41)</f>
        <v/>
      </c>
      <c r="P42" t="str">
        <f>IF('Model output'!N41="","",'Model output'!N41)</f>
        <v>4.5 cm</v>
      </c>
      <c r="Q42" t="str">
        <f t="shared" si="6"/>
        <v>4.5cm</v>
      </c>
      <c r="R42" cm="1">
        <f t="array" ref="R42">IF(Q42="","",IF(ISNUMBER(SEARCH("cm",Q42)),MAX(VALUE(SUBSTITUTE(_xlfn.FILTERXML("&lt;t&gt;&lt;s&gt;"&amp;SUBSTITUTE(Q42,",","&lt;/s&gt;&lt;s&gt;")&amp;"&lt;/s&gt;&lt;/t&gt;","//s"),"cm",""))),MAX(VALUE(SUBSTITUTE(_xlfn.FILTERXML("&lt;t&gt;&lt;s&gt;"&amp;SUBSTITUTE(Q42,",","&lt;/s&gt;&lt;s&gt;")&amp;"&lt;/s&gt;&lt;/t&gt;","//s"),"mm","")))/10))</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9" t="str">
        <f>IF('Model output'!S41="","",'Model output'!S41)</f>
        <v>Present, focal extension into perithyroidal soft tissues (C4)</v>
      </c>
      <c r="Y42" t="str">
        <f>IF(OR('Model output'!S41="",ISNUMBER(SEARCH("Absent",'Model output'!S41)),ISNUMBER(SEARCH("Not identified",'Model output'!S41)),AND(ISNUMBER(SEARCH("No",'Model output'!S41)),NOT(ISNUMBER(SEARCH("carcinoma",'Model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1" t="str">
        <f>IF(OR('Model output'!V41="", AND(ISERROR(SEARCH("Positive",'Model output'!V41)), ISNUMBER(SEARCH("Negative",'Model output'!V41))), ISNUMBER(SEARCH("Uninvolved",'Model output'!V41)), ISNUMBER(SEARCH("not involved",'Model output'!V41)), ISNUMBER(SEARCH("Free",'Model output'!V41)), ISNUMBER(SEARCH("1 mm",'Model output'!V41)), ISNUMBER(SEARCH("1.0 mm",'Model output'!V41)), ISNUMBER(SEARCH("0.1 CM",'Model output'!V41)), ISNUMBER(SEARCH("less than 0.2 mm",'Model output'!V41)), ISNUMBER(SEARCH("less than 0.5 mm",'Model output'!V41)), ISNUMBER(SEARCH("invades capsule",'Model output'!V41)), ISNUMBER(SEARCH("Lymphocyte invasion",'Model output'!V41)), ISNUMBER(SEARCH("invades in capsule or vessel or benign tissue",'Model output'!V41)), ISNUMBER(SEARCH("not mentioned",'Model output'!V41)), ISNUMBER(SEARCH("cannot be assessed",'Model output'!V41))), "negative", "positive")</f>
        <v>negative</v>
      </c>
      <c r="AE42" s="38"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39" t="str">
        <f t="shared" si="2"/>
        <v>3a</v>
      </c>
      <c r="AG42" s="39" t="str">
        <f t="shared" si="3"/>
        <v>1a</v>
      </c>
      <c r="AH42" s="39" t="str">
        <f t="shared" si="7"/>
        <v>0</v>
      </c>
      <c r="AI42" s="45" t="str">
        <f t="shared" si="8"/>
        <v>I</v>
      </c>
      <c r="AJ42" s="42" t="s">
        <v>942</v>
      </c>
      <c r="AK42" s="44" t="s">
        <v>950</v>
      </c>
      <c r="AL42" s="44" t="s">
        <v>634</v>
      </c>
      <c r="AM42" s="44" t="s">
        <v>949</v>
      </c>
      <c r="AN42" s="44" t="s">
        <v>73</v>
      </c>
      <c r="AO42" s="24">
        <f t="shared" ca="1" si="9"/>
        <v>1</v>
      </c>
      <c r="AP42" s="1">
        <f t="shared" si="10"/>
        <v>1</v>
      </c>
      <c r="AQ42" s="1">
        <f t="shared" si="11"/>
        <v>1</v>
      </c>
      <c r="AR42" s="1">
        <f t="shared" si="12"/>
        <v>1</v>
      </c>
      <c r="AS42" s="15">
        <f t="shared" si="4"/>
        <v>1</v>
      </c>
      <c r="AT42" s="1"/>
    </row>
    <row r="43" spans="1:46">
      <c r="A43" t="str">
        <f>'Model output'!A42</f>
        <v>TCGA-DE-A4M9</v>
      </c>
      <c r="B43" s="36">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5"/>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
      </c>
      <c r="H43" t="str">
        <f>IF('Model output'!H42="","negative",IF(OR(ISNUMBER(SEARCH("lymph node",'Model output'!H42)),ISNUMBER(SEARCH("gland",'Model output'!H42)),ISNUMBER(SEARCH("lobe",'Model output'!H42)),ISNUMBER(SEARCH("isthmus",'Model output'!H42)),ISNUMBER(SEARCH("mediastinum",'Model output'!H42)),ISNUMBER(SEARCH("Not mentioned",'Model output'!H42)), ISNUMBER(SEARCH("Not applicable",'Model output'!H42)), ISNUMBER(SEARCH("paratracheal",'Model output'!H42)),ISNUMBER(SEARCH("fibroadipose tissue",'Model output'!H42)),ISNUMBER(SEARCH("thyroid node",'Model output'!H42)),ISNUMBER(SEARCH("skeletal muscle",'Model output'!H42)),ISNUMBER(SEARCH("right",'Model output'!H42)),ISNUMBER(SEARCH("left",'Model output'!H42)),ISNUMBER(SEARCH("Not specified",'Model output'!H42))),"negative","positive"))</f>
        <v>negative</v>
      </c>
      <c r="I43">
        <f>IF(OR('Model output'!I42="",'Model output'!I42="Not answered",'Model output'!I42="Not mentioned"),"",IF(ISNUMBER('Model output'!I42),'Model output'!I42,1))</f>
        <v>0</v>
      </c>
      <c r="J43">
        <f>IF(OR('Model output'!J42="",'Model output'!J42="Not answered",'Model output'!J42="Not mentioned"),"",IF(AND(ISNUMBER('Model output'!J42),'Model output'!J42&lt;=I43),'Model output'!J42,IF(AND(ISNUMBER('Model output'!J42), 'Model output'!J42&gt;=DATE(2024,1,1)), MIN(DAY('Model output'!J42), MONTH('Model output'!J42), YEAR('Model output'!J42)), IF(ISNUMBER(SEARCH("0/",'Model output'!J42)),0,IF(ISNUMBER(SEARCH("/",'Model output'!J42)), VALUE(LEFT('Model output'!J42, SEARCH("/",'Model output'!J42)-1)),1)))))</f>
        <v>0</v>
      </c>
      <c r="K43" t="str" cm="1">
        <f t="array" ref="K43">IF(COUNT(FIND({0,1,2,3,4,5,6,7,8,9},'Model output'!K42))&gt;0,'Model output'!K42,"")</f>
        <v/>
      </c>
      <c r="L43" s="8" t="str">
        <f t="shared" si="1"/>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Follicular and solid types</v>
      </c>
      <c r="P43" t="str">
        <f>IF('Model output'!N42="","",'Model output'!N42)</f>
        <v>3.0 cm</v>
      </c>
      <c r="Q43" t="str">
        <f t="shared" si="6"/>
        <v>3.0cm</v>
      </c>
      <c r="R43" cm="1">
        <f t="array" ref="R43">IF(Q43="","",IF(ISNUMBER(SEARCH("cm",Q43)),MAX(VALUE(SUBSTITUTE(_xlfn.FILTERXML("&lt;t&gt;&lt;s&gt;"&amp;SUBSTITUTE(Q43,",","&lt;/s&gt;&lt;s&gt;")&amp;"&lt;/s&gt;&lt;/t&gt;","//s"),"cm",""))),MAX(VALUE(SUBSTITUTE(_xlfn.FILTERXML("&lt;t&gt;&lt;s&gt;"&amp;SUBSTITUTE(Q43,",","&lt;/s&gt;&lt;s&gt;")&amp;"&lt;/s&gt;&lt;/t&gt;","//s"),"mm","")))/10))</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9" t="str">
        <f>IF('Model output'!S42="","",'Model output'!S42)</f>
        <v>Not identified</v>
      </c>
      <c r="Y43" t="str">
        <f>IF(OR('Model output'!S42="",ISNUMBER(SEARCH("Absent",'Model output'!S42)),ISNUMBER(SEARCH("Not identified",'Model output'!S42)),AND(ISNUMBER(SEARCH("No",'Model output'!S42)),NOT(ISNUMBER(SEARCH("carcinoma",'Model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1" t="str">
        <f>IF(OR('Model output'!V42="", AND(ISERROR(SEARCH("Positive",'Model output'!V42)), ISNUMBER(SEARCH("Negative",'Model output'!V42))), ISNUMBER(SEARCH("Uninvolved",'Model output'!V42)), ISNUMBER(SEARCH("not involved",'Model output'!V42)), ISNUMBER(SEARCH("Free",'Model output'!V42)), ISNUMBER(SEARCH("1 mm",'Model output'!V42)), ISNUMBER(SEARCH("1.0 mm",'Model output'!V42)), ISNUMBER(SEARCH("0.1 CM",'Model output'!V42)), ISNUMBER(SEARCH("less than 0.2 mm",'Model output'!V42)), ISNUMBER(SEARCH("less than 0.5 mm",'Model output'!V42)), ISNUMBER(SEARCH("invades capsule",'Model output'!V42)), ISNUMBER(SEARCH("Lymphocyte invasion",'Model output'!V42)), ISNUMBER(SEARCH("invades in capsule or vessel or benign tissue",'Model output'!V42)), ISNUMBER(SEARCH("not mentioned",'Model output'!V42)), ISNUMBER(SEARCH("cannot be assessed",'Model output'!V42))), "negative", "positive")</f>
        <v>positive</v>
      </c>
      <c r="AE43" s="38"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9" t="str">
        <f t="shared" si="2"/>
        <v>2</v>
      </c>
      <c r="AG43" s="39" t="str">
        <f t="shared" si="3"/>
        <v>0</v>
      </c>
      <c r="AH43" s="39" t="str">
        <f t="shared" si="7"/>
        <v>0</v>
      </c>
      <c r="AI43" s="45" t="str">
        <f t="shared" si="8"/>
        <v>I</v>
      </c>
      <c r="AJ43" s="42" t="s">
        <v>940</v>
      </c>
      <c r="AK43" s="44" t="s">
        <v>948</v>
      </c>
      <c r="AL43" s="44" t="s">
        <v>949</v>
      </c>
      <c r="AM43" s="44" t="s">
        <v>949</v>
      </c>
      <c r="AN43" s="44" t="s">
        <v>73</v>
      </c>
      <c r="AO43" s="24">
        <f t="shared" si="9"/>
        <v>1</v>
      </c>
      <c r="AP43" s="1">
        <f t="shared" si="10"/>
        <v>1</v>
      </c>
      <c r="AQ43" s="1">
        <f t="shared" si="11"/>
        <v>1</v>
      </c>
      <c r="AR43" s="1">
        <f t="shared" si="12"/>
        <v>1</v>
      </c>
      <c r="AS43" s="15">
        <f t="shared" si="4"/>
        <v>1</v>
      </c>
      <c r="AT43" s="1"/>
    </row>
    <row r="44" spans="1:46">
      <c r="A44" t="str">
        <f>'Model output'!A43</f>
        <v>TCGA-DE-A4MA</v>
      </c>
      <c r="B44" s="36">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5"/>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
      </c>
      <c r="H44" t="str">
        <f>IF('Model output'!H43="","negative",IF(OR(ISNUMBER(SEARCH("lymph node",'Model output'!H43)),ISNUMBER(SEARCH("gland",'Model output'!H43)),ISNUMBER(SEARCH("lobe",'Model output'!H43)),ISNUMBER(SEARCH("isthmus",'Model output'!H43)),ISNUMBER(SEARCH("mediastinum",'Model output'!H43)),ISNUMBER(SEARCH("Not mentioned",'Model output'!H43)), ISNUMBER(SEARCH("Not applicable",'Model output'!H43)), ISNUMBER(SEARCH("paratracheal",'Model output'!H43)),ISNUMBER(SEARCH("fibroadipose tissue",'Model output'!H43)),ISNUMBER(SEARCH("thyroid node",'Model output'!H43)),ISNUMBER(SEARCH("skeletal muscle",'Model output'!H43)),ISNUMBER(SEARCH("right",'Model output'!H43)),ISNUMBER(SEARCH("left",'Model output'!H43)),ISNUMBER(SEARCH("Not specified",'Model output'!H43))),"negative","positive"))</f>
        <v>negative</v>
      </c>
      <c r="I44">
        <f>IF(OR('Model output'!I43="",'Model output'!I43="Not answered",'Model output'!I43="Not mentioned"),"",IF(ISNUMBER('Model output'!I43),'Model output'!I43,1))</f>
        <v>8</v>
      </c>
      <c r="J44">
        <f>IF(OR('Model output'!J43="",'Model output'!J43="Not answered",'Model output'!J43="Not mentioned"),"",IF(AND(ISNUMBER('Model output'!J43),'Model output'!J43&lt;=I44),'Model output'!J43,IF(AND(ISNUMBER('Model output'!J43), 'Model output'!J43&gt;=DATE(2024,1,1)), MIN(DAY('Model output'!J43), MONTH('Model output'!J43), YEAR('Model output'!J43)), IF(ISNUMBER(SEARCH("0/",'Model output'!J43)),0,IF(ISNUMBER(SEARCH("/",'Model output'!J43)), VALUE(LEFT('Model output'!J43, SEARCH("/",'Model output'!J43)-1)),1)))))</f>
        <v>7</v>
      </c>
      <c r="K44" t="str" cm="1">
        <f t="array" ref="K44">IF(COUNT(FIND({0,1,2,3,4,5,6,7,8,9},'Model output'!K43))&gt;0,'Model output'!K43,"")</f>
        <v>0.5 cm</v>
      </c>
      <c r="L44" s="8" t="str">
        <f t="shared" si="1"/>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 thyroid carcinoma</v>
      </c>
      <c r="O44" t="str">
        <f>IF('Model output'!M43="","",'Model output'!M43)</f>
        <v>usual type, with focal oncocytic cytoplasmic features</v>
      </c>
      <c r="P44" t="str">
        <f>IF('Model output'!N43="","",'Model output'!N43)</f>
        <v>4.2 cm</v>
      </c>
      <c r="Q44" t="str">
        <f t="shared" si="6"/>
        <v>4.2cm</v>
      </c>
      <c r="R44" cm="1">
        <f t="array" ref="R44">IF(Q44="","",IF(ISNUMBER(SEARCH("cm",Q44)),MAX(VALUE(SUBSTITUTE(_xlfn.FILTERXML("&lt;t&gt;&lt;s&gt;"&amp;SUBSTITUTE(Q44,",","&lt;/s&gt;&lt;s&gt;")&amp;"&lt;/s&gt;&lt;/t&gt;","//s"),"cm",""))),MAX(VALUE(SUBSTITUTE(_xlfn.FILTERXML("&lt;t&gt;&lt;s&gt;"&amp;SUBSTITUTE(Q44,",","&lt;/s&gt;&lt;s&gt;")&amp;"&lt;/s&gt;&lt;/t&gt;","//s"),"mm","")))/10))</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9" t="str">
        <f>IF('Model output'!S43="","",'Model output'!S43)</f>
        <v>Focus suspicious for extra thyroidal involvement of adipose tissue</v>
      </c>
      <c r="Y44" t="str">
        <f>IF(OR('Model output'!S43="",ISNUMBER(SEARCH("Absent",'Model output'!S43)),ISNUMBER(SEARCH("Not identified",'Model output'!S43)),AND(ISNUMBER(SEARCH("No",'Model output'!S43)),NOT(ISNUMBER(SEARCH("carcinoma",'Model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1" t="str">
        <f>IF(OR('Model output'!V43="", AND(ISERROR(SEARCH("Positive",'Model output'!V43)), ISNUMBER(SEARCH("Negative",'Model output'!V43))), ISNUMBER(SEARCH("Uninvolved",'Model output'!V43)), ISNUMBER(SEARCH("not involved",'Model output'!V43)), ISNUMBER(SEARCH("Free",'Model output'!V43)), ISNUMBER(SEARCH("1 mm",'Model output'!V43)), ISNUMBER(SEARCH("1.0 mm",'Model output'!V43)), ISNUMBER(SEARCH("0.1 CM",'Model output'!V43)), ISNUMBER(SEARCH("less than 0.2 mm",'Model output'!V43)), ISNUMBER(SEARCH("less than 0.5 mm",'Model output'!V43)), ISNUMBER(SEARCH("invades capsule",'Model output'!V43)), ISNUMBER(SEARCH("Lymphocyte invasion",'Model output'!V43)), ISNUMBER(SEARCH("invades in capsule or vessel or benign tissue",'Model output'!V43)), ISNUMBER(SEARCH("not mentioned",'Model output'!V43)), ISNUMBER(SEARCH("cannot be assessed",'Model output'!V43))), "negative", "positive")</f>
        <v>negative</v>
      </c>
      <c r="AE44" s="38"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39" t="str">
        <f t="shared" si="2"/>
        <v>3a</v>
      </c>
      <c r="AG44" s="39" t="str">
        <f t="shared" si="3"/>
        <v>1a</v>
      </c>
      <c r="AH44" s="39" t="str">
        <f t="shared" si="7"/>
        <v>0</v>
      </c>
      <c r="AI44" s="45" t="str">
        <f t="shared" si="8"/>
        <v>I</v>
      </c>
      <c r="AJ44" s="42" t="s">
        <v>942</v>
      </c>
      <c r="AK44" s="44" t="s">
        <v>950</v>
      </c>
      <c r="AL44" s="44" t="s">
        <v>634</v>
      </c>
      <c r="AM44" s="44" t="s">
        <v>949</v>
      </c>
      <c r="AN44" s="44" t="s">
        <v>73</v>
      </c>
      <c r="AO44" s="24">
        <f t="shared" ca="1" si="9"/>
        <v>1</v>
      </c>
      <c r="AP44" s="1">
        <f t="shared" si="10"/>
        <v>1</v>
      </c>
      <c r="AQ44" s="1">
        <f t="shared" si="11"/>
        <v>1</v>
      </c>
      <c r="AR44" s="1">
        <f t="shared" si="12"/>
        <v>1</v>
      </c>
      <c r="AS44" s="15">
        <f t="shared" si="4"/>
        <v>1</v>
      </c>
      <c r="AT44" s="1"/>
    </row>
    <row r="45" spans="1:46">
      <c r="A45" t="str">
        <f>'Model output'!A44</f>
        <v>TCGA-DE-A4MC</v>
      </c>
      <c r="B45" s="36">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 t="shared" si="5"/>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output'!H44="","negative",IF(OR(ISNUMBER(SEARCH("lymph node",'Model output'!H44)),ISNUMBER(SEARCH("gland",'Model output'!H44)),ISNUMBER(SEARCH("lobe",'Model output'!H44)),ISNUMBER(SEARCH("isthmus",'Model output'!H44)),ISNUMBER(SEARCH("mediastinum",'Model output'!H44)),ISNUMBER(SEARCH("Not mentioned",'Model output'!H44)), ISNUMBER(SEARCH("Not applicable",'Model output'!H44)), ISNUMBER(SEARCH("paratracheal",'Model output'!H44)),ISNUMBER(SEARCH("fibroadipose tissue",'Model output'!H44)),ISNUMBER(SEARCH("thyroid node",'Model output'!H44)),ISNUMBER(SEARCH("skeletal muscle",'Model output'!H44)),ISNUMBER(SEARCH("right",'Model output'!H44)),ISNUMBER(SEARCH("left",'Model output'!H44)),ISNUMBER(SEARCH("Not specified",'Model output'!H44))),"negative","positive"))</f>
        <v>negative</v>
      </c>
      <c r="I45">
        <f>IF(OR('Model output'!I44="",'Model output'!I44="Not answered",'Model output'!I44="Not mentioned"),"",IF(ISNUMBER('Model output'!I44),'Model output'!I44,1))</f>
        <v>1</v>
      </c>
      <c r="J45">
        <f>IF(OR('Model output'!J44="",'Model output'!J44="Not answered",'Model output'!J44="Not mentioned"),"",IF(AND(ISNUMBER('Model output'!J44),'Model output'!J44&lt;=I45),'Model output'!J44,IF(AND(ISNUMBER('Model output'!J44), 'Model output'!J44&gt;=DATE(2024,1,1)), MIN(DAY('Model output'!J44), MONTH('Model output'!J44), YEAR('Model output'!J44)), IF(ISNUMBER(SEARCH("0/",'Model output'!J44)),0,IF(ISNUMBER(SEARCH("/",'Model output'!J44)), VALUE(LEFT('Model output'!J44, SEARCH("/",'Model output'!J44)-1)),1)))))</f>
        <v>1</v>
      </c>
      <c r="K45" t="str" cm="1">
        <f t="array" ref="K45">IF(COUNT(FIND({0,1,2,3,4,5,6,7,8,9},'Model output'!K44))&gt;0,'Model output'!K44,"")</f>
        <v>7mm</v>
      </c>
      <c r="L45" s="8" t="str">
        <f t="shared" si="1"/>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cm</v>
      </c>
      <c r="Q45" t="str">
        <f t="shared" si="6"/>
        <v>2.8cm</v>
      </c>
      <c r="R45" cm="1">
        <f t="array" ref="R45">IF(Q45="","",IF(ISNUMBER(SEARCH("cm",Q45)),MAX(VALUE(SUBSTITUTE(_xlfn.FILTERXML("&lt;t&gt;&lt;s&gt;"&amp;SUBSTITUTE(Q45,",","&lt;/s&gt;&lt;s&gt;")&amp;"&lt;/s&gt;&lt;/t&gt;","//s"),"cm",""))),MAX(VALUE(SUBSTITUTE(_xlfn.FILTERXML("&lt;t&gt;&lt;s&gt;"&amp;SUBSTITUTE(Q45,",","&lt;/s&gt;&lt;s&gt;")&amp;"&lt;/s&gt;&lt;/t&gt;","//s"),"mm","")))/10))</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9" t="str">
        <f>IF('Model output'!S44="","",'Model output'!S44)</f>
        <v>present (A1, A3)</v>
      </c>
      <c r="Y45" t="str">
        <f>IF(OR('Model output'!S44="",ISNUMBER(SEARCH("Absent",'Model output'!S44)),ISNUMBER(SEARCH("Not identified",'Model output'!S44)),AND(ISNUMBER(SEARCH("No",'Model output'!S44)),NOT(ISNUMBER(SEARCH("carcinoma",'Model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1" t="str">
        <f>IF(OR('Model output'!V44="", AND(ISERROR(SEARCH("Positive",'Model output'!V44)), ISNUMBER(SEARCH("Negative",'Model output'!V44))), ISNUMBER(SEARCH("Uninvolved",'Model output'!V44)), ISNUMBER(SEARCH("not involved",'Model output'!V44)), ISNUMBER(SEARCH("Free",'Model output'!V44)), ISNUMBER(SEARCH("1 mm",'Model output'!V44)), ISNUMBER(SEARCH("1.0 mm",'Model output'!V44)), ISNUMBER(SEARCH("0.1 CM",'Model output'!V44)), ISNUMBER(SEARCH("less than 0.2 mm",'Model output'!V44)), ISNUMBER(SEARCH("less than 0.5 mm",'Model output'!V44)), ISNUMBER(SEARCH("invades capsule",'Model output'!V44)), ISNUMBER(SEARCH("Lymphocyte invasion",'Model output'!V44)), ISNUMBER(SEARCH("invades in capsule or vessel or benign tissue",'Model output'!V44)), ISNUMBER(SEARCH("not mentioned",'Model output'!V44)), ISNUMBER(SEARCH("cannot be assessed",'Model output'!V44))), "negative", "positive")</f>
        <v>negative</v>
      </c>
      <c r="AE45" s="38"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39" t="str">
        <f t="shared" si="2"/>
        <v>2</v>
      </c>
      <c r="AG45" s="39" t="str">
        <f t="shared" si="3"/>
        <v>1a</v>
      </c>
      <c r="AH45" s="39" t="str">
        <f t="shared" si="7"/>
        <v>0</v>
      </c>
      <c r="AI45" s="45" t="str">
        <f t="shared" si="8"/>
        <v>I</v>
      </c>
      <c r="AJ45" s="42" t="s">
        <v>942</v>
      </c>
      <c r="AK45" s="44" t="s">
        <v>948</v>
      </c>
      <c r="AL45" s="44" t="s">
        <v>945</v>
      </c>
      <c r="AM45" s="44" t="s">
        <v>946</v>
      </c>
      <c r="AN45" s="44" t="s">
        <v>73</v>
      </c>
      <c r="AO45" s="24">
        <f t="shared" ca="1" si="9"/>
        <v>1</v>
      </c>
      <c r="AP45" s="1">
        <f t="shared" si="10"/>
        <v>1</v>
      </c>
      <c r="AQ45" s="1">
        <f t="shared" si="11"/>
        <v>0</v>
      </c>
      <c r="AR45" s="1">
        <f t="shared" si="12"/>
        <v>1</v>
      </c>
      <c r="AS45" s="15">
        <f t="shared" si="4"/>
        <v>1</v>
      </c>
      <c r="AT45" s="1"/>
    </row>
    <row r="46" spans="1:46">
      <c r="A46" t="str">
        <f>'Model output'!A45</f>
        <v>TCGA-DE-A4MD</v>
      </c>
      <c r="B46" s="36">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si="5"/>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output'!H45="","negative",IF(OR(ISNUMBER(SEARCH("lymph node",'Model output'!H45)),ISNUMBER(SEARCH("gland",'Model output'!H45)),ISNUMBER(SEARCH("lobe",'Model output'!H45)),ISNUMBER(SEARCH("isthmus",'Model output'!H45)),ISNUMBER(SEARCH("mediastinum",'Model output'!H45)),ISNUMBER(SEARCH("Not mentioned",'Model output'!H45)), ISNUMBER(SEARCH("Not applicable",'Model output'!H45)), ISNUMBER(SEARCH("paratracheal",'Model output'!H45)),ISNUMBER(SEARCH("fibroadipose tissue",'Model output'!H45)),ISNUMBER(SEARCH("thyroid node",'Model output'!H45)),ISNUMBER(SEARCH("skeletal muscle",'Model output'!H45)),ISNUMBER(SEARCH("right",'Model output'!H45)),ISNUMBER(SEARCH("left",'Model output'!H45)),ISNUMBER(SEARCH("Not specified",'Model output'!H45))),"negative","positive"))</f>
        <v>negative</v>
      </c>
      <c r="I46">
        <f>IF(OR('Model output'!I45="",'Model output'!I45="Not answered",'Model output'!I45="Not mentioned"),"",IF(ISNUMBER('Model output'!I45),'Model output'!I45,1))</f>
        <v>41</v>
      </c>
      <c r="J46">
        <f>IF(OR('Model output'!J45="",'Model output'!J45="Not answered",'Model output'!J45="Not mentioned"),"",IF(AND(ISNUMBER('Model output'!J45),'Model output'!J45&lt;=I46),'Model output'!J45,IF(AND(ISNUMBER('Model output'!J45), 'Model output'!J45&gt;=DATE(2024,1,1)), MIN(DAY('Model output'!J45), MONTH('Model output'!J45), YEAR('Model output'!J45)), IF(ISNUMBER(SEARCH("0/",'Model output'!J45)),0,IF(ISNUMBER(SEARCH("/",'Model output'!J45)), VALUE(LEFT('Model output'!J45, SEARCH("/",'Model output'!J45)-1)),1)))))</f>
        <v>9</v>
      </c>
      <c r="K46" t="str" cm="1">
        <f t="array" ref="K46">IF(COUNT(FIND({0,1,2,3,4,5,6,7,8,9},'Model output'!K45))&gt;0,'Model output'!K45,"")</f>
        <v>6.0 cm</v>
      </c>
      <c r="L46" s="8" t="str">
        <f t="shared" si="1"/>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
      </c>
      <c r="P46" t="str">
        <f>IF('Model output'!N45="","",'Model output'!N45)</f>
        <v>6.0 cm</v>
      </c>
      <c r="Q46" t="str">
        <f t="shared" si="6"/>
        <v>6.0cm</v>
      </c>
      <c r="R46" cm="1">
        <f t="array" ref="R46">IF(Q46="","",IF(ISNUMBER(SEARCH("cm",Q46)),MAX(VALUE(SUBSTITUTE(_xlfn.FILTERXML("&lt;t&gt;&lt;s&gt;"&amp;SUBSTITUTE(Q46,",","&lt;/s&gt;&lt;s&gt;")&amp;"&lt;/s&gt;&lt;/t&gt;","//s"),"cm",""))),MAX(VALUE(SUBSTITUTE(_xlfn.FILTERXML("&lt;t&gt;&lt;s&gt;"&amp;SUBSTITUTE(Q46,",","&lt;/s&gt;&lt;s&gt;")&amp;"&lt;/s&gt;&lt;/t&gt;","//s"),"mm","")))/10))</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2</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&lt;4</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minimal</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19" t="str">
        <f>IF('Model output'!S45="","",'Model output'!S45)</f>
        <v>Not identified</v>
      </c>
      <c r="Y46" t="str">
        <f>IF(OR('Model output'!S45="",ISNUMBER(SEARCH("Absent",'Model output'!S45)),ISNUMBER(SEARCH("Not identified",'Model output'!S45)),AND(ISNUMBER(SEARCH("No",'Model output'!S45)),NOT(ISNUMBER(SEARCH("carcinoma",'Model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1" t="str">
        <f>IF(OR('Model output'!V45="", AND(ISERROR(SEARCH("Positive",'Model output'!V45)), ISNUMBER(SEARCH("Negative",'Model output'!V45))), ISNUMBER(SEARCH("Uninvolved",'Model output'!V45)), ISNUMBER(SEARCH("not involved",'Model output'!V45)), ISNUMBER(SEARCH("Free",'Model output'!V45)), ISNUMBER(SEARCH("1 mm",'Model output'!V45)), ISNUMBER(SEARCH("1.0 mm",'Model output'!V45)), ISNUMBER(SEARCH("0.1 CM",'Model output'!V45)), ISNUMBER(SEARCH("less than 0.2 mm",'Model output'!V45)), ISNUMBER(SEARCH("less than 0.5 mm",'Model output'!V45)), ISNUMBER(SEARCH("invades capsule",'Model output'!V45)), ISNUMBER(SEARCH("Lymphocyte invasion",'Model output'!V45)), ISNUMBER(SEARCH("invades in capsule or vessel or benign tissue",'Model output'!V45)), ISNUMBER(SEARCH("not mentioned",'Model output'!V45)), ISNUMBER(SEARCH("cannot be assessed",'Model output'!V45))), "negative", "positive")</f>
        <v>negative</v>
      </c>
      <c r="AE46" s="38"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9" t="str">
        <f t="shared" si="2"/>
        <v>3a</v>
      </c>
      <c r="AG46" s="39" t="str">
        <f t="shared" si="3"/>
        <v>1b</v>
      </c>
      <c r="AH46" s="39" t="str">
        <f t="shared" si="7"/>
        <v>0</v>
      </c>
      <c r="AI46" s="45" t="str">
        <f t="shared" si="8"/>
        <v>II</v>
      </c>
      <c r="AJ46" s="42" t="s">
        <v>940</v>
      </c>
      <c r="AK46" s="44" t="s">
        <v>950</v>
      </c>
      <c r="AL46" s="44" t="s">
        <v>945</v>
      </c>
      <c r="AM46" s="44" t="s">
        <v>949</v>
      </c>
      <c r="AN46" s="44" t="s">
        <v>947</v>
      </c>
      <c r="AO46" s="24">
        <f t="shared" si="9"/>
        <v>1</v>
      </c>
      <c r="AP46" s="1">
        <f t="shared" si="10"/>
        <v>1</v>
      </c>
      <c r="AQ46" s="1">
        <f t="shared" si="11"/>
        <v>1</v>
      </c>
      <c r="AR46" s="1">
        <f t="shared" si="12"/>
        <v>1</v>
      </c>
      <c r="AS46" s="15">
        <f t="shared" si="4"/>
        <v>1</v>
      </c>
      <c r="AT46" s="1"/>
    </row>
    <row r="47" spans="1:46">
      <c r="A47" t="str">
        <f>'Model output'!A46</f>
        <v>TCGA-DE-A69J</v>
      </c>
      <c r="B47" s="36">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0</v>
      </c>
      <c r="F47" t="str">
        <f t="shared" si="5"/>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output'!H46)),ISNUMBER(SEARCH("gland",'Model output'!H46)),ISNUMBER(SEARCH("lobe",'Model output'!H46)),ISNUMBER(SEARCH("isthmus",'Model output'!H46)),ISNUMBER(SEARCH("mediastinum",'Model output'!H46)),ISNUMBER(SEARCH("Not mentioned",'Model output'!H46)), ISNUMBER(SEARCH("Not applicable",'Model output'!H46)), ISNUMBER(SEARCH("paratracheal",'Model output'!H46)),ISNUMBER(SEARCH("fibroadipose tissue",'Model output'!H46)),ISNUMBER(SEARCH("thyroid node",'Model output'!H46)),ISNUMBER(SEARCH("skeletal muscle",'Model output'!H46)),ISNUMBER(SEARCH("right",'Model output'!H46)),ISNUMBER(SEARCH("left",'Model output'!H46)),ISNUMBER(SEARCH("Not specified",'Model output'!H46))),"negative","positive"))</f>
        <v>negative</v>
      </c>
      <c r="I47">
        <f>IF(OR('Model output'!I46="",'Model output'!I46="Not answered",'Model output'!I46="Not mentioned"),"",IF(ISNUMBER('Model output'!I46),'Model output'!I46,1))</f>
        <v>0</v>
      </c>
      <c r="J47">
        <f>IF(OR('Model output'!J46="",'Model output'!J46="Not answered",'Model output'!J46="Not mentioned"),"",IF(AND(ISNUMBER('Model output'!J46),'Model output'!J46&lt;=I47),'Model output'!J46,IF(AND(ISNUMBER('Model output'!J46), 'Model output'!J46&gt;=DATE(2024,1,1)), MIN(DAY('Model output'!J46), MONTH('Model output'!J46), YEAR('Model output'!J46)), IF(ISNUMBER(SEARCH("0/",'Model output'!J46)),0,IF(ISNUMBER(SEARCH("/",'Model output'!J46)), VALUE(LEFT('Model output'!J46, SEARCH("/",'Model output'!J46)-1)),1)))))</f>
        <v>0</v>
      </c>
      <c r="K47" t="str" cm="1">
        <f t="array" ref="K47">IF(COUNT(FIND({0,1,2,3,4,5,6,7,8,9},'Model output'!K46))&gt;0,'Model output'!K46,"")</f>
        <v/>
      </c>
      <c r="L47" s="8"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
      </c>
      <c r="P47" t="str">
        <f>IF('Model output'!N46="","",'Model output'!N46)</f>
        <v>2.5 cm (right upper pole)</v>
      </c>
      <c r="Q47" t="str">
        <f t="shared" si="6"/>
        <v>2.5cm</v>
      </c>
      <c r="R47" cm="1">
        <f t="array" ref="R47">IF(Q47="","",IF(ISNUMBER(SEARCH("cm",Q47)),MAX(VALUE(SUBSTITUTE(_xlfn.FILTERXML("&lt;t&gt;&lt;s&gt;"&amp;SUBSTITUTE(Q47,",","&lt;/s&gt;&lt;s&gt;")&amp;"&lt;/s&gt;&lt;/t&gt;","//s"),"cm",""))),MAX(VALUE(SUBSTITUTE(_xlfn.FILTERXML("&lt;t&gt;&lt;s&gt;"&amp;SUBSTITUTE(Q47,",","&lt;/s&gt;&lt;s&gt;")&amp;"&lt;/s&gt;&lt;/t&gt;","//s"),"mm","")))/10))</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9" t="str">
        <f>IF('Model output'!S46="","",'Model output'!S46)</f>
        <v>Not identified</v>
      </c>
      <c r="Y47" t="str">
        <f>IF(OR('Model output'!S46="",ISNUMBER(SEARCH("Absent",'Model output'!S46)),ISNUMBER(SEARCH("Not identified",'Model output'!S46)),AND(ISNUMBER(SEARCH("No",'Model output'!S46)),NOT(ISNUMBER(SEARCH("carcinoma",'Model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1" t="str">
        <f>IF(OR('Model output'!V46="", AND(ISERROR(SEARCH("Positive",'Model output'!V46)), ISNUMBER(SEARCH("Negative",'Model output'!V46))), ISNUMBER(SEARCH("Uninvolved",'Model output'!V46)), ISNUMBER(SEARCH("not involved",'Model output'!V46)), ISNUMBER(SEARCH("Free",'Model output'!V46)), ISNUMBER(SEARCH("1 mm",'Model output'!V46)), ISNUMBER(SEARCH("1.0 mm",'Model output'!V46)), ISNUMBER(SEARCH("0.1 CM",'Model output'!V46)), ISNUMBER(SEARCH("less than 0.2 mm",'Model output'!V46)), ISNUMBER(SEARCH("less than 0.5 mm",'Model output'!V46)), ISNUMBER(SEARCH("invades capsule",'Model output'!V46)), ISNUMBER(SEARCH("Lymphocyte invasion",'Model output'!V46)), ISNUMBER(SEARCH("invades in capsule or vessel or benign tissue",'Model output'!V46)), ISNUMBER(SEARCH("not mentioned",'Model output'!V46)), ISNUMBER(SEARCH("cannot be assessed",'Model output'!V46))), "negative", "positive")</f>
        <v>negative</v>
      </c>
      <c r="AE47" s="38"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39" t="str">
        <f t="shared" si="2"/>
        <v>2</v>
      </c>
      <c r="AG47" s="39" t="str">
        <f t="shared" si="3"/>
        <v>0</v>
      </c>
      <c r="AH47" s="39" t="str">
        <f t="shared" si="7"/>
        <v>0</v>
      </c>
      <c r="AI47" s="45" t="str">
        <f t="shared" si="8"/>
        <v>I</v>
      </c>
      <c r="AJ47" s="42" t="s">
        <v>941</v>
      </c>
      <c r="AK47" s="44" t="s">
        <v>948</v>
      </c>
      <c r="AL47" s="44" t="s">
        <v>949</v>
      </c>
      <c r="AM47" s="44" t="s">
        <v>949</v>
      </c>
      <c r="AN47" s="44" t="s">
        <v>73</v>
      </c>
      <c r="AO47" s="24">
        <f t="shared" ca="1" si="9"/>
        <v>1</v>
      </c>
      <c r="AP47" s="1">
        <f t="shared" si="10"/>
        <v>1</v>
      </c>
      <c r="AQ47" s="1">
        <f t="shared" si="11"/>
        <v>1</v>
      </c>
      <c r="AR47" s="1">
        <f t="shared" si="12"/>
        <v>1</v>
      </c>
      <c r="AS47" s="15">
        <f t="shared" si="4"/>
        <v>1</v>
      </c>
      <c r="AT47" s="1"/>
    </row>
    <row r="48" spans="1:46">
      <c r="A48" t="str">
        <f>'Model output'!A47</f>
        <v>TCGA-DJ-A13L</v>
      </c>
      <c r="B48" s="36">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5"/>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output'!H47="","negative",IF(OR(ISNUMBER(SEARCH("lymph node",'Model output'!H47)),ISNUMBER(SEARCH("gland",'Model output'!H47)),ISNUMBER(SEARCH("lobe",'Model output'!H47)),ISNUMBER(SEARCH("isthmus",'Model output'!H47)),ISNUMBER(SEARCH("mediastinum",'Model output'!H47)),ISNUMBER(SEARCH("Not mentioned",'Model output'!H47)), ISNUMBER(SEARCH("Not applicable",'Model output'!H47)), ISNUMBER(SEARCH("paratracheal",'Model output'!H47)),ISNUMBER(SEARCH("fibroadipose tissue",'Model output'!H47)),ISNUMBER(SEARCH("thyroid node",'Model output'!H47)),ISNUMBER(SEARCH("skeletal muscle",'Model output'!H47)),ISNUMBER(SEARCH("right",'Model output'!H47)),ISNUMBER(SEARCH("left",'Model output'!H47)),ISNUMBER(SEARCH("Not specified",'Model output'!H47))),"negative","positive"))</f>
        <v>negative</v>
      </c>
      <c r="I48">
        <f>IF(OR('Model output'!I47="",'Model output'!I47="Not answered",'Model output'!I47="Not mentioned"),"",IF(ISNUMBER('Model output'!I47),'Model output'!I47,1))</f>
        <v>10</v>
      </c>
      <c r="J48">
        <f>IF(OR('Model output'!J47="",'Model output'!J47="Not answered",'Model output'!J47="Not mentioned"),"",IF(AND(ISNUMBER('Model output'!J47),'Model output'!J47&lt;=I48),'Model output'!J47,IF(AND(ISNUMBER('Model output'!J47), 'Model output'!J47&gt;=DATE(2024,1,1)), MIN(DAY('Model output'!J47), MONTH('Model output'!J47), YEAR('Model output'!J47)), IF(ISNUMBER(SEARCH("0/",'Model output'!J47)),0,IF(ISNUMBER(SEARCH("/",'Model output'!J47)), VALUE(LEFT('Model output'!J47, SEARCH("/",'Model output'!J47)-1)),1)))))</f>
        <v>2</v>
      </c>
      <c r="K48" t="str" cm="1">
        <f t="array" ref="K48">IF(COUNT(FIND({0,1,2,3,4,5,6,7,8,9},'Model output'!K47))&gt;0,'Model output'!K47,"")</f>
        <v/>
      </c>
      <c r="L48" s="8" t="str">
        <f t="shared" si="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tall cell variant</v>
      </c>
      <c r="P48" t="str">
        <f>IF('Model output'!N47="","",'Model output'!N47)</f>
        <v>1.4 cm</v>
      </c>
      <c r="Q48" t="str">
        <f t="shared" si="6"/>
        <v>1.4cm</v>
      </c>
      <c r="R48" cm="1">
        <f t="array" ref="R48">IF(Q48="","",IF(ISNUMBER(SEARCH("cm",Q48)),MAX(VALUE(SUBSTITUTE(_xlfn.FILTERXML("&lt;t&gt;&lt;s&gt;"&amp;SUBSTITUTE(Q48,",","&lt;/s&gt;&lt;s&gt;")&amp;"&lt;/s&gt;&lt;/t&gt;","//s"),"cm",""))),MAX(VALUE(SUBSTITUTE(_xlfn.FILTERXML("&lt;t&gt;&lt;s&gt;"&amp;SUBSTITUTE(Q48,",","&lt;/s&gt;&lt;s&gt;")&amp;"&lt;/s&gt;&lt;/t&gt;","//s"),"mm","")))/10))</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9" t="str">
        <f>IF('Model output'!S47="","",'Model output'!S47)</f>
        <v>No definite extrathyroidal extension is noted</v>
      </c>
      <c r="Y48" t="str">
        <f>IF(OR('Model output'!S47="",ISNUMBER(SEARCH("Absent",'Model output'!S47)),ISNUMBER(SEARCH("Not identified",'Model output'!S47)),AND(ISNUMBER(SEARCH("No",'Model output'!S47)),NOT(ISNUMBER(SEARCH("carcinoma",'Model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1" t="str">
        <f>IF(OR('Model output'!V47="", AND(ISERROR(SEARCH("Positive",'Model output'!V47)), ISNUMBER(SEARCH("Negative",'Model output'!V47))), ISNUMBER(SEARCH("Uninvolved",'Model output'!V47)), ISNUMBER(SEARCH("not involved",'Model output'!V47)), ISNUMBER(SEARCH("Free",'Model output'!V47)), ISNUMBER(SEARCH("1 mm",'Model output'!V47)), ISNUMBER(SEARCH("1.0 mm",'Model output'!V47)), ISNUMBER(SEARCH("0.1 CM",'Model output'!V47)), ISNUMBER(SEARCH("less than 0.2 mm",'Model output'!V47)), ISNUMBER(SEARCH("less than 0.5 mm",'Model output'!V47)), ISNUMBER(SEARCH("invades capsule",'Model output'!V47)), ISNUMBER(SEARCH("Lymphocyte invasion",'Model output'!V47)), ISNUMBER(SEARCH("invades in capsule or vessel or benign tissue",'Model output'!V47)), ISNUMBER(SEARCH("not mentioned",'Model output'!V47)), ISNUMBER(SEARCH("cannot be assessed",'Model output'!V47))), "negative", "positive")</f>
        <v>negative</v>
      </c>
      <c r="AE48" s="38"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9" t="str">
        <f t="shared" si="2"/>
        <v>1b</v>
      </c>
      <c r="AG48" s="39" t="str">
        <f t="shared" si="3"/>
        <v>1a</v>
      </c>
      <c r="AH48" s="39" t="str">
        <f t="shared" si="7"/>
        <v>0</v>
      </c>
      <c r="AI48" s="45" t="str">
        <f t="shared" si="8"/>
        <v>II</v>
      </c>
      <c r="AJ48" s="42" t="s">
        <v>942</v>
      </c>
      <c r="AK48" s="44" t="s">
        <v>945</v>
      </c>
      <c r="AL48" s="44" t="s">
        <v>949</v>
      </c>
      <c r="AM48" s="44" t="s">
        <v>949</v>
      </c>
      <c r="AN48" s="44" t="s">
        <v>73</v>
      </c>
      <c r="AO48" s="24">
        <f t="shared" ca="1" si="9"/>
        <v>1</v>
      </c>
      <c r="AP48" s="1">
        <f t="shared" si="10"/>
        <v>1</v>
      </c>
      <c r="AQ48" s="1">
        <f t="shared" si="11"/>
        <v>0</v>
      </c>
      <c r="AR48" s="1">
        <f t="shared" si="12"/>
        <v>1</v>
      </c>
      <c r="AS48" s="15">
        <f t="shared" si="4"/>
        <v>0</v>
      </c>
      <c r="AT48" s="1"/>
    </row>
    <row r="49" spans="1:46">
      <c r="A49" t="str">
        <f>'Model output'!A48</f>
        <v>TCGA-DJ-A13M</v>
      </c>
      <c r="B49" s="36">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5"/>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
      </c>
      <c r="H49" t="str">
        <f>IF('Model output'!H48="","negative",IF(OR(ISNUMBER(SEARCH("lymph node",'Model output'!H48)),ISNUMBER(SEARCH("gland",'Model output'!H48)),ISNUMBER(SEARCH("lobe",'Model output'!H48)),ISNUMBER(SEARCH("isthmus",'Model output'!H48)),ISNUMBER(SEARCH("mediastinum",'Model output'!H48)),ISNUMBER(SEARCH("Not mentioned",'Model output'!H48)), ISNUMBER(SEARCH("Not applicable",'Model output'!H48)), ISNUMBER(SEARCH("paratracheal",'Model output'!H48)),ISNUMBER(SEARCH("fibroadipose tissue",'Model output'!H48)),ISNUMBER(SEARCH("thyroid node",'Model output'!H48)),ISNUMBER(SEARCH("skeletal muscle",'Model output'!H48)),ISNUMBER(SEARCH("right",'Model output'!H48)),ISNUMBER(SEARCH("left",'Model output'!H48)),ISNUMBER(SEARCH("Not specified",'Model output'!H48))),"negative","positive"))</f>
        <v>negative</v>
      </c>
      <c r="I49">
        <f>IF(OR('Model output'!I48="",'Model output'!I48="Not answered",'Model output'!I48="Not mentioned"),"",IF(ISNUMBER('Model output'!I48),'Model output'!I48,1))</f>
        <v>4</v>
      </c>
      <c r="J49">
        <f>IF(OR('Model output'!J48="",'Model output'!J48="Not answered",'Model output'!J48="Not mentioned"),"",IF(AND(ISNUMBER('Model output'!J48),'Model output'!J48&lt;=I49),'Model output'!J48,IF(AND(ISNUMBER('Model output'!J48), 'Model output'!J48&gt;=DATE(2024,1,1)), MIN(DAY('Model output'!J48), MONTH('Model output'!J48), YEAR('Model output'!J48)), IF(ISNUMBER(SEARCH("0/",'Model output'!J48)),0,IF(ISNUMBER(SEARCH("/",'Model output'!J48)), VALUE(LEFT('Model output'!J48, SEARCH("/",'Model output'!J48)-1)),1)))))</f>
        <v>1</v>
      </c>
      <c r="K49" t="str" cm="1">
        <f t="array" ref="K49">IF(COUNT(FIND({0,1,2,3,4,5,6,7,8,9},'Model output'!K48))&gt;0,'Model output'!K48,"")</f>
        <v/>
      </c>
      <c r="L49" s="8" t="str">
        <f t="shared" si="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follicular variant</v>
      </c>
      <c r="O49" t="str">
        <f>IF('Model output'!M48="","",'Model output'!M48)</f>
        <v/>
      </c>
      <c r="P49" t="str">
        <f>IF('Model output'!N48="","",'Model output'!N48)</f>
        <v>2.0 cm</v>
      </c>
      <c r="Q49" t="str">
        <f t="shared" si="6"/>
        <v>2.0cm</v>
      </c>
      <c r="R49" cm="1">
        <f t="array" ref="R49">IF(Q49="","",IF(ISNUMBER(SEARCH("cm",Q49)),MAX(VALUE(SUBSTITUTE(_xlfn.FILTERXML("&lt;t&gt;&lt;s&gt;"&amp;SUBSTITUTE(Q49,",","&lt;/s&gt;&lt;s&gt;")&amp;"&lt;/s&gt;&lt;/t&gt;","//s"),"cm",""))),MAX(VALUE(SUBSTITUTE(_xlfn.FILTERXML("&lt;t&gt;&lt;s&gt;"&amp;SUBSTITUTE(Q49,",","&lt;/s&gt;&lt;s&gt;")&amp;"&lt;/s&gt;&lt;/t&gt;","//s"),"mm","")))/10))</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9" t="str">
        <f>IF('Model output'!S48="","",'Model output'!S48)</f>
        <v>Not Identified</v>
      </c>
      <c r="Y49" t="str">
        <f>IF(OR('Model output'!S48="",ISNUMBER(SEARCH("Absent",'Model output'!S48)),ISNUMBER(SEARCH("Not identified",'Model output'!S48)),AND(ISNUMBER(SEARCH("No",'Model output'!S48)),NOT(ISNUMBER(SEARCH("carcinoma",'Model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1" t="str">
        <f>IF(OR('Model output'!V48="", AND(ISERROR(SEARCH("Positive",'Model output'!V48)), ISNUMBER(SEARCH("Negative",'Model output'!V48))), ISNUMBER(SEARCH("Uninvolved",'Model output'!V48)), ISNUMBER(SEARCH("not involved",'Model output'!V48)), ISNUMBER(SEARCH("Free",'Model output'!V48)), ISNUMBER(SEARCH("1 mm",'Model output'!V48)), ISNUMBER(SEARCH("1.0 mm",'Model output'!V48)), ISNUMBER(SEARCH("0.1 CM",'Model output'!V48)), ISNUMBER(SEARCH("less than 0.2 mm",'Model output'!V48)), ISNUMBER(SEARCH("less than 0.5 mm",'Model output'!V48)), ISNUMBER(SEARCH("invades capsule",'Model output'!V48)), ISNUMBER(SEARCH("Lymphocyte invasion",'Model output'!V48)), ISNUMBER(SEARCH("invades in capsule or vessel or benign tissue",'Model output'!V48)), ISNUMBER(SEARCH("not mentioned",'Model output'!V48)), ISNUMBER(SEARCH("cannot be assessed",'Model output'!V48))), "negative", "positive")</f>
        <v>negative</v>
      </c>
      <c r="AE49" s="38"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39" t="str">
        <f t="shared" si="2"/>
        <v>1b</v>
      </c>
      <c r="AG49" s="39" t="str">
        <f t="shared" si="3"/>
        <v>1a</v>
      </c>
      <c r="AH49" s="39" t="str">
        <f t="shared" si="7"/>
        <v>0</v>
      </c>
      <c r="AI49" s="45" t="str">
        <f t="shared" si="8"/>
        <v>I</v>
      </c>
      <c r="AJ49" s="42" t="s">
        <v>941</v>
      </c>
      <c r="AK49" s="44" t="s">
        <v>945</v>
      </c>
      <c r="AL49" s="44" t="s">
        <v>946</v>
      </c>
      <c r="AM49" s="44" t="s">
        <v>949</v>
      </c>
      <c r="AN49" s="44" t="s">
        <v>73</v>
      </c>
      <c r="AO49" s="24">
        <f t="shared" ca="1" si="9"/>
        <v>1</v>
      </c>
      <c r="AP49" s="1">
        <f t="shared" si="10"/>
        <v>1</v>
      </c>
      <c r="AQ49" s="1">
        <f t="shared" si="11"/>
        <v>0</v>
      </c>
      <c r="AR49" s="1">
        <f t="shared" si="12"/>
        <v>1</v>
      </c>
      <c r="AS49" s="15">
        <f t="shared" si="4"/>
        <v>1</v>
      </c>
      <c r="AT49" s="1"/>
    </row>
    <row r="50" spans="1:46">
      <c r="A50" t="str">
        <f>'Model output'!A49</f>
        <v>TCGA-DJ-A13O</v>
      </c>
      <c r="B50" s="36">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0</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5"/>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
      </c>
      <c r="H50" t="str">
        <f>IF('Model output'!H49="","negative",IF(OR(ISNUMBER(SEARCH("lymph node",'Model output'!H49)),ISNUMBER(SEARCH("gland",'Model output'!H49)),ISNUMBER(SEARCH("lobe",'Model output'!H49)),ISNUMBER(SEARCH("isthmus",'Model output'!H49)),ISNUMBER(SEARCH("mediastinum",'Model output'!H49)),ISNUMBER(SEARCH("Not mentioned",'Model output'!H49)), ISNUMBER(SEARCH("Not applicable",'Model output'!H49)), ISNUMBER(SEARCH("paratracheal",'Model output'!H49)),ISNUMBER(SEARCH("fibroadipose tissue",'Model output'!H49)),ISNUMBER(SEARCH("thyroid node",'Model output'!H49)),ISNUMBER(SEARCH("skeletal muscle",'Model output'!H49)),ISNUMBER(SEARCH("right",'Model output'!H49)),ISNUMBER(SEARCH("left",'Model output'!H49)),ISNUMBER(SEARCH("Not specified",'Model output'!H49))),"negative","positive"))</f>
        <v>negative</v>
      </c>
      <c r="I50">
        <f>IF(OR('Model output'!I49="",'Model output'!I49="Not answered",'Model output'!I49="Not mentioned"),"",IF(ISNUMBER('Model output'!I49),'Model output'!I49,1))</f>
        <v>2</v>
      </c>
      <c r="J50">
        <f>IF(OR('Model output'!J49="",'Model output'!J49="Not answered",'Model output'!J49="Not mentioned"),"",IF(AND(ISNUMBER('Model output'!J49),'Model output'!J49&lt;=I50),'Model output'!J49,IF(AND(ISNUMBER('Model output'!J49), 'Model output'!J49&gt;=DATE(2024,1,1)), MIN(DAY('Model output'!J49), MONTH('Model output'!J49), YEAR('Model output'!J49)), IF(ISNUMBER(SEARCH("0/",'Model output'!J49)),0,IF(ISNUMBER(SEARCH("/",'Model output'!J49)), VALUE(LEFT('Model output'!J49, SEARCH("/",'Model output'!J49)-1)),1)))))</f>
        <v>0</v>
      </c>
      <c r="K50" t="str" cm="1">
        <f t="array" ref="K50">IF(COUNT(FIND({0,1,2,3,4,5,6,7,8,9},'Model output'!K49))&gt;0,'Model output'!K49,"")</f>
        <v/>
      </c>
      <c r="L50" s="8" t="str">
        <f t="shared" si="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type with tall cell features</v>
      </c>
      <c r="P50" t="str">
        <f>IF('Model output'!N49="","",'Model output'!N49)</f>
        <v>1.1 cm</v>
      </c>
      <c r="Q50" t="str">
        <f t="shared" si="6"/>
        <v>1.1cm</v>
      </c>
      <c r="R50" cm="1">
        <f t="array" ref="R50">IF(Q50="","",IF(ISNUMBER(SEARCH("cm",Q50)),MAX(VALUE(SUBSTITUTE(_xlfn.FILTERXML("&lt;t&gt;&lt;s&gt;"&amp;SUBSTITUTE(Q50,",","&lt;/s&gt;&lt;s&gt;")&amp;"&lt;/s&gt;&lt;/t&gt;","//s"),"cm",""))),MAX(VALUE(SUBSTITUTE(_xlfn.FILTERXML("&lt;t&gt;&lt;s&gt;"&amp;SUBSTITUTE(Q50,",","&lt;/s&gt;&lt;s&gt;")&amp;"&lt;/s&gt;&lt;/t&gt;","//s"),"mm","")))/10))</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9" t="str">
        <f>IF('Model output'!S49="","",'Model output'!S49)</f>
        <v>Not identified</v>
      </c>
      <c r="Y50" t="str">
        <f>IF(OR('Model output'!S49="",ISNUMBER(SEARCH("Absent",'Model output'!S49)),ISNUMBER(SEARCH("Not identified",'Model output'!S49)),AND(ISNUMBER(SEARCH("No",'Model output'!S49)),NOT(ISNUMBER(SEARCH("carcinoma",'Model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1" t="str">
        <f>IF(OR('Model output'!V49="", AND(ISERROR(SEARCH("Positive",'Model output'!V49)), ISNUMBER(SEARCH("Negative",'Model output'!V49))), ISNUMBER(SEARCH("Uninvolved",'Model output'!V49)), ISNUMBER(SEARCH("not involved",'Model output'!V49)), ISNUMBER(SEARCH("Free",'Model output'!V49)), ISNUMBER(SEARCH("1 mm",'Model output'!V49)), ISNUMBER(SEARCH("1.0 mm",'Model output'!V49)), ISNUMBER(SEARCH("0.1 CM",'Model output'!V49)), ISNUMBER(SEARCH("less than 0.2 mm",'Model output'!V49)), ISNUMBER(SEARCH("less than 0.5 mm",'Model output'!V49)), ISNUMBER(SEARCH("invades capsule",'Model output'!V49)), ISNUMBER(SEARCH("Lymphocyte invasion",'Model output'!V49)), ISNUMBER(SEARCH("invades in capsule or vessel or benign tissue",'Model output'!V49)), ISNUMBER(SEARCH("not mentioned",'Model output'!V49)), ISNUMBER(SEARCH("cannot be assessed",'Model output'!V49))), "negative", "positive")</f>
        <v>negative</v>
      </c>
      <c r="AE50" s="38"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9" t="str">
        <f t="shared" si="2"/>
        <v>1b</v>
      </c>
      <c r="AG50" s="39" t="str">
        <f t="shared" si="3"/>
        <v>0</v>
      </c>
      <c r="AH50" s="39" t="str">
        <f t="shared" si="7"/>
        <v>0</v>
      </c>
      <c r="AI50" s="45" t="str">
        <f t="shared" si="8"/>
        <v>I</v>
      </c>
      <c r="AJ50" s="42" t="s">
        <v>942</v>
      </c>
      <c r="AK50" s="44" t="s">
        <v>945</v>
      </c>
      <c r="AL50" s="44" t="s">
        <v>946</v>
      </c>
      <c r="AM50" s="44" t="s">
        <v>949</v>
      </c>
      <c r="AN50" s="44" t="s">
        <v>73</v>
      </c>
      <c r="AO50" s="24">
        <f t="shared" ca="1" si="9"/>
        <v>1</v>
      </c>
      <c r="AP50" s="1">
        <f t="shared" si="10"/>
        <v>1</v>
      </c>
      <c r="AQ50" s="1">
        <f t="shared" si="11"/>
        <v>1</v>
      </c>
      <c r="AR50" s="1">
        <f t="shared" si="12"/>
        <v>1</v>
      </c>
      <c r="AS50" s="15">
        <f t="shared" si="4"/>
        <v>1</v>
      </c>
      <c r="AT50" s="1"/>
    </row>
    <row r="51" spans="1:46">
      <c r="A51" t="str">
        <f>'Model output'!A50</f>
        <v>TCGA-DJ-A13R</v>
      </c>
      <c r="B51" s="36">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0</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5"/>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
      </c>
      <c r="H51" t="str">
        <f>IF('Model output'!H50="","negative",IF(OR(ISNUMBER(SEARCH("lymph node",'Model output'!H50)),ISNUMBER(SEARCH("gland",'Model output'!H50)),ISNUMBER(SEARCH("lobe",'Model output'!H50)),ISNUMBER(SEARCH("isthmus",'Model output'!H50)),ISNUMBER(SEARCH("mediastinum",'Model output'!H50)),ISNUMBER(SEARCH("Not mentioned",'Model output'!H50)), ISNUMBER(SEARCH("Not applicable",'Model output'!H50)), ISNUMBER(SEARCH("paratracheal",'Model output'!H50)),ISNUMBER(SEARCH("fibroadipose tissue",'Model output'!H50)),ISNUMBER(SEARCH("thyroid node",'Model output'!H50)),ISNUMBER(SEARCH("skeletal muscle",'Model output'!H50)),ISNUMBER(SEARCH("right",'Model output'!H50)),ISNUMBER(SEARCH("left",'Model output'!H50)),ISNUMBER(SEARCH("Not specified",'Model output'!H50))),"negative","positive"))</f>
        <v>negative</v>
      </c>
      <c r="I51">
        <f>IF(OR('Model output'!I50="",'Model output'!I50="Not answered",'Model output'!I50="Not mentioned"),"",IF(ISNUMBER('Model output'!I50),'Model output'!I50,1))</f>
        <v>2</v>
      </c>
      <c r="J51">
        <f>IF(OR('Model output'!J50="",'Model output'!J50="Not answered",'Model output'!J50="Not mentioned"),"",IF(AND(ISNUMBER('Model output'!J50),'Model output'!J50&lt;=I51),'Model output'!J50,IF(AND(ISNUMBER('Model output'!J50), 'Model output'!J50&gt;=DATE(2024,1,1)), MIN(DAY('Model output'!J50), MONTH('Model output'!J50), YEAR('Model output'!J50)), IF(ISNUMBER(SEARCH("0/",'Model output'!J50)),0,IF(ISNUMBER(SEARCH("/",'Model output'!J50)), VALUE(LEFT('Model output'!J50, SEARCH("/",'Model output'!J50)-1)),1)))))</f>
        <v>0</v>
      </c>
      <c r="K51" t="str" cm="1">
        <f t="array" ref="K51">IF(COUNT(FIND({0,1,2,3,4,5,6,7,8,9},'Model output'!K50))&gt;0,'Model output'!K50,"")</f>
        <v/>
      </c>
      <c r="L51" s="8" t="str">
        <f t="shared" si="1"/>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 follicular variant with oncocytic features</v>
      </c>
      <c r="O51" t="str">
        <f>IF('Model output'!M50="","",'Model output'!M50)</f>
        <v/>
      </c>
      <c r="P51" t="str">
        <f>IF('Model output'!N50="","",'Model output'!N50)</f>
        <v>5 cm</v>
      </c>
      <c r="Q51" t="str">
        <f t="shared" si="6"/>
        <v>5cm</v>
      </c>
      <c r="R51" cm="1">
        <f t="array" ref="R51">IF(Q51="","",IF(ISNUMBER(SEARCH("cm",Q51)),MAX(VALUE(SUBSTITUTE(_xlfn.FILTERXML("&lt;t&gt;&lt;s&gt;"&amp;SUBSTITUTE(Q51,",","&lt;/s&gt;&lt;s&gt;")&amp;"&lt;/s&gt;&lt;/t&gt;","//s"),"cm",""))),MAX(VALUE(SUBSTITUTE(_xlfn.FILTERXML("&lt;t&gt;&lt;s&gt;"&amp;SUBSTITUTE(Q51,",","&lt;/s&gt;&lt;s&gt;")&amp;"&lt;/s&gt;&lt;/t&gt;","//s"),"mm","")))/10))</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9" t="str">
        <f>IF('Model output'!S50="","",'Model output'!S50)</f>
        <v>Not Identified</v>
      </c>
      <c r="Y51" t="str">
        <f>IF(OR('Model output'!S50="",ISNUMBER(SEARCH("Absent",'Model output'!S50)),ISNUMBER(SEARCH("Not identified",'Model output'!S50)),AND(ISNUMBER(SEARCH("No",'Model output'!S50)),NOT(ISNUMBER(SEARCH("carcinoma",'Model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1" t="str">
        <f>IF(OR('Model output'!V50="", AND(ISERROR(SEARCH("Positive",'Model output'!V50)), ISNUMBER(SEARCH("Negative",'Model output'!V50))), ISNUMBER(SEARCH("Uninvolved",'Model output'!V50)), ISNUMBER(SEARCH("not involved",'Model output'!V50)), ISNUMBER(SEARCH("Free",'Model output'!V50)), ISNUMBER(SEARCH("1 mm",'Model output'!V50)), ISNUMBER(SEARCH("1.0 mm",'Model output'!V50)), ISNUMBER(SEARCH("0.1 CM",'Model output'!V50)), ISNUMBER(SEARCH("less than 0.2 mm",'Model output'!V50)), ISNUMBER(SEARCH("less than 0.5 mm",'Model output'!V50)), ISNUMBER(SEARCH("invades capsule",'Model output'!V50)), ISNUMBER(SEARCH("Lymphocyte invasion",'Model output'!V50)), ISNUMBER(SEARCH("invades in capsule or vessel or benign tissue",'Model output'!V50)), ISNUMBER(SEARCH("not mentioned",'Model output'!V50)), ISNUMBER(SEARCH("cannot be assessed",'Model output'!V50))), "negative", "positive")</f>
        <v>negative</v>
      </c>
      <c r="AE51" s="38"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39" t="str">
        <f t="shared" si="2"/>
        <v>3a</v>
      </c>
      <c r="AG51" s="39" t="str">
        <f t="shared" si="3"/>
        <v>0</v>
      </c>
      <c r="AH51" s="39" t="str">
        <f t="shared" si="7"/>
        <v>0</v>
      </c>
      <c r="AI51" s="45" t="str">
        <f t="shared" si="8"/>
        <v>I</v>
      </c>
      <c r="AJ51" s="42" t="s">
        <v>941</v>
      </c>
      <c r="AK51" s="44" t="s">
        <v>950</v>
      </c>
      <c r="AL51" s="44" t="s">
        <v>946</v>
      </c>
      <c r="AM51" s="44" t="s">
        <v>949</v>
      </c>
      <c r="AN51" s="44" t="s">
        <v>73</v>
      </c>
      <c r="AO51" s="24">
        <f t="shared" ca="1" si="9"/>
        <v>1</v>
      </c>
      <c r="AP51" s="1">
        <f t="shared" si="10"/>
        <v>1</v>
      </c>
      <c r="AQ51" s="1">
        <f t="shared" si="11"/>
        <v>1</v>
      </c>
      <c r="AR51" s="1">
        <f t="shared" si="12"/>
        <v>1</v>
      </c>
      <c r="AS51" s="15">
        <f t="shared" si="4"/>
        <v>1</v>
      </c>
      <c r="AT51" s="1"/>
    </row>
    <row r="52" spans="1:46">
      <c r="A52" t="str">
        <f>'Model output'!A51</f>
        <v>TCGA-DJ-A13S</v>
      </c>
      <c r="B52" s="36">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1</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0</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0</v>
      </c>
      <c r="F52" t="str">
        <f t="shared" si="5"/>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
      </c>
      <c r="H52" t="str">
        <f>IF('Model output'!H51="","negative",IF(OR(ISNUMBER(SEARCH("lymph node",'Model output'!H51)),ISNUMBER(SEARCH("gland",'Model output'!H51)),ISNUMBER(SEARCH("lobe",'Model output'!H51)),ISNUMBER(SEARCH("isthmus",'Model output'!H51)),ISNUMBER(SEARCH("mediastinum",'Model output'!H51)),ISNUMBER(SEARCH("Not mentioned",'Model output'!H51)), ISNUMBER(SEARCH("Not applicable",'Model output'!H51)), ISNUMBER(SEARCH("paratracheal",'Model output'!H51)),ISNUMBER(SEARCH("fibroadipose tissue",'Model output'!H51)),ISNUMBER(SEARCH("thyroid node",'Model output'!H51)),ISNUMBER(SEARCH("skeletal muscle",'Model output'!H51)),ISNUMBER(SEARCH("right",'Model output'!H51)),ISNUMBER(SEARCH("left",'Model output'!H51)),ISNUMBER(SEARCH("Not specified",'Model output'!H51))),"negative","positive"))</f>
        <v>negative</v>
      </c>
      <c r="I52" t="str">
        <f>IF(OR('Model output'!I51="",'Model output'!I51="Not answered",'Model output'!I51="Not mentioned"),"",IF(ISNUMBER('Model output'!I51),'Model output'!I51,1))</f>
        <v/>
      </c>
      <c r="J52" t="str">
        <f>IF(OR('Model output'!J51="",'Model output'!J51="Not answered",'Model output'!J51="Not mentioned"),"",IF(AND(ISNUMBER('Model output'!J51),'Model output'!J51&lt;=I52),'Model output'!J51,IF(AND(ISNUMBER('Model output'!J51), 'Model output'!J51&gt;=DATE(2024,1,1)), MIN(DAY('Model output'!J51), MONTH('Model output'!J51), YEAR('Model output'!J51)), IF(ISNUMBER(SEARCH("0/",'Model output'!J51)),0,IF(ISNUMBER(SEARCH("/",'Model output'!J51)), VALUE(LEFT('Model output'!J51, SEARCH("/",'Model output'!J51)-1)),1)))))</f>
        <v/>
      </c>
      <c r="K52" t="str" cm="1">
        <f t="array" ref="K52">IF(COUNT(FIND({0,1,2,3,4,5,6,7,8,9},'Model output'!K51))&gt;0,'Model output'!K51,"")</f>
        <v/>
      </c>
      <c r="L52" s="8" t="str">
        <f t="shared" si="1"/>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 carcinoma, follicular variant</v>
      </c>
      <c r="O52" t="str">
        <f>IF('Model output'!M51="","",'Model output'!M51)</f>
        <v>Well differentiated</v>
      </c>
      <c r="P52" t="str">
        <f>IF('Model output'!N51="","",'Model output'!N51)</f>
        <v>1.8 cm</v>
      </c>
      <c r="Q52" t="str">
        <f t="shared" si="6"/>
        <v>1.8cm</v>
      </c>
      <c r="R52" cm="1">
        <f t="array" ref="R52">IF(Q52="","",IF(ISNUMBER(SEARCH("cm",Q52)),MAX(VALUE(SUBSTITUTE(_xlfn.FILTERXML("&lt;t&gt;&lt;s&gt;"&amp;SUBSTITUTE(Q52,",","&lt;/s&gt;&lt;s&gt;")&amp;"&lt;/s&gt;&lt;/t&gt;","//s"),"cm",""))),MAX(VALUE(SUBSTITUTE(_xlfn.FILTERXML("&lt;t&gt;&lt;s&gt;"&amp;SUBSTITUTE(Q52,",","&lt;/s&gt;&lt;s&gt;")&amp;"&lt;/s&gt;&lt;/t&gt;","//s"),"mm","")))/10))</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9" t="str">
        <f>IF('Model output'!S51="","",'Model output'!S51)</f>
        <v>Not identified</v>
      </c>
      <c r="Y52" t="str">
        <f>IF(OR('Model output'!S51="",ISNUMBER(SEARCH("Absent",'Model output'!S51)),ISNUMBER(SEARCH("Not identified",'Model output'!S51)),AND(ISNUMBER(SEARCH("No",'Model output'!S51)),NOT(ISNUMBER(SEARCH("carcinoma",'Model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1" t="str">
        <f>IF(OR('Model output'!V51="", AND(ISERROR(SEARCH("Positive",'Model output'!V51)), ISNUMBER(SEARCH("Negative",'Model output'!V51))), ISNUMBER(SEARCH("Uninvolved",'Model output'!V51)), ISNUMBER(SEARCH("not involved",'Model output'!V51)), ISNUMBER(SEARCH("Free",'Model output'!V51)), ISNUMBER(SEARCH("1 mm",'Model output'!V51)), ISNUMBER(SEARCH("1.0 mm",'Model output'!V51)), ISNUMBER(SEARCH("0.1 CM",'Model output'!V51)), ISNUMBER(SEARCH("less than 0.2 mm",'Model output'!V51)), ISNUMBER(SEARCH("less than 0.5 mm",'Model output'!V51)), ISNUMBER(SEARCH("invades capsule",'Model output'!V51)), ISNUMBER(SEARCH("Lymphocyte invasion",'Model output'!V51)), ISNUMBER(SEARCH("invades in capsule or vessel or benign tissue",'Model output'!V51)), ISNUMBER(SEARCH("not mentioned",'Model output'!V51)), ISNUMBER(SEARCH("cannot be assessed",'Model output'!V51))), "negative", "positive")</f>
        <v>negative</v>
      </c>
      <c r="AE52" s="38"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39" t="str">
        <f t="shared" si="2"/>
        <v>1b</v>
      </c>
      <c r="AG52" s="39" t="str">
        <f t="shared" si="3"/>
        <v>0</v>
      </c>
      <c r="AH52" s="39" t="str">
        <f t="shared" si="7"/>
        <v>0</v>
      </c>
      <c r="AI52" s="45" t="str">
        <f t="shared" si="8"/>
        <v>I</v>
      </c>
      <c r="AJ52" s="42" t="s">
        <v>941</v>
      </c>
      <c r="AK52" s="44" t="s">
        <v>945</v>
      </c>
      <c r="AL52" s="44" t="s">
        <v>949</v>
      </c>
      <c r="AM52" s="44" t="s">
        <v>949</v>
      </c>
      <c r="AN52" s="44" t="s">
        <v>73</v>
      </c>
      <c r="AO52" s="24">
        <f t="shared" ca="1" si="9"/>
        <v>1</v>
      </c>
      <c r="AP52" s="1">
        <f t="shared" si="10"/>
        <v>1</v>
      </c>
      <c r="AQ52" s="1">
        <f t="shared" si="11"/>
        <v>1</v>
      </c>
      <c r="AR52" s="1">
        <f t="shared" si="12"/>
        <v>1</v>
      </c>
      <c r="AS52" s="15">
        <f t="shared" si="4"/>
        <v>1</v>
      </c>
      <c r="AT52" s="1"/>
    </row>
    <row r="53" spans="1:46">
      <c r="A53" t="str">
        <f>'Model output'!A52</f>
        <v>TCGA-DJ-A13T</v>
      </c>
      <c r="B53" s="36">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2</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X</v>
      </c>
      <c r="F53" t="str">
        <f t="shared" si="5"/>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output'!G52)),ISNUMBER(SEARCH("V ",'Model output'!G52)),ISNUMBER(SEARCH("five",'Model output'!G52)),ISNUMBER(SEARCH("5",'Model output'!G52))))), "lateral", "central"))</f>
        <v/>
      </c>
      <c r="H53" t="str">
        <f>IF('Model output'!H52="","negative",IF(OR(ISNUMBER(SEARCH("lymph node",'Model output'!H52)),ISNUMBER(SEARCH("gland",'Model output'!H52)),ISNUMBER(SEARCH("lobe",'Model output'!H52)),ISNUMBER(SEARCH("isthmus",'Model output'!H52)),ISNUMBER(SEARCH("mediastinum",'Model output'!H52)),ISNUMBER(SEARCH("Not mentioned",'Model output'!H52)), ISNUMBER(SEARCH("Not applicable",'Model output'!H52)), ISNUMBER(SEARCH("paratracheal",'Model output'!H52)),ISNUMBER(SEARCH("fibroadipose tissue",'Model output'!H52)),ISNUMBER(SEARCH("thyroid node",'Model output'!H52)),ISNUMBER(SEARCH("skeletal muscle",'Model output'!H52)),ISNUMBER(SEARCH("right",'Model output'!H52)),ISNUMBER(SEARCH("left",'Model output'!H52)),ISNUMBER(SEARCH("Not specified",'Model output'!H52))),"negative","positive"))</f>
        <v>negative</v>
      </c>
      <c r="I53">
        <f>IF(OR('Model output'!I52="",'Model output'!I52="Not answered",'Model output'!I52="Not mentioned"),"",IF(ISNUMBER('Model output'!I52),'Model output'!I52,1))</f>
        <v>5</v>
      </c>
      <c r="J53">
        <f>IF(OR('Model output'!J52="",'Model output'!J52="Not answered",'Model output'!J52="Not mentioned"),"",IF(AND(ISNUMBER('Model output'!J52),'Model output'!J52&lt;=I53),'Model output'!J52,IF(AND(ISNUMBER('Model output'!J52), 'Model output'!J52&gt;=DATE(2024,1,1)), MIN(DAY('Model output'!J52), MONTH('Model output'!J52), YEAR('Model output'!J52)), IF(ISNUMBER(SEARCH("0/",'Model output'!J52)),0,IF(ISNUMBER(SEARCH("/",'Model output'!J52)), VALUE(LEFT('Model output'!J52, SEARCH("/",'Model output'!J52)-1)),1)))))</f>
        <v>0</v>
      </c>
      <c r="K53" t="str" cm="1">
        <f t="array" ref="K53">IF(COUNT(FIND({0,1,2,3,4,5,6,7,8,9},'Model output'!K52))&gt;0,'Model output'!K52,"")</f>
        <v/>
      </c>
      <c r="L53" s="8" t="str">
        <f t="shared" si="1"/>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v>
      </c>
      <c r="O53" t="str">
        <f>IF('Model output'!M52="","",'Model output'!M52)</f>
        <v>classical type</v>
      </c>
      <c r="P53" t="str">
        <f>IF('Model output'!N52="","",'Model output'!N52)</f>
        <v>2.2 cm</v>
      </c>
      <c r="Q53" t="str">
        <f t="shared" si="6"/>
        <v>2.2cm</v>
      </c>
      <c r="R53" cm="1">
        <f t="array" ref="R53">IF(Q53="","",IF(ISNUMBER(SEARCH("cm",Q53)),MAX(VALUE(SUBSTITUTE(_xlfn.FILTERXML("&lt;t&gt;&lt;s&gt;"&amp;SUBSTITUTE(Q53,",","&lt;/s&gt;&lt;s&gt;")&amp;"&lt;/s&gt;&lt;/t&gt;","//s"),"cm",""))),MAX(VALUE(SUBSTITUTE(_xlfn.FILTERXML("&lt;t&gt;&lt;s&gt;"&amp;SUBSTITUTE(Q53,",","&lt;/s&gt;&lt;s&gt;")&amp;"&lt;/s&gt;&lt;/t&gt;","//s"),"mm","")))/10))</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2</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 ""))</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negative</v>
      </c>
      <c r="X53" s="19" t="str">
        <f>IF('Model output'!S52="","",'Model output'!S52)</f>
        <v>Not identified</v>
      </c>
      <c r="Y53" t="str">
        <f>IF(OR('Model output'!S52="",ISNUMBER(SEARCH("Absent",'Model output'!S52)),ISNUMBER(SEARCH("Not identified",'Model output'!S52)),AND(ISNUMBER(SEARCH("No",'Model output'!S52)),NOT(ISNUMBER(SEARCH("carcinoma",'Model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1" t="str">
        <f>IF(OR('Model output'!V52="", AND(ISERROR(SEARCH("Positive",'Model output'!V52)), ISNUMBER(SEARCH("Negative",'Model output'!V52))), ISNUMBER(SEARCH("Uninvolved",'Model output'!V52)), ISNUMBER(SEARCH("not involved",'Model output'!V52)), ISNUMBER(SEARCH("Free",'Model output'!V52)), ISNUMBER(SEARCH("1 mm",'Model output'!V52)), ISNUMBER(SEARCH("1.0 mm",'Model output'!V52)), ISNUMBER(SEARCH("0.1 CM",'Model output'!V52)), ISNUMBER(SEARCH("less than 0.2 mm",'Model output'!V52)), ISNUMBER(SEARCH("less than 0.5 mm",'Model output'!V52)), ISNUMBER(SEARCH("invades capsule",'Model output'!V52)), ISNUMBER(SEARCH("Lymphocyte invasion",'Model output'!V52)), ISNUMBER(SEARCH("invades in capsule or vessel or benign tissue",'Model output'!V52)), ISNUMBER(SEARCH("not mentioned",'Model output'!V52)), ISNUMBER(SEARCH("cannot be assessed",'Model output'!V52))), "negative", "positive")</f>
        <v>negative</v>
      </c>
      <c r="AE53" s="38"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39" t="str">
        <f t="shared" si="2"/>
        <v>2</v>
      </c>
      <c r="AG53" s="39" t="str">
        <f t="shared" si="3"/>
        <v>0</v>
      </c>
      <c r="AH53" s="39" t="str">
        <f t="shared" si="7"/>
        <v>0</v>
      </c>
      <c r="AI53" s="45" t="str">
        <f t="shared" si="8"/>
        <v>I</v>
      </c>
      <c r="AJ53" s="42" t="s">
        <v>942</v>
      </c>
      <c r="AK53" s="44" t="s">
        <v>948</v>
      </c>
      <c r="AL53" s="44" t="s">
        <v>946</v>
      </c>
      <c r="AM53" s="44" t="s">
        <v>949</v>
      </c>
      <c r="AN53" s="44" t="s">
        <v>73</v>
      </c>
      <c r="AO53" s="24">
        <f t="shared" ca="1" si="9"/>
        <v>1</v>
      </c>
      <c r="AP53" s="1">
        <f t="shared" si="10"/>
        <v>1</v>
      </c>
      <c r="AQ53" s="1">
        <f t="shared" si="11"/>
        <v>1</v>
      </c>
      <c r="AR53" s="1">
        <f t="shared" si="12"/>
        <v>1</v>
      </c>
      <c r="AS53" s="15">
        <f t="shared" si="4"/>
        <v>1</v>
      </c>
    </row>
    <row r="54" spans="1:46">
      <c r="A54" t="str">
        <f>'Model output'!A53</f>
        <v>TCGA-DJ-A13U</v>
      </c>
      <c r="B54" s="36">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si="5"/>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output'!G53)),ISNUMBER(SEARCH("V ",'Model output'!G53)),ISNUMBER(SEARCH("five",'Model output'!G53)),ISNUMBER(SEARCH("5",'Model output'!G53))))), "lateral", "central"))</f>
        <v/>
      </c>
      <c r="H54" t="str">
        <f>IF('Model output'!H53="","negative",IF(OR(ISNUMBER(SEARCH("lymph node",'Model output'!H53)),ISNUMBER(SEARCH("gland",'Model output'!H53)),ISNUMBER(SEARCH("lobe",'Model output'!H53)),ISNUMBER(SEARCH("isthmus",'Model output'!H53)),ISNUMBER(SEARCH("mediastinum",'Model output'!H53)),ISNUMBER(SEARCH("Not mentioned",'Model output'!H53)), ISNUMBER(SEARCH("Not applicable",'Model output'!H53)), ISNUMBER(SEARCH("paratracheal",'Model output'!H53)),ISNUMBER(SEARCH("fibroadipose tissue",'Model output'!H53)),ISNUMBER(SEARCH("thyroid node",'Model output'!H53)),ISNUMBER(SEARCH("skeletal muscle",'Model output'!H53)),ISNUMBER(SEARCH("right",'Model output'!H53)),ISNUMBER(SEARCH("left",'Model output'!H53)),ISNUMBER(SEARCH("Not specified",'Model output'!H53))),"negative","positive"))</f>
        <v>negative</v>
      </c>
      <c r="I54" t="str">
        <f>IF(OR('Model output'!I53="",'Model output'!I53="Not answered",'Model output'!I53="Not mentioned"),"",IF(ISNUMBER('Model output'!I53),'Model output'!I53,1))</f>
        <v/>
      </c>
      <c r="J54" t="str">
        <f>IF(OR('Model output'!J53="",'Model output'!J53="Not answered",'Model output'!J53="Not mentioned"),"",IF(AND(ISNUMBER('Model output'!J53),'Model output'!J53&lt;=I54),'Model output'!J53,IF(AND(ISNUMBER('Model output'!J53), 'Model output'!J53&gt;=DATE(2024,1,1)), MIN(DAY('Model output'!J53), MONTH('Model output'!J53), YEAR('Model output'!J53)), IF(ISNUMBER(SEARCH("0/",'Model output'!J53)),0,IF(ISNUMBER(SEARCH("/",'Model output'!J53)), VALUE(LEFT('Model output'!J53, SEARCH("/",'Model output'!J53)-1)),1)))))</f>
        <v/>
      </c>
      <c r="K54" t="str" cm="1">
        <f t="array" ref="K54">IF(COUNT(FIND({0,1,2,3,4,5,6,7,8,9},'Model output'!K53))&gt;0,'Model output'!K53,"")</f>
        <v/>
      </c>
      <c r="L54" s="8" t="str">
        <f t="shared" si="1"/>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Classical type</v>
      </c>
      <c r="P54" t="str">
        <f>IF('Model output'!N53="","",'Model output'!N53)</f>
        <v>1.1 cm</v>
      </c>
      <c r="Q54" t="str">
        <f t="shared" si="6"/>
        <v>1.1cm</v>
      </c>
      <c r="R54" cm="1">
        <f t="array" ref="R54">IF(Q54="","",IF(ISNUMBER(SEARCH("cm",Q54)),MAX(VALUE(SUBSTITUTE(_xlfn.FILTERXML("&lt;t&gt;&lt;s&gt;"&amp;SUBSTITUTE(Q54,",","&lt;/s&gt;&lt;s&gt;")&amp;"&lt;/s&gt;&lt;/t&gt;","//s"),"cm",""))),MAX(VALUE(SUBSTITUTE(_xlfn.FILTERXML("&lt;t&gt;&lt;s&gt;"&amp;SUBSTITUTE(Q54,",","&lt;/s&gt;&lt;s&gt;")&amp;"&lt;/s&gt;&lt;/t&gt;","//s"),"mm","")))/10))</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 ""))</f>
        <v>single focus</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19" t="str">
        <f>IF('Model output'!S53="","",'Model output'!S53)</f>
        <v>Invades perithyroid fibroadipose tissue</v>
      </c>
      <c r="Y54" t="str">
        <f>IF(OR('Model output'!S53="",ISNUMBER(SEARCH("Absent",'Model output'!S53)),ISNUMBER(SEARCH("Not identified",'Model output'!S53)),AND(ISNUMBER(SEARCH("No",'Model output'!S53)),NOT(ISNUMBER(SEARCH("carcinoma",'Model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1" t="str">
        <f>IF(OR('Model output'!V53="", AND(ISERROR(SEARCH("Positive",'Model output'!V53)), ISNUMBER(SEARCH("Negative",'Model output'!V53))), ISNUMBER(SEARCH("Uninvolved",'Model output'!V53)), ISNUMBER(SEARCH("not involved",'Model output'!V53)), ISNUMBER(SEARCH("Free",'Model output'!V53)), ISNUMBER(SEARCH("1 mm",'Model output'!V53)), ISNUMBER(SEARCH("1.0 mm",'Model output'!V53)), ISNUMBER(SEARCH("0.1 CM",'Model output'!V53)), ISNUMBER(SEARCH("less than 0.2 mm",'Model output'!V53)), ISNUMBER(SEARCH("less than 0.5 mm",'Model output'!V53)), ISNUMBER(SEARCH("invades capsule",'Model output'!V53)), ISNUMBER(SEARCH("Lymphocyte invasion",'Model output'!V53)), ISNUMBER(SEARCH("invades in capsule or vessel or benign tissue",'Model output'!V53)), ISNUMBER(SEARCH("not mentioned",'Model output'!V53)), ISNUMBER(SEARCH("cannot be assessed",'Model output'!V53))), "negative", "positive")</f>
        <v>negative</v>
      </c>
      <c r="AE54" s="38"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39" t="str">
        <f t="shared" si="2"/>
        <v>1b</v>
      </c>
      <c r="AG54" s="39" t="str">
        <f t="shared" si="3"/>
        <v>0</v>
      </c>
      <c r="AH54" s="39" t="str">
        <f t="shared" si="7"/>
        <v>0</v>
      </c>
      <c r="AI54" s="45" t="str">
        <f t="shared" si="8"/>
        <v>I</v>
      </c>
      <c r="AJ54" s="42" t="s">
        <v>942</v>
      </c>
      <c r="AK54" s="44" t="s">
        <v>945</v>
      </c>
      <c r="AL54" s="44" t="s">
        <v>949</v>
      </c>
      <c r="AM54" s="44" t="s">
        <v>946</v>
      </c>
      <c r="AN54" s="44" t="s">
        <v>73</v>
      </c>
      <c r="AO54" s="24">
        <f t="shared" ca="1" si="9"/>
        <v>1</v>
      </c>
      <c r="AP54" s="1">
        <f t="shared" si="10"/>
        <v>1</v>
      </c>
      <c r="AQ54" s="1">
        <f t="shared" si="11"/>
        <v>1</v>
      </c>
      <c r="AR54" s="1">
        <f t="shared" si="12"/>
        <v>1</v>
      </c>
      <c r="AS54" s="15">
        <f t="shared" si="4"/>
        <v>1</v>
      </c>
    </row>
    <row r="55" spans="1:46">
      <c r="A55" t="str">
        <f>'Model output'!A54</f>
        <v>TCGA-DJ-A13V</v>
      </c>
      <c r="B55" s="36">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1a</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X</v>
      </c>
      <c r="F55" t="str">
        <f t="shared" si="5"/>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output'!G54)),ISNUMBER(SEARCH("V ",'Model output'!G54)),ISNUMBER(SEARCH("five",'Model output'!G54)),ISNUMBER(SEARCH("5",'Model output'!G54))))), "lateral", "central"))</f>
        <v>lateral</v>
      </c>
      <c r="H55" t="str">
        <f>IF('Model output'!H54="","negative",IF(OR(ISNUMBER(SEARCH("lymph node",'Model output'!H54)),ISNUMBER(SEARCH("gland",'Model output'!H54)),ISNUMBER(SEARCH("lobe",'Model output'!H54)),ISNUMBER(SEARCH("isthmus",'Model output'!H54)),ISNUMBER(SEARCH("mediastinum",'Model output'!H54)),ISNUMBER(SEARCH("Not mentioned",'Model output'!H54)), ISNUMBER(SEARCH("Not applicable",'Model output'!H54)), ISNUMBER(SEARCH("paratracheal",'Model output'!H54)),ISNUMBER(SEARCH("fibroadipose tissue",'Model output'!H54)),ISNUMBER(SEARCH("thyroid node",'Model output'!H54)),ISNUMBER(SEARCH("skeletal muscle",'Model output'!H54)),ISNUMBER(SEARCH("right",'Model output'!H54)),ISNUMBER(SEARCH("left",'Model output'!H54)),ISNUMBER(SEARCH("Not specified",'Model output'!H54))),"negative","positive"))</f>
        <v>negative</v>
      </c>
      <c r="I55">
        <f>IF(OR('Model output'!I54="",'Model output'!I54="Not answered",'Model output'!I54="Not mentioned"),"",IF(ISNUMBER('Model output'!I54),'Model output'!I54,1))</f>
        <v>6</v>
      </c>
      <c r="J55">
        <f>IF(OR('Model output'!J54="",'Model output'!J54="Not answered",'Model output'!J54="Not mentioned"),"",IF(AND(ISNUMBER('Model output'!J54),'Model output'!J54&lt;=I55),'Model output'!J54,IF(AND(ISNUMBER('Model output'!J54), 'Model output'!J54&gt;=DATE(2024,1,1)), MIN(DAY('Model output'!J54), MONTH('Model output'!J54), YEAR('Model output'!J54)), IF(ISNUMBER(SEARCH("0/",'Model output'!J54)),0,IF(ISNUMBER(SEARCH("/",'Model output'!J54)), VALUE(LEFT('Model output'!J54, SEARCH("/",'Model output'!J54)-1)),1)))))</f>
        <v>4</v>
      </c>
      <c r="K55" t="str" cm="1">
        <f t="array" ref="K55">IF(COUNT(FIND({0,1,2,3,4,5,6,7,8,9},'Model output'!K54))&gt;0,'Model output'!K54,"")</f>
        <v>1.4 cm</v>
      </c>
      <c r="L55" s="8" t="str">
        <f t="shared" si="1"/>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v>
      </c>
      <c r="O55" t="str">
        <f>IF('Model output'!M54="","",'Model output'!M54)</f>
        <v/>
      </c>
      <c r="P55" t="str">
        <f>IF('Model output'!N54="","",'Model output'!N54)</f>
        <v>2.9 cm</v>
      </c>
      <c r="Q55" t="str">
        <f t="shared" si="6"/>
        <v>2.9cm</v>
      </c>
      <c r="R55" cm="1">
        <f t="array" ref="R55">IF(Q55="","",IF(ISNUMBER(SEARCH("cm",Q55)),MAX(VALUE(SUBSTITUTE(_xlfn.FILTERXML("&lt;t&gt;&lt;s&gt;"&amp;SUBSTITUTE(Q55,",","&lt;/s&gt;&lt;s&gt;")&amp;"&lt;/s&gt;&lt;/t&gt;","//s"),"cm",""))),MAX(VALUE(SUBSTITUTE(_xlfn.FILTERXML("&lt;t&gt;&lt;s&gt;"&amp;SUBSTITUTE(Q55,",","&lt;/s&gt;&lt;s&gt;")&amp;"&lt;/s&gt;&lt;/t&gt;","//s"),"mm","")))/10))</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 ""))</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19" t="str">
        <f>IF('Model output'!S54="","",'Model output'!S54)</f>
        <v>invades: extrathyroidal fibroadipose tissue</v>
      </c>
      <c r="Y55" t="str">
        <f>IF(OR('Model output'!S54="",ISNUMBER(SEARCH("Absent",'Model output'!S54)),ISNUMBER(SEARCH("Not identified",'Model output'!S54)),AND(ISNUMBER(SEARCH("No",'Model output'!S54)),NOT(ISNUMBER(SEARCH("carcinoma",'Model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1" t="str">
        <f>IF(OR('Model output'!V54="", AND(ISERROR(SEARCH("Positive",'Model output'!V54)), ISNUMBER(SEARCH("Negative",'Model output'!V54))), ISNUMBER(SEARCH("Uninvolved",'Model output'!V54)), ISNUMBER(SEARCH("not involved",'Model output'!V54)), ISNUMBER(SEARCH("Free",'Model output'!V54)), ISNUMBER(SEARCH("1 mm",'Model output'!V54)), ISNUMBER(SEARCH("1.0 mm",'Model output'!V54)), ISNUMBER(SEARCH("0.1 CM",'Model output'!V54)), ISNUMBER(SEARCH("less than 0.2 mm",'Model output'!V54)), ISNUMBER(SEARCH("less than 0.5 mm",'Model output'!V54)), ISNUMBER(SEARCH("invades capsule",'Model output'!V54)), ISNUMBER(SEARCH("Lymphocyte invasion",'Model output'!V54)), ISNUMBER(SEARCH("invades in capsule or vessel or benign tissue",'Model output'!V54)), ISNUMBER(SEARCH("not mentioned",'Model output'!V54)), ISNUMBER(SEARCH("cannot be assessed",'Model output'!V54))), "negative", "positive")</f>
        <v>negative</v>
      </c>
      <c r="AE55" s="38"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39" t="str">
        <f t="shared" si="2"/>
        <v>2</v>
      </c>
      <c r="AG55" s="39" t="str">
        <f t="shared" si="3"/>
        <v>1b</v>
      </c>
      <c r="AH55" s="39" t="str">
        <f t="shared" si="7"/>
        <v>0</v>
      </c>
      <c r="AI55" s="45" t="str">
        <f t="shared" si="8"/>
        <v>I</v>
      </c>
      <c r="AJ55" s="42" t="s">
        <v>942</v>
      </c>
      <c r="AK55" s="44" t="s">
        <v>948</v>
      </c>
      <c r="AL55" s="44" t="s">
        <v>634</v>
      </c>
      <c r="AM55" s="44" t="s">
        <v>949</v>
      </c>
      <c r="AN55" s="44" t="s">
        <v>73</v>
      </c>
      <c r="AO55" s="24">
        <f t="shared" ca="1" si="9"/>
        <v>1</v>
      </c>
      <c r="AP55" s="1">
        <f t="shared" si="10"/>
        <v>1</v>
      </c>
      <c r="AQ55" s="1">
        <f t="shared" si="11"/>
        <v>0</v>
      </c>
      <c r="AR55" s="1">
        <f t="shared" si="12"/>
        <v>1</v>
      </c>
      <c r="AS55" s="15">
        <f t="shared" si="4"/>
        <v>1</v>
      </c>
      <c r="AT55" s="9"/>
    </row>
    <row r="56" spans="1:46">
      <c r="A56" t="str">
        <f>'Model output'!A55</f>
        <v>TCGA-DJ-A13W</v>
      </c>
      <c r="B56" s="36">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1</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0</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0</v>
      </c>
      <c r="F56" t="str">
        <f t="shared" si="5"/>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output'!G55)),ISNUMBER(SEARCH("V ",'Model output'!G55)),ISNUMBER(SEARCH("five",'Model output'!G55)),ISNUMBER(SEARCH("5",'Model output'!G55))))), "lateral", "central"))</f>
        <v/>
      </c>
      <c r="H56" t="str">
        <f>IF('Model output'!H55="","negative",IF(OR(ISNUMBER(SEARCH("lymph node",'Model output'!H55)),ISNUMBER(SEARCH("gland",'Model output'!H55)),ISNUMBER(SEARCH("lobe",'Model output'!H55)),ISNUMBER(SEARCH("isthmus",'Model output'!H55)),ISNUMBER(SEARCH("mediastinum",'Model output'!H55)),ISNUMBER(SEARCH("Not mentioned",'Model output'!H55)), ISNUMBER(SEARCH("Not applicable",'Model output'!H55)), ISNUMBER(SEARCH("paratracheal",'Model output'!H55)),ISNUMBER(SEARCH("fibroadipose tissue",'Model output'!H55)),ISNUMBER(SEARCH("thyroid node",'Model output'!H55)),ISNUMBER(SEARCH("skeletal muscle",'Model output'!H55)),ISNUMBER(SEARCH("right",'Model output'!H55)),ISNUMBER(SEARCH("left",'Model output'!H55)),ISNUMBER(SEARCH("Not specified",'Model output'!H55))),"negative","positive"))</f>
        <v>negative</v>
      </c>
      <c r="I56">
        <f>IF(OR('Model output'!I55="",'Model output'!I55="Not answered",'Model output'!I55="Not mentioned"),"",IF(ISNUMBER('Model output'!I55),'Model output'!I55,1))</f>
        <v>3</v>
      </c>
      <c r="J56">
        <f>IF(OR('Model output'!J55="",'Model output'!J55="Not answered",'Model output'!J55="Not mentioned"),"",IF(AND(ISNUMBER('Model output'!J55),'Model output'!J55&lt;=I56),'Model output'!J55,IF(AND(ISNUMBER('Model output'!J55), 'Model output'!J55&gt;=DATE(2024,1,1)), MIN(DAY('Model output'!J55), MONTH('Model output'!J55), YEAR('Model output'!J55)), IF(ISNUMBER(SEARCH("0/",'Model output'!J55)),0,IF(ISNUMBER(SEARCH("/",'Model output'!J55)), VALUE(LEFT('Model output'!J55, SEARCH("/",'Model output'!J55)-1)),1)))))</f>
        <v>0</v>
      </c>
      <c r="K56" t="str" cm="1">
        <f t="array" ref="K56">IF(COUNT(FIND({0,1,2,3,4,5,6,7,8,9},'Model output'!K55))&gt;0,'Model output'!K55,"")</f>
        <v/>
      </c>
      <c r="L56" s="8" t="str">
        <f t="shared" si="1"/>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 carcinoma, follicular variant</v>
      </c>
      <c r="O56" t="str">
        <f>IF('Model output'!M55="","",'Model output'!M55)</f>
        <v/>
      </c>
      <c r="P56" t="str">
        <f>IF('Model output'!N55="","",'Model output'!N55)</f>
        <v>2.0 cm</v>
      </c>
      <c r="Q56" t="str">
        <f t="shared" si="6"/>
        <v>2.0cm</v>
      </c>
      <c r="R56" cm="1">
        <f t="array" ref="R56">IF(Q56="","",IF(ISNUMBER(SEARCH("cm",Q56)),MAX(VALUE(SUBSTITUTE(_xlfn.FILTERXML("&lt;t&gt;&lt;s&gt;"&amp;SUBSTITUTE(Q56,",","&lt;/s&gt;&lt;s&gt;")&amp;"&lt;/s&gt;&lt;/t&gt;","//s"),"cm",""))),MAX(VALUE(SUBSTITUTE(_xlfn.FILTERXML("&lt;t&gt;&lt;s&gt;"&amp;SUBSTITUTE(Q56,",","&lt;/s&gt;&lt;s&gt;")&amp;"&lt;/s&gt;&lt;/t&gt;","//s"),"mm","")))/10))</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 ""))</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9" t="str">
        <f>IF('Model output'!S55="","",'Model output'!S55)</f>
        <v>Not Identified</v>
      </c>
      <c r="Y56" t="str">
        <f>IF(OR('Model output'!S55="",ISNUMBER(SEARCH("Absent",'Model output'!S55)),ISNUMBER(SEARCH("Not identified",'Model output'!S55)),AND(ISNUMBER(SEARCH("No",'Model output'!S55)),NOT(ISNUMBER(SEARCH("carcinoma",'Model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1" t="str">
        <f>IF(OR('Model output'!V55="", AND(ISERROR(SEARCH("Positive",'Model output'!V55)), ISNUMBER(SEARCH("Negative",'Model output'!V55))), ISNUMBER(SEARCH("Uninvolved",'Model output'!V55)), ISNUMBER(SEARCH("not involved",'Model output'!V55)), ISNUMBER(SEARCH("Free",'Model output'!V55)), ISNUMBER(SEARCH("1 mm",'Model output'!V55)), ISNUMBER(SEARCH("1.0 mm",'Model output'!V55)), ISNUMBER(SEARCH("0.1 CM",'Model output'!V55)), ISNUMBER(SEARCH("less than 0.2 mm",'Model output'!V55)), ISNUMBER(SEARCH("less than 0.5 mm",'Model output'!V55)), ISNUMBER(SEARCH("invades capsule",'Model output'!V55)), ISNUMBER(SEARCH("Lymphocyte invasion",'Model output'!V55)), ISNUMBER(SEARCH("invades in capsule or vessel or benign tissue",'Model output'!V55)), ISNUMBER(SEARCH("not mentioned",'Model output'!V55)), ISNUMBER(SEARCH("cannot be assessed",'Model output'!V55))), "negative", "positive")</f>
        <v>negative</v>
      </c>
      <c r="AE56" s="38"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39" t="str">
        <f t="shared" si="2"/>
        <v>1b</v>
      </c>
      <c r="AG56" s="39" t="str">
        <f t="shared" si="3"/>
        <v>0</v>
      </c>
      <c r="AH56" s="39" t="str">
        <f t="shared" si="7"/>
        <v>0</v>
      </c>
      <c r="AI56" s="45" t="str">
        <f t="shared" si="8"/>
        <v>I</v>
      </c>
      <c r="AJ56" s="42" t="s">
        <v>941</v>
      </c>
      <c r="AK56" s="44" t="s">
        <v>945</v>
      </c>
      <c r="AL56" s="44" t="s">
        <v>946</v>
      </c>
      <c r="AM56" s="44" t="s">
        <v>949</v>
      </c>
      <c r="AN56" s="44" t="s">
        <v>73</v>
      </c>
      <c r="AO56" s="24">
        <f t="shared" ca="1" si="9"/>
        <v>1</v>
      </c>
      <c r="AP56" s="1">
        <f t="shared" si="10"/>
        <v>1</v>
      </c>
      <c r="AQ56" s="1">
        <f t="shared" si="11"/>
        <v>1</v>
      </c>
      <c r="AR56" s="1">
        <f t="shared" si="12"/>
        <v>1</v>
      </c>
      <c r="AS56" s="15">
        <f t="shared" si="4"/>
        <v>1</v>
      </c>
    </row>
    <row r="57" spans="1:46">
      <c r="A57" t="str">
        <f>'Model output'!A56</f>
        <v>TCGA-DJ-A13X</v>
      </c>
      <c r="B57" s="36">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0</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5"/>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output'!G56)),ISNUMBER(SEARCH("V ",'Model output'!G56)),ISNUMBER(SEARCH("five",'Model output'!G56)),ISNUMBER(SEARCH("5",'Model output'!G56))))), "lateral", "central"))</f>
        <v/>
      </c>
      <c r="H57" t="str">
        <f>IF('Model output'!H56="","negative",IF(OR(ISNUMBER(SEARCH("lymph node",'Model output'!H56)),ISNUMBER(SEARCH("gland",'Model output'!H56)),ISNUMBER(SEARCH("lobe",'Model output'!H56)),ISNUMBER(SEARCH("isthmus",'Model output'!H56)),ISNUMBER(SEARCH("mediastinum",'Model output'!H56)),ISNUMBER(SEARCH("Not mentioned",'Model output'!H56)), ISNUMBER(SEARCH("Not applicable",'Model output'!H56)), ISNUMBER(SEARCH("paratracheal",'Model output'!H56)),ISNUMBER(SEARCH("fibroadipose tissue",'Model output'!H56)),ISNUMBER(SEARCH("thyroid node",'Model output'!H56)),ISNUMBER(SEARCH("skeletal muscle",'Model output'!H56)),ISNUMBER(SEARCH("right",'Model output'!H56)),ISNUMBER(SEARCH("left",'Model output'!H56)),ISNUMBER(SEARCH("Not specified",'Model output'!H56))),"negative","positive"))</f>
        <v>negative</v>
      </c>
      <c r="I57">
        <f>IF(OR('Model output'!I56="",'Model output'!I56="Not answered",'Model output'!I56="Not mentioned"),"",IF(ISNUMBER('Model output'!I56),'Model output'!I56,1))</f>
        <v>1</v>
      </c>
      <c r="J57">
        <f>IF(OR('Model output'!J56="",'Model output'!J56="Not answered",'Model output'!J56="Not mentioned"),"",IF(AND(ISNUMBER('Model output'!J56),'Model output'!J56&lt;=I57),'Model output'!J56,IF(AND(ISNUMBER('Model output'!J56), 'Model output'!J56&gt;=DATE(2024,1,1)), MIN(DAY('Model output'!J56), MONTH('Model output'!J56), YEAR('Model output'!J56)), IF(ISNUMBER(SEARCH("0/",'Model output'!J56)),0,IF(ISNUMBER(SEARCH("/",'Model output'!J56)), VALUE(LEFT('Model output'!J56, SEARCH("/",'Model output'!J56)-1)),1)))))</f>
        <v>0</v>
      </c>
      <c r="K57" t="str" cm="1">
        <f t="array" ref="K57">IF(COUNT(FIND({0,1,2,3,4,5,6,7,8,9},'Model output'!K56))&gt;0,'Model output'!K56,"")</f>
        <v/>
      </c>
      <c r="L57" s="8" t="str">
        <f t="shared" si="1"/>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v>
      </c>
      <c r="O57" t="str">
        <f>IF('Model output'!M56="","",'Model output'!M56)</f>
        <v>Follicular variant</v>
      </c>
      <c r="P57" t="str">
        <f>IF('Model output'!N56="","",'Model output'!N56)</f>
        <v>6.5 cm</v>
      </c>
      <c r="Q57" t="str">
        <f t="shared" si="6"/>
        <v>6.5cm</v>
      </c>
      <c r="R57" cm="1">
        <f t="array" ref="R57">IF(Q57="","",IF(ISNUMBER(SEARCH("cm",Q57)),MAX(VALUE(SUBSTITUTE(_xlfn.FILTERXML("&lt;t&gt;&lt;s&gt;"&amp;SUBSTITUTE(Q57,",","&lt;/s&gt;&lt;s&gt;")&amp;"&lt;/s&gt;&lt;/t&gt;","//s"),"cm",""))),MAX(VALUE(SUBSTITUTE(_xlfn.FILTERXML("&lt;t&gt;&lt;s&gt;"&amp;SUBSTITUTE(Q57,",","&lt;/s&gt;&lt;s&gt;")&amp;"&lt;/s&gt;&lt;/t&gt;","//s"),"mm","")))/10))</f>
        <v>6.5</v>
      </c>
      <c r="S57" t="str">
        <f>IF(OR('Model output'!P56="",ISNUMBER(SEARCH("Not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 ""))</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9" t="str">
        <f>IF('Model output'!S56="","",'Model output'!S56)</f>
        <v>Not identified</v>
      </c>
      <c r="Y57" t="str">
        <f>IF(OR('Model output'!S56="",ISNUMBER(SEARCH("Absent",'Model output'!S56)),ISNUMBER(SEARCH("Not identified",'Model output'!S56)),AND(ISNUMBER(SEARCH("No",'Model output'!S56)),NOT(ISNUMBER(SEARCH("carcinoma",'Model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1" t="str">
        <f>IF(OR('Model output'!V56="", AND(ISERROR(SEARCH("Positive",'Model output'!V56)), ISNUMBER(SEARCH("Negative",'Model output'!V56))), ISNUMBER(SEARCH("Uninvolved",'Model output'!V56)), ISNUMBER(SEARCH("not involved",'Model output'!V56)), ISNUMBER(SEARCH("Free",'Model output'!V56)), ISNUMBER(SEARCH("1 mm",'Model output'!V56)), ISNUMBER(SEARCH("1.0 mm",'Model output'!V56)), ISNUMBER(SEARCH("0.1 CM",'Model output'!V56)), ISNUMBER(SEARCH("less than 0.2 mm",'Model output'!V56)), ISNUMBER(SEARCH("less than 0.5 mm",'Model output'!V56)), ISNUMBER(SEARCH("invades capsule",'Model output'!V56)), ISNUMBER(SEARCH("Lymphocyte invasion",'Model output'!V56)), ISNUMBER(SEARCH("invades in capsule or vessel or benign tissue",'Model output'!V56)), ISNUMBER(SEARCH("not mentioned",'Model output'!V56)), ISNUMBER(SEARCH("cannot be assessed",'Model output'!V56))), "negative", "positive")</f>
        <v>negative</v>
      </c>
      <c r="AE57" s="38"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39" t="str">
        <f t="shared" si="2"/>
        <v>3a</v>
      </c>
      <c r="AG57" s="39" t="str">
        <f t="shared" si="3"/>
        <v>0</v>
      </c>
      <c r="AH57" s="39" t="str">
        <f t="shared" si="7"/>
        <v>0</v>
      </c>
      <c r="AI57" s="45" t="str">
        <f t="shared" si="8"/>
        <v>I</v>
      </c>
      <c r="AJ57" s="42" t="s">
        <v>941</v>
      </c>
      <c r="AK57" s="44" t="s">
        <v>950</v>
      </c>
      <c r="AL57" s="44" t="s">
        <v>946</v>
      </c>
      <c r="AM57" s="44" t="s">
        <v>949</v>
      </c>
      <c r="AN57" s="44" t="s">
        <v>73</v>
      </c>
      <c r="AO57" s="24">
        <f t="shared" ca="1" si="9"/>
        <v>1</v>
      </c>
      <c r="AP57" s="1">
        <f t="shared" si="10"/>
        <v>1</v>
      </c>
      <c r="AQ57" s="1">
        <f t="shared" si="11"/>
        <v>1</v>
      </c>
      <c r="AR57" s="1">
        <f t="shared" si="12"/>
        <v>1</v>
      </c>
      <c r="AS57" s="15">
        <f t="shared" si="4"/>
        <v>1</v>
      </c>
    </row>
    <row r="58" spans="1:46">
      <c r="A58" t="str">
        <f>'Model output'!A57</f>
        <v>TCGA-DJ-A1QG</v>
      </c>
      <c r="B58" s="36">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2</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0</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0</v>
      </c>
      <c r="F58" t="str">
        <f t="shared" si="5"/>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output'!G57)),ISNUMBER(SEARCH("V ",'Model output'!G57)),ISNUMBER(SEARCH("five",'Model output'!G57)),ISNUMBER(SEARCH("5",'Model output'!G57))))), "lateral", "central"))</f>
        <v/>
      </c>
      <c r="H58" t="str">
        <f>IF('Model output'!H57="","negative",IF(OR(ISNUMBER(SEARCH("lymph node",'Model output'!H57)),ISNUMBER(SEARCH("gland",'Model output'!H57)),ISNUMBER(SEARCH("lobe",'Model output'!H57)),ISNUMBER(SEARCH("isthmus",'Model output'!H57)),ISNUMBER(SEARCH("mediastinum",'Model output'!H57)),ISNUMBER(SEARCH("Not mentioned",'Model output'!H57)), ISNUMBER(SEARCH("Not applicable",'Model output'!H57)), ISNUMBER(SEARCH("paratracheal",'Model output'!H57)),ISNUMBER(SEARCH("fibroadipose tissue",'Model output'!H57)),ISNUMBER(SEARCH("thyroid node",'Model output'!H57)),ISNUMBER(SEARCH("skeletal muscle",'Model output'!H57)),ISNUMBER(SEARCH("right",'Model output'!H57)),ISNUMBER(SEARCH("left",'Model output'!H57)),ISNUMBER(SEARCH("Not specified",'Model output'!H57))),"negative","positive"))</f>
        <v>negative</v>
      </c>
      <c r="I58">
        <f>IF(OR('Model output'!I57="",'Model output'!I57="Not answered",'Model output'!I57="Not mentioned"),"",IF(ISNUMBER('Model output'!I57),'Model output'!I57,1))</f>
        <v>4</v>
      </c>
      <c r="J58">
        <f>IF(OR('Model output'!J57="",'Model output'!J57="Not answered",'Model output'!J57="Not mentioned"),"",IF(AND(ISNUMBER('Model output'!J57),'Model output'!J57&lt;=I58),'Model output'!J57,IF(AND(ISNUMBER('Model output'!J57), 'Model output'!J57&gt;=DATE(2024,1,1)), MIN(DAY('Model output'!J57), MONTH('Model output'!J57), YEAR('Model output'!J57)), IF(ISNUMBER(SEARCH("0/",'Model output'!J57)),0,IF(ISNUMBER(SEARCH("/",'Model output'!J57)), VALUE(LEFT('Model output'!J57, SEARCH("/",'Model output'!J57)-1)),1)))))</f>
        <v>0</v>
      </c>
      <c r="K58" t="str" cm="1">
        <f t="array" ref="K58">IF(COUNT(FIND({0,1,2,3,4,5,6,7,8,9},'Model output'!K57))&gt;0,'Model output'!K57,"")</f>
        <v/>
      </c>
      <c r="L58" s="8" t="str">
        <f t="shared" si="1"/>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 follicular variant, microcarcinoma</v>
      </c>
      <c r="P58" t="str">
        <f>IF('Model output'!N57="","",'Model output'!N57)</f>
        <v>1.8 cm (right lobe)</v>
      </c>
      <c r="Q58" t="str">
        <f t="shared" si="6"/>
        <v>1.8cm</v>
      </c>
      <c r="R58" cm="1">
        <f t="array" ref="R58">IF(Q58="","",IF(ISNUMBER(SEARCH("cm",Q58)),MAX(VALUE(SUBSTITUTE(_xlfn.FILTERXML("&lt;t&gt;&lt;s&gt;"&amp;SUBSTITUTE(Q58,",","&lt;/s&gt;&lt;s&gt;")&amp;"&lt;/s&gt;&lt;/t&gt;","//s"),"cm",""))),MAX(VALUE(SUBSTITUTE(_xlfn.FILTERXML("&lt;t&gt;&lt;s&gt;"&amp;SUBSTITUTE(Q58,",","&lt;/s&gt;&lt;s&gt;")&amp;"&lt;/s&gt;&lt;/t&gt;","//s"),"mm","")))/10))</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 ""))</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19" t="str">
        <f>IF('Model output'!S57="","",'Model output'!S57)</f>
        <v>Not identified</v>
      </c>
      <c r="Y58" t="str">
        <f>IF(OR('Model output'!S57="",ISNUMBER(SEARCH("Absent",'Model output'!S57)),ISNUMBER(SEARCH("Not identified",'Model output'!S57)),AND(ISNUMBER(SEARCH("No",'Model output'!S57)),NOT(ISNUMBER(SEARCH("carcinoma",'Model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1" t="str">
        <f>IF(OR('Model output'!V57="", AND(ISERROR(SEARCH("Positive",'Model output'!V57)), ISNUMBER(SEARCH("Negative",'Model output'!V57))), ISNUMBER(SEARCH("Uninvolved",'Model output'!V57)), ISNUMBER(SEARCH("not involved",'Model output'!V57)), ISNUMBER(SEARCH("Free",'Model output'!V57)), ISNUMBER(SEARCH("1 mm",'Model output'!V57)), ISNUMBER(SEARCH("1.0 mm",'Model output'!V57)), ISNUMBER(SEARCH("0.1 CM",'Model output'!V57)), ISNUMBER(SEARCH("less than 0.2 mm",'Model output'!V57)), ISNUMBER(SEARCH("less than 0.5 mm",'Model output'!V57)), ISNUMBER(SEARCH("invades capsule",'Model output'!V57)), ISNUMBER(SEARCH("Lymphocyte invasion",'Model output'!V57)), ISNUMBER(SEARCH("invades in capsule or vessel or benign tissue",'Model output'!V57)), ISNUMBER(SEARCH("not mentioned",'Model output'!V57)), ISNUMBER(SEARCH("cannot be assessed",'Model output'!V57))), "negative", "positive")</f>
        <v>negative</v>
      </c>
      <c r="AE58" s="38"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39" t="str">
        <f t="shared" si="2"/>
        <v>1b</v>
      </c>
      <c r="AG58" s="39" t="str">
        <f t="shared" si="3"/>
        <v>0</v>
      </c>
      <c r="AH58" s="39" t="str">
        <f t="shared" si="7"/>
        <v>0</v>
      </c>
      <c r="AI58" s="45" t="str">
        <f t="shared" si="8"/>
        <v>I</v>
      </c>
      <c r="AJ58" s="42" t="s">
        <v>941</v>
      </c>
      <c r="AK58" s="44" t="s">
        <v>945</v>
      </c>
      <c r="AL58" s="44" t="s">
        <v>946</v>
      </c>
      <c r="AM58" s="44" t="s">
        <v>949</v>
      </c>
      <c r="AN58" s="44" t="s">
        <v>73</v>
      </c>
      <c r="AO58" s="24">
        <f t="shared" ca="1" si="9"/>
        <v>1</v>
      </c>
      <c r="AP58" s="1">
        <f t="shared" si="10"/>
        <v>1</v>
      </c>
      <c r="AQ58" s="1">
        <f t="shared" si="11"/>
        <v>1</v>
      </c>
      <c r="AR58" s="1">
        <f t="shared" si="12"/>
        <v>1</v>
      </c>
      <c r="AS58" s="15">
        <f t="shared" si="4"/>
        <v>1</v>
      </c>
    </row>
    <row r="59" spans="1:46">
      <c r="A59" t="str">
        <f>'Model output'!A58</f>
        <v>TCGA-DJ-A1QH</v>
      </c>
      <c r="B59" s="36">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1a</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0</v>
      </c>
      <c r="F59" t="str">
        <f t="shared" si="5"/>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output'!G58)),ISNUMBER(SEARCH("V ",'Model output'!G58)),ISNUMBER(SEARCH("five",'Model output'!G58)),ISNUMBER(SEARCH("5",'Model output'!G58))))), "lateral", "central"))</f>
        <v>central</v>
      </c>
      <c r="H59" t="str">
        <f>IF('Model output'!H58="","negative",IF(OR(ISNUMBER(SEARCH("lymph node",'Model output'!H58)),ISNUMBER(SEARCH("gland",'Model output'!H58)),ISNUMBER(SEARCH("lobe",'Model output'!H58)),ISNUMBER(SEARCH("isthmus",'Model output'!H58)),ISNUMBER(SEARCH("mediastinum",'Model output'!H58)),ISNUMBER(SEARCH("Not mentioned",'Model output'!H58)), ISNUMBER(SEARCH("Not applicable",'Model output'!H58)), ISNUMBER(SEARCH("paratracheal",'Model output'!H58)),ISNUMBER(SEARCH("fibroadipose tissue",'Model output'!H58)),ISNUMBER(SEARCH("thyroid node",'Model output'!H58)),ISNUMBER(SEARCH("skeletal muscle",'Model output'!H58)),ISNUMBER(SEARCH("right",'Model output'!H58)),ISNUMBER(SEARCH("left",'Model output'!H58)),ISNUMBER(SEARCH("Not specified",'Model output'!H58))),"negative","positive"))</f>
        <v>negative</v>
      </c>
      <c r="I59">
        <f>IF(OR('Model output'!I58="",'Model output'!I58="Not answered",'Model output'!I58="Not mentioned"),"",IF(ISNUMBER('Model output'!I58),'Model output'!I58,1))</f>
        <v>4</v>
      </c>
      <c r="J59">
        <f>IF(OR('Model output'!J58="",'Model output'!J58="Not answered",'Model output'!J58="Not mentioned"),"",IF(AND(ISNUMBER('Model output'!J58),'Model output'!J58&lt;=I59),'Model output'!J58,IF(AND(ISNUMBER('Model output'!J58), 'Model output'!J58&gt;=DATE(2024,1,1)), MIN(DAY('Model output'!J58), MONTH('Model output'!J58), YEAR('Model output'!J58)), IF(ISNUMBER(SEARCH("0/",'Model output'!J58)),0,IF(ISNUMBER(SEARCH("/",'Model output'!J58)), VALUE(LEFT('Model output'!J58, SEARCH("/",'Model output'!J58)-1)),1)))))</f>
        <v>2</v>
      </c>
      <c r="K59" t="str" cm="1">
        <f t="array" ref="K59">IF(COUNT(FIND({0,1,2,3,4,5,6,7,8,9},'Model output'!K58))&gt;0,'Model output'!K58,"")</f>
        <v>0.6cm</v>
      </c>
      <c r="L59" s="8" t="str">
        <f t="shared" si="1"/>
        <v>0.6cm</v>
      </c>
      <c r="M59" cm="1">
        <f t="array" ref="M59">IF(L59="","",IF(ISNUMBER(SEARCH("cm",L59)),MAX(VALUE(SUBSTITUTE(_xlfn.FILTERXML("&lt;t&gt;&lt;s&gt;"&amp;SUBSTITUTE(L59,",","&lt;/s&gt;&lt;s&gt;")&amp;"&lt;/s&gt;&lt;/t&gt;","//s"),"cm",""))),MAX(VALUE(SUBSTITUTE(_xlfn.FILTERXML("&lt;t&gt;&lt;s&gt;"&amp;SUBSTITUTE(L59,",","&lt;/s&gt;&lt;s&gt;")&amp;"&lt;/s&gt;&lt;/t&gt;","//s"),"mm","")))/10))</f>
        <v>0.6</v>
      </c>
      <c r="N59" t="str">
        <f>IF('Model output'!L58="","",'Model output'!L58)</f>
        <v>papillary</v>
      </c>
      <c r="O59" t="str">
        <f>IF('Model output'!M58="","",'Model output'!M58)</f>
        <v>tall cell variant</v>
      </c>
      <c r="P59" t="str">
        <f>IF('Model output'!N58="","",'Model output'!N58)</f>
        <v>at least 7 cm</v>
      </c>
      <c r="Q59" t="str">
        <f t="shared" si="6"/>
        <v>7cm</v>
      </c>
      <c r="R59" cm="1">
        <f t="array" ref="R59">IF(Q59="","",IF(ISNUMBER(SEARCH("cm",Q59)),MAX(VALUE(SUBSTITUTE(_xlfn.FILTERXML("&lt;t&gt;&lt;s&gt;"&amp;SUBSTITUTE(Q59,",","&lt;/s&gt;&lt;s&gt;")&amp;"&lt;/s&gt;&lt;/t&gt;","//s"),"cm",""))),MAX(VALUE(SUBSTITUTE(_xlfn.FILTERXML("&lt;t&gt;&lt;s&gt;"&amp;SUBSTITUTE(Q59,",","&lt;/s&gt;&lt;s&gt;")&amp;"&lt;/s&gt;&lt;/t&gt;","//s"),"mm","")))/10))</f>
        <v>7</v>
      </c>
      <c r="S59" t="str">
        <f>IF(OR('Model output'!P58="",ISNUMBER(SEARCH("Not identified", 'Model output'!P58)),ISNUMBER(SEARCH("Absent",'Model output'!P58)),AND(ISNUMBER(SEARCH("No",'Model output'!P58)),NOT(ISNUMBER(SEARCH("diagnostic",'Model output'!P58)))),ISNUMBER(SEARCH("Negative",'Model output'!P58))),"negative","positive")</f>
        <v>negative</v>
      </c>
      <c r="T59">
        <f>IF('Model output'!O58="","",'Model output'!O58)</f>
        <v>1</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 ""))</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s="19" t="str">
        <f>IF('Model output'!S58="","",'Model output'!S58)</f>
        <v>There is extensive extension into peri-thyroidal fibroadipose tissue and skeletal muscle</v>
      </c>
      <c r="Y59" t="str">
        <f>IF(OR('Model output'!S58="",ISNUMBER(SEARCH("Absent",'Model output'!S58)),ISNUMBER(SEARCH("Not identified",'Model output'!S58)),AND(ISNUMBER(SEARCH("No",'Model output'!S58)),NOT(ISNUMBER(SEARCH("carcinoma",'Model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output'!T58="","",IF('Model output'!T58="Not mentioned", "No", "Yes"))</f>
        <v/>
      </c>
      <c r="AB59" t="str">
        <f>IF(AA59&lt;&gt;"Yes","",IF(OR('Model output'!U58="",ISNUMBER(SEARCH("Not identified",'Model output'!U58))),"",'Model output'!U58))</f>
        <v/>
      </c>
      <c r="AC59" s="1" t="str">
        <f>IF(OR('Model output'!V58="", AND(ISERROR(SEARCH("Positive",'Model output'!V58)), ISNUMBER(SEARCH("Negative",'Model output'!V58))), ISNUMBER(SEARCH("Uninvolved",'Model output'!V58)), ISNUMBER(SEARCH("not involved",'Model output'!V58)), ISNUMBER(SEARCH("Free",'Model output'!V58)), ISNUMBER(SEARCH("1 mm",'Model output'!V58)), ISNUMBER(SEARCH("1.0 mm",'Model output'!V58)), ISNUMBER(SEARCH("0.1 CM",'Model output'!V58)), ISNUMBER(SEARCH("less than 0.2 mm",'Model output'!V58)), ISNUMBER(SEARCH("less than 0.5 mm",'Model output'!V58)), ISNUMBER(SEARCH("invades capsule",'Model output'!V58)), ISNUMBER(SEARCH("Lymphocyte invasion",'Model output'!V58)), ISNUMBER(SEARCH("invades in capsule or vessel or benign tissue",'Model output'!V58)), ISNUMBER(SEARCH("not mentioned",'Model output'!V58)), ISNUMBER(SEARCH("cannot be assessed",'Model output'!V58))), "negative", "positive")</f>
        <v>positive</v>
      </c>
      <c r="AE59" s="38"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39" t="str">
        <f t="shared" si="2"/>
        <v>3b</v>
      </c>
      <c r="AG59" s="39" t="str">
        <f t="shared" si="3"/>
        <v>1a</v>
      </c>
      <c r="AH59" s="39" t="str">
        <f t="shared" si="7"/>
        <v>0</v>
      </c>
      <c r="AI59" s="45" t="str">
        <f t="shared" si="8"/>
        <v>II</v>
      </c>
      <c r="AJ59" s="42" t="s">
        <v>940</v>
      </c>
      <c r="AK59" s="44" t="s">
        <v>944</v>
      </c>
      <c r="AL59" s="44" t="s">
        <v>634</v>
      </c>
      <c r="AM59" s="44" t="s">
        <v>949</v>
      </c>
      <c r="AN59" s="44" t="s">
        <v>947</v>
      </c>
      <c r="AO59" s="24">
        <f t="shared" si="9"/>
        <v>1</v>
      </c>
      <c r="AP59" s="1">
        <f t="shared" si="10"/>
        <v>1</v>
      </c>
      <c r="AQ59" s="1">
        <f t="shared" si="11"/>
        <v>1</v>
      </c>
      <c r="AR59" s="1">
        <f t="shared" si="12"/>
        <v>1</v>
      </c>
      <c r="AS59" s="15">
        <f t="shared" si="4"/>
        <v>1</v>
      </c>
    </row>
    <row r="60" spans="1:46">
      <c r="A60" t="str">
        <f>'Model output'!A59</f>
        <v>TCGA-DJ-A1QL</v>
      </c>
      <c r="B60" s="36">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X</v>
      </c>
      <c r="F60" t="str">
        <f t="shared" si="5"/>
        <v>positive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output'!G59)),ISNUMBER(SEARCH("V ",'Model output'!G59)),ISNUMBER(SEARCH("five",'Model output'!G59)),ISNUMBER(SEARCH("5",'Model output'!G59))))), "lateral", "central"))</f>
        <v/>
      </c>
      <c r="H60" t="str">
        <f>IF('Model output'!H59="","negative",IF(OR(ISNUMBER(SEARCH("lymph node",'Model output'!H59)),ISNUMBER(SEARCH("gland",'Model output'!H59)),ISNUMBER(SEARCH("lobe",'Model output'!H59)),ISNUMBER(SEARCH("isthmus",'Model output'!H59)),ISNUMBER(SEARCH("mediastinum",'Model output'!H59)),ISNUMBER(SEARCH("Not mentioned",'Model output'!H59)), ISNUMBER(SEARCH("Not applicable",'Model output'!H59)), ISNUMBER(SEARCH("paratracheal",'Model output'!H59)),ISNUMBER(SEARCH("fibroadipose tissue",'Model output'!H59)),ISNUMBER(SEARCH("thyroid node",'Model output'!H59)),ISNUMBER(SEARCH("skeletal muscle",'Model output'!H59)),ISNUMBER(SEARCH("right",'Model output'!H59)),ISNUMBER(SEARCH("left",'Model output'!H59)),ISNUMBER(SEARCH("Not specified",'Model output'!H59))),"negative","positive"))</f>
        <v>negative</v>
      </c>
      <c r="I60">
        <f>IF(OR('Model output'!I59="",'Model output'!I59="Not answered",'Model output'!I59="Not mentioned"),"",IF(ISNUMBER('Model output'!I59),'Model output'!I59,1))</f>
        <v>3</v>
      </c>
      <c r="J60">
        <f>IF(OR('Model output'!J59="",'Model output'!J59="Not answered",'Model output'!J59="Not mentioned"),"",IF(AND(ISNUMBER('Model output'!J59),'Model output'!J59&lt;=I60),'Model output'!J59,IF(AND(ISNUMBER('Model output'!J59), 'Model output'!J59&gt;=DATE(2024,1,1)), MIN(DAY('Model output'!J59), MONTH('Model output'!J59), YEAR('Model output'!J59)), IF(ISNUMBER(SEARCH("0/",'Model output'!J59)),0,IF(ISNUMBER(SEARCH("/",'Model output'!J59)), VALUE(LEFT('Model output'!J59, SEARCH("/",'Model output'!J59)-1)),1)))))</f>
        <v>1</v>
      </c>
      <c r="K60" t="str" cm="1">
        <f t="array" ref="K60">IF(COUNT(FIND({0,1,2,3,4,5,6,7,8,9},'Model output'!K59))&gt;0,'Model output'!K59,"")</f>
        <v/>
      </c>
      <c r="L60" s="8" t="str">
        <f t="shared" si="1"/>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 carcinoma, follicular variant</v>
      </c>
      <c r="O60" t="str">
        <f>IF('Model output'!M59="","",'Model output'!M59)</f>
        <v/>
      </c>
      <c r="P60" t="str">
        <f>IF('Model output'!N59="","",'Model output'!N59)</f>
        <v>2.2 cm</v>
      </c>
      <c r="Q60" t="str">
        <f t="shared" si="6"/>
        <v>2.2cm</v>
      </c>
      <c r="R60" cm="1">
        <f t="array" ref="R60">IF(Q60="","",IF(ISNUMBER(SEARCH("cm",Q60)),MAX(VALUE(SUBSTITUTE(_xlfn.FILTERXML("&lt;t&gt;&lt;s&gt;"&amp;SUBSTITUTE(Q60,",","&lt;/s&gt;&lt;s&gt;")&amp;"&lt;/s&gt;&lt;/t&gt;","//s"),"cm",""))),MAX(VALUE(SUBSTITUTE(_xlfn.FILTERXML("&lt;t&gt;&lt;s&gt;"&amp;SUBSTITUTE(Q60,",","&lt;/s&gt;&lt;s&gt;")&amp;"&lt;/s&gt;&lt;/t&gt;","//s"),"mm","")))/10))</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 ""))</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9" t="str">
        <f>IF('Model output'!S59="","",'Model output'!S59)</f>
        <v>Not identified</v>
      </c>
      <c r="Y60" t="str">
        <f>IF(OR('Model output'!S59="",ISNUMBER(SEARCH("Absent",'Model output'!S59)),ISNUMBER(SEARCH("Not identified",'Model output'!S59)),AND(ISNUMBER(SEARCH("No",'Model output'!S59)),NOT(ISNUMBER(SEARCH("carcinoma",'Model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1" t="str">
        <f>IF(OR('Model output'!V59="", AND(ISERROR(SEARCH("Positive",'Model output'!V59)), ISNUMBER(SEARCH("Negative",'Model output'!V59))), ISNUMBER(SEARCH("Uninvolved",'Model output'!V59)), ISNUMBER(SEARCH("not involved",'Model output'!V59)), ISNUMBER(SEARCH("Free",'Model output'!V59)), ISNUMBER(SEARCH("1 mm",'Model output'!V59)), ISNUMBER(SEARCH("1.0 mm",'Model output'!V59)), ISNUMBER(SEARCH("0.1 CM",'Model output'!V59)), ISNUMBER(SEARCH("less than 0.2 mm",'Model output'!V59)), ISNUMBER(SEARCH("less than 0.5 mm",'Model output'!V59)), ISNUMBER(SEARCH("invades capsule",'Model output'!V59)), ISNUMBER(SEARCH("Lymphocyte invasion",'Model output'!V59)), ISNUMBER(SEARCH("invades in capsule or vessel or benign tissue",'Model output'!V59)), ISNUMBER(SEARCH("not mentioned",'Model output'!V59)), ISNUMBER(SEARCH("cannot be assessed",'Model output'!V59))), "negative", "positive")</f>
        <v>negative</v>
      </c>
      <c r="AE60" s="38"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39" t="str">
        <f t="shared" si="2"/>
        <v>2</v>
      </c>
      <c r="AG60" s="39" t="str">
        <f t="shared" si="3"/>
        <v>1a</v>
      </c>
      <c r="AH60" s="39" t="str">
        <f t="shared" si="7"/>
        <v>0</v>
      </c>
      <c r="AI60" s="45" t="str">
        <f t="shared" si="8"/>
        <v>II</v>
      </c>
      <c r="AJ60" s="42" t="s">
        <v>941</v>
      </c>
      <c r="AK60" s="44" t="s">
        <v>948</v>
      </c>
      <c r="AL60" s="44" t="s">
        <v>949</v>
      </c>
      <c r="AM60" s="44" t="s">
        <v>949</v>
      </c>
      <c r="AN60" s="44" t="s">
        <v>73</v>
      </c>
      <c r="AO60" s="24">
        <f t="shared" ca="1" si="9"/>
        <v>1</v>
      </c>
      <c r="AP60" s="1">
        <f t="shared" si="10"/>
        <v>1</v>
      </c>
      <c r="AQ60" s="1">
        <f t="shared" si="11"/>
        <v>0</v>
      </c>
      <c r="AR60" s="1">
        <f t="shared" si="12"/>
        <v>1</v>
      </c>
      <c r="AS60" s="15">
        <f t="shared" si="4"/>
        <v>0</v>
      </c>
    </row>
    <row r="61" spans="1:46">
      <c r="A61" t="str">
        <f>'Model output'!A60</f>
        <v>TCGA-DJ-A1QM</v>
      </c>
      <c r="B61" s="36">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X</v>
      </c>
      <c r="F61" t="str">
        <f t="shared" si="5"/>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output'!G60)),ISNUMBER(SEARCH("V ",'Model output'!G60)),ISNUMBER(SEARCH("five",'Model output'!G60)),ISNUMBER(SEARCH("5",'Model output'!G60))))), "lateral", "central"))</f>
        <v/>
      </c>
      <c r="H61" t="str">
        <f>IF('Model output'!H60="","negative",IF(OR(ISNUMBER(SEARCH("lymph node",'Model output'!H60)),ISNUMBER(SEARCH("gland",'Model output'!H60)),ISNUMBER(SEARCH("lobe",'Model output'!H60)),ISNUMBER(SEARCH("isthmus",'Model output'!H60)),ISNUMBER(SEARCH("mediastinum",'Model output'!H60)),ISNUMBER(SEARCH("Not mentioned",'Model output'!H60)), ISNUMBER(SEARCH("Not applicable",'Model output'!H60)), ISNUMBER(SEARCH("paratracheal",'Model output'!H60)),ISNUMBER(SEARCH("fibroadipose tissue",'Model output'!H60)),ISNUMBER(SEARCH("thyroid node",'Model output'!H60)),ISNUMBER(SEARCH("skeletal muscle",'Model output'!H60)),ISNUMBER(SEARCH("right",'Model output'!H60)),ISNUMBER(SEARCH("left",'Model output'!H60)),ISNUMBER(SEARCH("Not specified",'Model output'!H60))),"negative","positive"))</f>
        <v>negative</v>
      </c>
      <c r="I61">
        <f>IF(OR('Model output'!I60="",'Model output'!I60="Not answered",'Model output'!I60="Not mentioned"),"",IF(ISNUMBER('Model output'!I60),'Model output'!I60,1))</f>
        <v>2</v>
      </c>
      <c r="J61">
        <f>IF(OR('Model output'!J60="",'Model output'!J60="Not answered",'Model output'!J60="Not mentioned"),"",IF(AND(ISNUMBER('Model output'!J60),'Model output'!J60&lt;=I61),'Model output'!J60,IF(AND(ISNUMBER('Model output'!J60), 'Model output'!J60&gt;=DATE(2024,1,1)), MIN(DAY('Model output'!J60), MONTH('Model output'!J60), YEAR('Model output'!J60)), IF(ISNUMBER(SEARCH("0/",'Model output'!J60)),0,IF(ISNUMBER(SEARCH("/",'Model output'!J60)), VALUE(LEFT('Model output'!J60, SEARCH("/",'Model output'!J60)-1)),1)))))</f>
        <v>0</v>
      </c>
      <c r="K61" t="str" cm="1">
        <f t="array" ref="K61">IF(COUNT(FIND({0,1,2,3,4,5,6,7,8,9},'Model output'!K60))&gt;0,'Model output'!K60,"")</f>
        <v/>
      </c>
      <c r="L61" s="8" t="str">
        <f t="shared" si="1"/>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 with tall cell features</v>
      </c>
      <c r="P61" t="str">
        <f>IF('Model output'!N60="","",'Model output'!N60)</f>
        <v>0.7 cm</v>
      </c>
      <c r="Q61" t="str">
        <f t="shared" si="6"/>
        <v>0.7cm</v>
      </c>
      <c r="R61" cm="1">
        <f t="array" ref="R61">IF(Q61="","",IF(ISNUMBER(SEARCH("cm",Q61)),MAX(VALUE(SUBSTITUTE(_xlfn.FILTERXML("&lt;t&gt;&lt;s&gt;"&amp;SUBSTITUTE(Q61,",","&lt;/s&gt;&lt;s&gt;")&amp;"&lt;/s&gt;&lt;/t&gt;","//s"),"cm",""))),MAX(VALUE(SUBSTITUTE(_xlfn.FILTERXML("&lt;t&gt;&lt;s&gt;"&amp;SUBSTITUTE(Q61,",","&lt;/s&gt;&lt;s&gt;")&amp;"&lt;/s&gt;&lt;/t&gt;","//s"),"mm","")))/10))</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1</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 ""))</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9" t="str">
        <f>IF('Model output'!S60="","",'Model output'!S60)</f>
        <v>Not identified</v>
      </c>
      <c r="Y61" t="str">
        <f>IF(OR('Model output'!S60="",ISNUMBER(SEARCH("Absent",'Model output'!S60)),ISNUMBER(SEARCH("Not identified",'Model output'!S60)),AND(ISNUMBER(SEARCH("No",'Model output'!S60)),NOT(ISNUMBER(SEARCH("carcinoma",'Model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1" t="str">
        <f>IF(OR('Model output'!V60="", AND(ISERROR(SEARCH("Positive",'Model output'!V60)), ISNUMBER(SEARCH("Negative",'Model output'!V60))), ISNUMBER(SEARCH("Uninvolved",'Model output'!V60)), ISNUMBER(SEARCH("not involved",'Model output'!V60)), ISNUMBER(SEARCH("Free",'Model output'!V60)), ISNUMBER(SEARCH("1 mm",'Model output'!V60)), ISNUMBER(SEARCH("1.0 mm",'Model output'!V60)), ISNUMBER(SEARCH("0.1 CM",'Model output'!V60)), ISNUMBER(SEARCH("less than 0.2 mm",'Model output'!V60)), ISNUMBER(SEARCH("less than 0.5 mm",'Model output'!V60)), ISNUMBER(SEARCH("invades capsule",'Model output'!V60)), ISNUMBER(SEARCH("Lymphocyte invasion",'Model output'!V60)), ISNUMBER(SEARCH("invades in capsule or vessel or benign tissue",'Model output'!V60)), ISNUMBER(SEARCH("not mentioned",'Model output'!V60)), ISNUMBER(SEARCH("cannot be assessed",'Model output'!V60))), "negative", "positive")</f>
        <v>negative</v>
      </c>
      <c r="AE61" s="38"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intermediate</v>
      </c>
      <c r="AF61" s="39" t="str">
        <f t="shared" si="2"/>
        <v>1a</v>
      </c>
      <c r="AG61" s="39" t="str">
        <f t="shared" si="3"/>
        <v>0</v>
      </c>
      <c r="AH61" s="39" t="str">
        <f t="shared" si="7"/>
        <v>0</v>
      </c>
      <c r="AI61" s="45" t="str">
        <f t="shared" si="8"/>
        <v>I</v>
      </c>
      <c r="AJ61" s="42" t="s">
        <v>942</v>
      </c>
      <c r="AK61" s="44" t="s">
        <v>634</v>
      </c>
      <c r="AL61" s="44" t="s">
        <v>946</v>
      </c>
      <c r="AM61" s="44" t="s">
        <v>949</v>
      </c>
      <c r="AN61" s="44" t="s">
        <v>73</v>
      </c>
      <c r="AO61" s="24">
        <f t="shared" ca="1" si="9"/>
        <v>1</v>
      </c>
      <c r="AP61" s="1">
        <f t="shared" si="10"/>
        <v>1</v>
      </c>
      <c r="AQ61" s="1">
        <f t="shared" si="11"/>
        <v>1</v>
      </c>
      <c r="AR61" s="1">
        <f t="shared" si="12"/>
        <v>1</v>
      </c>
      <c r="AS61" s="15">
        <f t="shared" si="4"/>
        <v>1</v>
      </c>
    </row>
    <row r="62" spans="1:46">
      <c r="A62" t="str">
        <f>'Model output'!A61</f>
        <v>TCGA-DJ-A1QN</v>
      </c>
      <c r="B62" s="36">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1</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X</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0</v>
      </c>
      <c r="F62" t="str">
        <f t="shared" si="5"/>
        <v>positive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output'!G61)),ISNUMBER(SEARCH("V ",'Model output'!G61)),ISNUMBER(SEARCH("five",'Model output'!G61)),ISNUMBER(SEARCH("5",'Model output'!G61))))), "lateral", "central"))</f>
        <v/>
      </c>
      <c r="H62" t="str">
        <f>IF('Model output'!H61="","negative",IF(OR(ISNUMBER(SEARCH("lymph node",'Model output'!H61)),ISNUMBER(SEARCH("gland",'Model output'!H61)),ISNUMBER(SEARCH("lobe",'Model output'!H61)),ISNUMBER(SEARCH("isthmus",'Model output'!H61)),ISNUMBER(SEARCH("mediastinum",'Model output'!H61)),ISNUMBER(SEARCH("Not mentioned",'Model output'!H61)), ISNUMBER(SEARCH("Not applicable",'Model output'!H61)), ISNUMBER(SEARCH("paratracheal",'Model output'!H61)),ISNUMBER(SEARCH("fibroadipose tissue",'Model output'!H61)),ISNUMBER(SEARCH("thyroid node",'Model output'!H61)),ISNUMBER(SEARCH("skeletal muscle",'Model output'!H61)),ISNUMBER(SEARCH("right",'Model output'!H61)),ISNUMBER(SEARCH("left",'Model output'!H61)),ISNUMBER(SEARCH("Not specified",'Model output'!H61))),"negative","positive"))</f>
        <v>negative</v>
      </c>
      <c r="I62">
        <f>IF(OR('Model output'!I61="",'Model output'!I61="Not answered",'Model output'!I61="Not mentioned"),"",IF(ISNUMBER('Model output'!I61),'Model output'!I61,1))</f>
        <v>3</v>
      </c>
      <c r="J62">
        <f>IF(OR('Model output'!J61="",'Model output'!J61="Not answered",'Model output'!J61="Not mentioned"),"",IF(AND(ISNUMBER('Model output'!J61),'Model output'!J61&lt;=I62),'Model output'!J61,IF(AND(ISNUMBER('Model output'!J61), 'Model output'!J61&gt;=DATE(2024,1,1)), MIN(DAY('Model output'!J61), MONTH('Model output'!J61), YEAR('Model output'!J61)), IF(ISNUMBER(SEARCH("0/",'Model output'!J61)),0,IF(ISNUMBER(SEARCH("/",'Model output'!J61)), VALUE(LEFT('Model output'!J61, SEARCH("/",'Model output'!J61)-1)),1)))))</f>
        <v>3</v>
      </c>
      <c r="K62" t="str" cm="1">
        <f t="array" ref="K62">IF(COUNT(FIND({0,1,2,3,4,5,6,7,8,9},'Model output'!K61))&gt;0,'Model output'!K61,"")</f>
        <v/>
      </c>
      <c r="L62" s="8" t="str">
        <f t="shared" si="1"/>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classical, follicular, microcarcinoma</v>
      </c>
      <c r="P62" t="str">
        <f>IF('Model output'!N61="","",'Model output'!N61)</f>
        <v>0.1 cm</v>
      </c>
      <c r="Q62" t="str">
        <f t="shared" si="6"/>
        <v>0.1cm</v>
      </c>
      <c r="R62" cm="1">
        <f t="array" ref="R62">IF(Q62="","",IF(ISNUMBER(SEARCH("cm",Q62)),MAX(VALUE(SUBSTITUTE(_xlfn.FILTERXML("&lt;t&gt;&lt;s&gt;"&amp;SUBSTITUTE(Q62,",","&lt;/s&gt;&lt;s&gt;")&amp;"&lt;/s&gt;&lt;/t&gt;","//s"),"cm",""))),MAX(VALUE(SUBSTITUTE(_xlfn.FILTERXML("&lt;t&gt;&lt;s&gt;"&amp;SUBSTITUTE(Q62,",","&lt;/s&gt;&lt;s&gt;")&amp;"&lt;/s&gt;&lt;/t&gt;","//s"),"mm","")))/10))</f>
        <v>0.1</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4</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 ""))</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9" t="str">
        <f>IF('Model output'!S61="","",'Model output'!S61)</f>
        <v>Not identified</v>
      </c>
      <c r="Y62" t="str">
        <f>IF(OR('Model output'!S61="",ISNUMBER(SEARCH("Absent",'Model output'!S61)),ISNUMBER(SEARCH("Not identified",'Model output'!S61)),AND(ISNUMBER(SEARCH("No",'Model output'!S61)),NOT(ISNUMBER(SEARCH("carcinoma",'Model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1" t="str">
        <f>IF(OR('Model output'!V61="", AND(ISERROR(SEARCH("Positive",'Model output'!V61)), ISNUMBER(SEARCH("Negative",'Model output'!V61))), ISNUMBER(SEARCH("Uninvolved",'Model output'!V61)), ISNUMBER(SEARCH("not involved",'Model output'!V61)), ISNUMBER(SEARCH("Free",'Model output'!V61)), ISNUMBER(SEARCH("1 mm",'Model output'!V61)), ISNUMBER(SEARCH("1.0 mm",'Model output'!V61)), ISNUMBER(SEARCH("0.1 CM",'Model output'!V61)), ISNUMBER(SEARCH("less than 0.2 mm",'Model output'!V61)), ISNUMBER(SEARCH("less than 0.5 mm",'Model output'!V61)), ISNUMBER(SEARCH("invades capsule",'Model output'!V61)), ISNUMBER(SEARCH("Lymphocyte invasion",'Model output'!V61)), ISNUMBER(SEARCH("invades in capsule or vessel or benign tissue",'Model output'!V61)), ISNUMBER(SEARCH("not mentioned",'Model output'!V61)), ISNUMBER(SEARCH("cannot be assessed",'Model output'!V61))), "negative", "positive")</f>
        <v>negative</v>
      </c>
      <c r="AE62" s="38"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39" t="str">
        <f t="shared" si="2"/>
        <v>1a</v>
      </c>
      <c r="AG62" s="39" t="str">
        <f t="shared" si="3"/>
        <v>1a</v>
      </c>
      <c r="AH62" s="39" t="str">
        <f t="shared" si="7"/>
        <v>0</v>
      </c>
      <c r="AI62" s="45" t="str">
        <f t="shared" si="8"/>
        <v>I</v>
      </c>
      <c r="AJ62" s="42" t="s">
        <v>941</v>
      </c>
      <c r="AK62" s="44" t="s">
        <v>945</v>
      </c>
      <c r="AL62" s="44" t="s">
        <v>949</v>
      </c>
      <c r="AM62" s="44" t="s">
        <v>949</v>
      </c>
      <c r="AN62" s="44" t="s">
        <v>73</v>
      </c>
      <c r="AO62" s="24">
        <f t="shared" ca="1" si="9"/>
        <v>1</v>
      </c>
      <c r="AP62" s="1">
        <f t="shared" si="10"/>
        <v>0</v>
      </c>
      <c r="AQ62" s="1">
        <f t="shared" si="11"/>
        <v>0</v>
      </c>
      <c r="AR62" s="1">
        <f t="shared" si="12"/>
        <v>1</v>
      </c>
      <c r="AS62" s="15">
        <f t="shared" si="4"/>
        <v>1</v>
      </c>
    </row>
    <row r="63" spans="1:46">
      <c r="A63" t="str">
        <f>'Model output'!A62</f>
        <v>TCGA-DJ-A1QO</v>
      </c>
      <c r="B63" s="36">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5"/>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output'!G62)),ISNUMBER(SEARCH("V ",'Model output'!G62)),ISNUMBER(SEARCH("five",'Model output'!G62)),ISNUMBER(SEARCH("5",'Model output'!G62))))), "lateral", "central"))</f>
        <v/>
      </c>
      <c r="H63" t="str">
        <f>IF('Model output'!H62="","negative",IF(OR(ISNUMBER(SEARCH("lymph node",'Model output'!H62)),ISNUMBER(SEARCH("gland",'Model output'!H62)),ISNUMBER(SEARCH("lobe",'Model output'!H62)),ISNUMBER(SEARCH("isthmus",'Model output'!H62)),ISNUMBER(SEARCH("mediastinum",'Model output'!H62)),ISNUMBER(SEARCH("Not mentioned",'Model output'!H62)), ISNUMBER(SEARCH("Not applicable",'Model output'!H62)), ISNUMBER(SEARCH("paratracheal",'Model output'!H62)),ISNUMBER(SEARCH("fibroadipose tissue",'Model output'!H62)),ISNUMBER(SEARCH("thyroid node",'Model output'!H62)),ISNUMBER(SEARCH("skeletal muscle",'Model output'!H62)),ISNUMBER(SEARCH("right",'Model output'!H62)),ISNUMBER(SEARCH("left",'Model output'!H62)),ISNUMBER(SEARCH("Not specified",'Model output'!H62))),"negative","positive"))</f>
        <v>negative</v>
      </c>
      <c r="I63">
        <f>IF(OR('Model output'!I62="",'Model output'!I62="Not answered",'Model output'!I62="Not mentioned"),"",IF(ISNUMBER('Model output'!I62),'Model output'!I62,1))</f>
        <v>0</v>
      </c>
      <c r="J63">
        <f>IF(OR('Model output'!J62="",'Model output'!J62="Not answered",'Model output'!J62="Not mentioned"),"",IF(AND(ISNUMBER('Model output'!J62),'Model output'!J62&lt;=I63),'Model output'!J62,IF(AND(ISNUMBER('Model output'!J62), 'Model output'!J62&gt;=DATE(2024,1,1)), MIN(DAY('Model output'!J62), MONTH('Model output'!J62), YEAR('Model output'!J62)), IF(ISNUMBER(SEARCH("0/",'Model output'!J62)),0,IF(ISNUMBER(SEARCH("/",'Model output'!J62)), VALUE(LEFT('Model output'!J62, SEARCH("/",'Model output'!J62)-1)),1)))))</f>
        <v>0</v>
      </c>
      <c r="K63" t="str" cm="1">
        <f t="array" ref="K63">IF(COUNT(FIND({0,1,2,3,4,5,6,7,8,9},'Model output'!K62))&gt;0,'Model output'!K62,"")</f>
        <v/>
      </c>
      <c r="L63" s="8" t="str">
        <f t="shared" si="1"/>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Classical type with tall cell features</v>
      </c>
      <c r="P63" t="str">
        <f>IF('Model output'!N62="","",'Model output'!N62)</f>
        <v>2.2 cm</v>
      </c>
      <c r="Q63" t="str">
        <f t="shared" si="6"/>
        <v>2.2cm</v>
      </c>
      <c r="R63" cm="1">
        <f t="array" ref="R63">IF(Q63="","",IF(ISNUMBER(SEARCH("cm",Q63)),MAX(VALUE(SUBSTITUTE(_xlfn.FILTERXML("&lt;t&gt;&lt;s&gt;"&amp;SUBSTITUTE(Q63,",","&lt;/s&gt;&lt;s&gt;")&amp;"&lt;/s&gt;&lt;/t&gt;","//s"),"cm",""))),MAX(VALUE(SUBSTITUTE(_xlfn.FILTERXML("&lt;t&gt;&lt;s&gt;"&amp;SUBSTITUTE(Q63,",","&lt;/s&gt;&lt;s&gt;")&amp;"&lt;/s&gt;&lt;/t&gt;","//s"),"mm","")))/10))</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1</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 ""))</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negative</v>
      </c>
      <c r="X63" s="19" t="str">
        <f>IF('Model output'!S62="","",'Model output'!S62)</f>
        <v>invades :the extrathyroidal adipose tissue</v>
      </c>
      <c r="Y63" t="str">
        <f>IF(OR('Model output'!S62="",ISNUMBER(SEARCH("Absent",'Model output'!S62)),ISNUMBER(SEARCH("Not identified",'Model output'!S62)),AND(ISNUMBER(SEARCH("No",'Model output'!S62)),NOT(ISNUMBER(SEARCH("carcinoma",'Model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1" t="str">
        <f>IF(OR('Model output'!V62="", AND(ISERROR(SEARCH("Positive",'Model output'!V62)), ISNUMBER(SEARCH("Negative",'Model output'!V62))), ISNUMBER(SEARCH("Uninvolved",'Model output'!V62)), ISNUMBER(SEARCH("not involved",'Model output'!V62)), ISNUMBER(SEARCH("Free",'Model output'!V62)), ISNUMBER(SEARCH("1 mm",'Model output'!V62)), ISNUMBER(SEARCH("1.0 mm",'Model output'!V62)), ISNUMBER(SEARCH("0.1 CM",'Model output'!V62)), ISNUMBER(SEARCH("less than 0.2 mm",'Model output'!V62)), ISNUMBER(SEARCH("less than 0.5 mm",'Model output'!V62)), ISNUMBER(SEARCH("invades capsule",'Model output'!V62)), ISNUMBER(SEARCH("Lymphocyte invasion",'Model output'!V62)), ISNUMBER(SEARCH("invades in capsule or vessel or benign tissue",'Model output'!V62)), ISNUMBER(SEARCH("not mentioned",'Model output'!V62)), ISNUMBER(SEARCH("cannot be assessed",'Model output'!V62))), "negative", "positive")</f>
        <v>positive</v>
      </c>
      <c r="AE63" s="38"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39" t="str">
        <f t="shared" si="2"/>
        <v>2</v>
      </c>
      <c r="AG63" s="39" t="str">
        <f t="shared" si="3"/>
        <v>0</v>
      </c>
      <c r="AH63" s="39" t="str">
        <f t="shared" si="7"/>
        <v>0</v>
      </c>
      <c r="AI63" s="45" t="str">
        <f t="shared" si="8"/>
        <v>I</v>
      </c>
      <c r="AJ63" s="42" t="s">
        <v>940</v>
      </c>
      <c r="AK63" s="44" t="s">
        <v>948</v>
      </c>
      <c r="AL63" s="44" t="s">
        <v>949</v>
      </c>
      <c r="AM63" s="44" t="s">
        <v>949</v>
      </c>
      <c r="AN63" s="44" t="s">
        <v>73</v>
      </c>
      <c r="AO63" s="24">
        <f t="shared" si="9"/>
        <v>1</v>
      </c>
      <c r="AP63" s="1">
        <f t="shared" si="10"/>
        <v>1</v>
      </c>
      <c r="AQ63" s="1">
        <f t="shared" si="11"/>
        <v>1</v>
      </c>
      <c r="AR63" s="1">
        <f t="shared" si="12"/>
        <v>1</v>
      </c>
      <c r="AS63" s="15">
        <f t="shared" si="4"/>
        <v>1</v>
      </c>
    </row>
    <row r="64" spans="1:46">
      <c r="A64" t="str">
        <f>'Model output'!A63</f>
        <v>TCGA-DJ-A1QQ</v>
      </c>
      <c r="B64" s="36">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0</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5"/>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output'!G63)),ISNUMBER(SEARCH("V ",'Model output'!G63)),ISNUMBER(SEARCH("five",'Model output'!G63)),ISNUMBER(SEARCH("5",'Model output'!G63))))), "lateral", "central"))</f>
        <v/>
      </c>
      <c r="H64" t="str">
        <f>IF('Model output'!H63="","negative",IF(OR(ISNUMBER(SEARCH("lymph node",'Model output'!H63)),ISNUMBER(SEARCH("gland",'Model output'!H63)),ISNUMBER(SEARCH("lobe",'Model output'!H63)),ISNUMBER(SEARCH("isthmus",'Model output'!H63)),ISNUMBER(SEARCH("mediastinum",'Model output'!H63)),ISNUMBER(SEARCH("Not mentioned",'Model output'!H63)), ISNUMBER(SEARCH("Not applicable",'Model output'!H63)), ISNUMBER(SEARCH("paratracheal",'Model output'!H63)),ISNUMBER(SEARCH("fibroadipose tissue",'Model output'!H63)),ISNUMBER(SEARCH("thyroid node",'Model output'!H63)),ISNUMBER(SEARCH("skeletal muscle",'Model output'!H63)),ISNUMBER(SEARCH("right",'Model output'!H63)),ISNUMBER(SEARCH("left",'Model output'!H63)),ISNUMBER(SEARCH("Not specified",'Model output'!H63))),"negative","positive"))</f>
        <v>negative</v>
      </c>
      <c r="I64">
        <f>IF(OR('Model output'!I63="",'Model output'!I63="Not answered",'Model output'!I63="Not mentioned"),"",IF(ISNUMBER('Model output'!I63),'Model output'!I63,1))</f>
        <v>1</v>
      </c>
      <c r="J64">
        <f>IF(OR('Model output'!J63="",'Model output'!J63="Not answered",'Model output'!J63="Not mentioned"),"",IF(AND(ISNUMBER('Model output'!J63),'Model output'!J63&lt;=I64),'Model output'!J63,IF(AND(ISNUMBER('Model output'!J63), 'Model output'!J63&gt;=DATE(2024,1,1)), MIN(DAY('Model output'!J63), MONTH('Model output'!J63), YEAR('Model output'!J63)), IF(ISNUMBER(SEARCH("0/",'Model output'!J63)),0,IF(ISNUMBER(SEARCH("/",'Model output'!J63)), VALUE(LEFT('Model output'!J63, SEARCH("/",'Model output'!J63)-1)),1)))))</f>
        <v>0</v>
      </c>
      <c r="K64" t="str" cm="1">
        <f t="array" ref="K64">IF(COUNT(FIND({0,1,2,3,4,5,6,7,8,9},'Model output'!K63))&gt;0,'Model output'!K63,"")</f>
        <v/>
      </c>
      <c r="L64" s="8" t="str">
        <f t="shared" si="1"/>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v>
      </c>
      <c r="O64" t="str">
        <f>IF('Model output'!M63="","",'Model output'!M63)</f>
        <v>classical</v>
      </c>
      <c r="P64" t="str">
        <f>IF('Model output'!N63="","",'Model output'!N63)</f>
        <v>3 cm</v>
      </c>
      <c r="Q64" t="str">
        <f t="shared" si="6"/>
        <v>3cm</v>
      </c>
      <c r="R64" cm="1">
        <f t="array" ref="R64">IF(Q64="","",IF(ISNUMBER(SEARCH("cm",Q64)),MAX(VALUE(SUBSTITUTE(_xlfn.FILTERXML("&lt;t&gt;&lt;s&gt;"&amp;SUBSTITUTE(Q64,",","&lt;/s&gt;&lt;s&gt;")&amp;"&lt;/s&gt;&lt;/t&gt;","//s"),"cm",""))),MAX(VALUE(SUBSTITUTE(_xlfn.FILTERXML("&lt;t&gt;&lt;s&gt;"&amp;SUBSTITUTE(Q64,",","&lt;/s&gt;&lt;s&gt;")&amp;"&lt;/s&gt;&lt;/t&gt;","//s"),"mm","")))/10))</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 ""))</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9" t="str">
        <f>IF('Model output'!S63="","",'Model output'!S63)</f>
        <v>invades :the perithyroidal adipose tissue, Focal</v>
      </c>
      <c r="Y64" t="str">
        <f>IF(OR('Model output'!S63="",ISNUMBER(SEARCH("Absent",'Model output'!S63)),ISNUMBER(SEARCH("Not identified",'Model output'!S63)),AND(ISNUMBER(SEARCH("No",'Model output'!S63)),NOT(ISNUMBER(SEARCH("carcinoma",'Model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1" t="str">
        <f>IF(OR('Model output'!V63="", AND(ISERROR(SEARCH("Positive",'Model output'!V63)), ISNUMBER(SEARCH("Negative",'Model output'!V63))), ISNUMBER(SEARCH("Uninvolved",'Model output'!V63)), ISNUMBER(SEARCH("not involved",'Model output'!V63)), ISNUMBER(SEARCH("Free",'Model output'!V63)), ISNUMBER(SEARCH("1 mm",'Model output'!V63)), ISNUMBER(SEARCH("1.0 mm",'Model output'!V63)), ISNUMBER(SEARCH("0.1 CM",'Model output'!V63)), ISNUMBER(SEARCH("less than 0.2 mm",'Model output'!V63)), ISNUMBER(SEARCH("less than 0.5 mm",'Model output'!V63)), ISNUMBER(SEARCH("invades capsule",'Model output'!V63)), ISNUMBER(SEARCH("Lymphocyte invasion",'Model output'!V63)), ISNUMBER(SEARCH("invades in capsule or vessel or benign tissue",'Model output'!V63)), ISNUMBER(SEARCH("not mentioned",'Model output'!V63)), ISNUMBER(SEARCH("cannot be assessed",'Model output'!V63))), "negative", "positive")</f>
        <v>negative</v>
      </c>
      <c r="AE64" s="38"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39" t="str">
        <f t="shared" si="2"/>
        <v>2</v>
      </c>
      <c r="AG64" s="39" t="str">
        <f t="shared" si="3"/>
        <v>0</v>
      </c>
      <c r="AH64" s="39" t="str">
        <f t="shared" si="7"/>
        <v>0</v>
      </c>
      <c r="AI64" s="45" t="str">
        <f t="shared" si="8"/>
        <v>I</v>
      </c>
      <c r="AJ64" s="42" t="s">
        <v>942</v>
      </c>
      <c r="AK64" s="44" t="s">
        <v>948</v>
      </c>
      <c r="AL64" s="44" t="s">
        <v>946</v>
      </c>
      <c r="AM64" s="44" t="s">
        <v>949</v>
      </c>
      <c r="AN64" s="44" t="s">
        <v>73</v>
      </c>
      <c r="AO64" s="24">
        <f t="shared" ca="1" si="9"/>
        <v>1</v>
      </c>
      <c r="AP64" s="1">
        <f t="shared" si="10"/>
        <v>1</v>
      </c>
      <c r="AQ64" s="1">
        <f t="shared" si="11"/>
        <v>1</v>
      </c>
      <c r="AR64" s="1">
        <f t="shared" si="12"/>
        <v>1</v>
      </c>
      <c r="AS64" s="15">
        <f t="shared" si="4"/>
        <v>1</v>
      </c>
    </row>
    <row r="65" spans="1:45">
      <c r="A65" t="str">
        <f>'Model output'!A64</f>
        <v>TCGA-DJ-A2PN</v>
      </c>
      <c r="B65" s="36">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0</v>
      </c>
      <c r="F65" t="str">
        <f t="shared" si="5"/>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output'!G64)),ISNUMBER(SEARCH("V ",'Model output'!G64)),ISNUMBER(SEARCH("five",'Model output'!G64)),ISNUMBER(SEARCH("5",'Model output'!G64))))), "lateral", "central"))</f>
        <v/>
      </c>
      <c r="H65" t="str">
        <f>IF('Model output'!H64="","negative",IF(OR(ISNUMBER(SEARCH("lymph node",'Model output'!H64)),ISNUMBER(SEARCH("gland",'Model output'!H64)),ISNUMBER(SEARCH("lobe",'Model output'!H64)),ISNUMBER(SEARCH("isthmus",'Model output'!H64)),ISNUMBER(SEARCH("mediastinum",'Model output'!H64)),ISNUMBER(SEARCH("Not mentioned",'Model output'!H64)), ISNUMBER(SEARCH("Not applicable",'Model output'!H64)), ISNUMBER(SEARCH("paratracheal",'Model output'!H64)),ISNUMBER(SEARCH("fibroadipose tissue",'Model output'!H64)),ISNUMBER(SEARCH("thyroid node",'Model output'!H64)),ISNUMBER(SEARCH("skeletal muscle",'Model output'!H64)),ISNUMBER(SEARCH("right",'Model output'!H64)),ISNUMBER(SEARCH("left",'Model output'!H64)),ISNUMBER(SEARCH("Not specified",'Model output'!H64))),"negative","positive"))</f>
        <v>negative</v>
      </c>
      <c r="I65">
        <f>IF(OR('Model output'!I64="",'Model output'!I64="Not answered",'Model output'!I64="Not mentioned"),"",IF(ISNUMBER('Model output'!I64),'Model output'!I64,1))</f>
        <v>1</v>
      </c>
      <c r="J65">
        <f>IF(OR('Model output'!J64="",'Model output'!J64="Not answered",'Model output'!J64="Not mentioned"),"",IF(AND(ISNUMBER('Model output'!J64),'Model output'!J64&lt;=I65),'Model output'!J64,IF(AND(ISNUMBER('Model output'!J64), 'Model output'!J64&gt;=DATE(2024,1,1)), MIN(DAY('Model output'!J64), MONTH('Model output'!J64), YEAR('Model output'!J64)), IF(ISNUMBER(SEARCH("0/",'Model output'!J64)),0,IF(ISNUMBER(SEARCH("/",'Model output'!J64)), VALUE(LEFT('Model output'!J64, SEARCH("/",'Model output'!J64)-1)),1)))))</f>
        <v>0</v>
      </c>
      <c r="K65" t="str" cm="1">
        <f t="array" ref="K65">IF(COUNT(FIND({0,1,2,3,4,5,6,7,8,9},'Model output'!K64))&gt;0,'Model output'!K64,"")</f>
        <v/>
      </c>
      <c r="L65" s="8" t="str">
        <f t="shared" si="1"/>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
      </c>
      <c r="P65" t="str">
        <f>IF('Model output'!N64="","",'Model output'!N64)</f>
        <v>1.3 cm</v>
      </c>
      <c r="Q65" t="str">
        <f t="shared" si="6"/>
        <v>1.3cm</v>
      </c>
      <c r="R65" cm="1">
        <f t="array" ref="R65">IF(Q65="","",IF(ISNUMBER(SEARCH("cm",Q65)),MAX(VALUE(SUBSTITUTE(_xlfn.FILTERXML("&lt;t&gt;&lt;s&gt;"&amp;SUBSTITUTE(Q65,",","&lt;/s&gt;&lt;s&gt;")&amp;"&lt;/s&gt;&lt;/t&gt;","//s"),"cm",""))),MAX(VALUE(SUBSTITUTE(_xlfn.FILTERXML("&lt;t&gt;&lt;s&gt;"&amp;SUBSTITUTE(Q65,",","&lt;/s&gt;&lt;s&gt;")&amp;"&lt;/s&gt;&lt;/t&gt;","//s"),"mm","")))/10))</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 ""))</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s="19" t="str">
        <f>IF('Model output'!S64="","",'Model output'!S64)</f>
        <v>Not identified</v>
      </c>
      <c r="Y65" t="str">
        <f>IF(OR('Model output'!S64="",ISNUMBER(SEARCH("Absent",'Model output'!S64)),ISNUMBER(SEARCH("Not identified",'Model output'!S64)),AND(ISNUMBER(SEARCH("No",'Model output'!S64)),NOT(ISNUMBER(SEARCH("carcinoma",'Model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1" t="str">
        <f>IF(OR('Model output'!V64="", AND(ISERROR(SEARCH("Positive",'Model output'!V64)), ISNUMBER(SEARCH("Negative",'Model output'!V64))), ISNUMBER(SEARCH("Uninvolved",'Model output'!V64)), ISNUMBER(SEARCH("not involved",'Model output'!V64)), ISNUMBER(SEARCH("Free",'Model output'!V64)), ISNUMBER(SEARCH("1 mm",'Model output'!V64)), ISNUMBER(SEARCH("1.0 mm",'Model output'!V64)), ISNUMBER(SEARCH("0.1 CM",'Model output'!V64)), ISNUMBER(SEARCH("less than 0.2 mm",'Model output'!V64)), ISNUMBER(SEARCH("less than 0.5 mm",'Model output'!V64)), ISNUMBER(SEARCH("invades capsule",'Model output'!V64)), ISNUMBER(SEARCH("Lymphocyte invasion",'Model output'!V64)), ISNUMBER(SEARCH("invades in capsule or vessel or benign tissue",'Model output'!V64)), ISNUMBER(SEARCH("not mentioned",'Model output'!V64)), ISNUMBER(SEARCH("cannot be assessed",'Model output'!V64))), "negative", "positive")</f>
        <v>negative</v>
      </c>
      <c r="AE65" s="38"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39" t="str">
        <f t="shared" si="2"/>
        <v>1b</v>
      </c>
      <c r="AG65" s="39" t="str">
        <f t="shared" si="3"/>
        <v>0</v>
      </c>
      <c r="AH65" s="39" t="str">
        <f t="shared" si="7"/>
        <v>0</v>
      </c>
      <c r="AI65" s="45" t="str">
        <f t="shared" si="8"/>
        <v>I</v>
      </c>
      <c r="AJ65" s="42" t="s">
        <v>941</v>
      </c>
      <c r="AK65" s="44" t="s">
        <v>945</v>
      </c>
      <c r="AL65" s="44" t="s">
        <v>949</v>
      </c>
      <c r="AM65" s="44" t="s">
        <v>949</v>
      </c>
      <c r="AN65" s="44" t="s">
        <v>73</v>
      </c>
      <c r="AO65" s="24">
        <f t="shared" ca="1" si="9"/>
        <v>1</v>
      </c>
      <c r="AP65" s="1">
        <f t="shared" si="10"/>
        <v>1</v>
      </c>
      <c r="AQ65" s="1">
        <f t="shared" si="11"/>
        <v>1</v>
      </c>
      <c r="AR65" s="1">
        <f t="shared" si="12"/>
        <v>1</v>
      </c>
      <c r="AS65" s="15">
        <f t="shared" si="4"/>
        <v>1</v>
      </c>
    </row>
    <row r="66" spans="1:45">
      <c r="A66" t="str">
        <f>'Model output'!A65</f>
        <v>TCGA-DJ-A2PP</v>
      </c>
      <c r="B66" s="36">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1</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0</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X</v>
      </c>
      <c r="F66" t="str">
        <f t="shared" si="5"/>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output'!G65)),ISNUMBER(SEARCH("V ",'Model output'!G65)),ISNUMBER(SEARCH("five",'Model output'!G65)),ISNUMBER(SEARCH("5",'Model output'!G65))))), "lateral", "central"))</f>
        <v/>
      </c>
      <c r="H66" t="str">
        <f>IF('Model output'!H65="","negative",IF(OR(ISNUMBER(SEARCH("lymph node",'Model output'!H65)),ISNUMBER(SEARCH("gland",'Model output'!H65)),ISNUMBER(SEARCH("lobe",'Model output'!H65)),ISNUMBER(SEARCH("isthmus",'Model output'!H65)),ISNUMBER(SEARCH("mediastinum",'Model output'!H65)),ISNUMBER(SEARCH("Not mentioned",'Model output'!H65)), ISNUMBER(SEARCH("Not applicable",'Model output'!H65)), ISNUMBER(SEARCH("paratracheal",'Model output'!H65)),ISNUMBER(SEARCH("fibroadipose tissue",'Model output'!H65)),ISNUMBER(SEARCH("thyroid node",'Model output'!H65)),ISNUMBER(SEARCH("skeletal muscle",'Model output'!H65)),ISNUMBER(SEARCH("right",'Model output'!H65)),ISNUMBER(SEARCH("left",'Model output'!H65)),ISNUMBER(SEARCH("Not specified",'Model output'!H65))),"negative","positive"))</f>
        <v>negative</v>
      </c>
      <c r="I66">
        <f>IF(OR('Model output'!I65="",'Model output'!I65="Not answered",'Model output'!I65="Not mentioned"),"",IF(ISNUMBER('Model output'!I65),'Model output'!I65,1))</f>
        <v>3</v>
      </c>
      <c r="J66">
        <f>IF(OR('Model output'!J65="",'Model output'!J65="Not answered",'Model output'!J65="Not mentioned"),"",IF(AND(ISNUMBER('Model output'!J65),'Model output'!J65&lt;=I66),'Model output'!J65,IF(AND(ISNUMBER('Model output'!J65), 'Model output'!J65&gt;=DATE(2024,1,1)), MIN(DAY('Model output'!J65), MONTH('Model output'!J65), YEAR('Model output'!J65)), IF(ISNUMBER(SEARCH("0/",'Model output'!J65)),0,IF(ISNUMBER(SEARCH("/",'Model output'!J65)), VALUE(LEFT('Model output'!J65, SEARCH("/",'Model output'!J65)-1)),1)))))</f>
        <v>0</v>
      </c>
      <c r="K66" t="str" cm="1">
        <f t="array" ref="K66">IF(COUNT(FIND({0,1,2,3,4,5,6,7,8,9},'Model output'!K65))&gt;0,'Model output'!K65,"")</f>
        <v/>
      </c>
      <c r="L66" s="8" t="str">
        <f t="shared" si="1"/>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variant with oncocytic features</v>
      </c>
      <c r="P66" t="str">
        <f>IF('Model output'!N65="","",'Model output'!N65)</f>
        <v>3.6 cm</v>
      </c>
      <c r="Q66" t="str">
        <f t="shared" si="6"/>
        <v>3.6cm</v>
      </c>
      <c r="R66" cm="1">
        <f t="array" ref="R66">IF(Q66="","",IF(ISNUMBER(SEARCH("cm",Q66)),MAX(VALUE(SUBSTITUTE(_xlfn.FILTERXML("&lt;t&gt;&lt;s&gt;"&amp;SUBSTITUTE(Q66,",","&lt;/s&gt;&lt;s&gt;")&amp;"&lt;/s&gt;&lt;/t&gt;","//s"),"cm",""))),MAX(VALUE(SUBSTITUTE(_xlfn.FILTERXML("&lt;t&gt;&lt;s&gt;"&amp;SUBSTITUTE(Q66,",","&lt;/s&gt;&lt;s&gt;")&amp;"&lt;/s&gt;&lt;/t&gt;","//s"),"mm","")))/10))</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1</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 ""))</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9" t="str">
        <f>IF('Model output'!S65="","",'Model output'!S65)</f>
        <v>Not Identified</v>
      </c>
      <c r="Y66" t="str">
        <f>IF(OR('Model output'!S65="",ISNUMBER(SEARCH("Absent",'Model output'!S65)),ISNUMBER(SEARCH("Not identified",'Model output'!S65)),AND(ISNUMBER(SEARCH("No",'Model output'!S65)),NOT(ISNUMBER(SEARCH("carcinoma",'Model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1" t="str">
        <f>IF(OR('Model output'!V65="", AND(ISERROR(SEARCH("Positive",'Model output'!V65)), ISNUMBER(SEARCH("Negative",'Model output'!V65))), ISNUMBER(SEARCH("Uninvolved",'Model output'!V65)), ISNUMBER(SEARCH("not involved",'Model output'!V65)), ISNUMBER(SEARCH("Free",'Model output'!V65)), ISNUMBER(SEARCH("1 mm",'Model output'!V65)), ISNUMBER(SEARCH("1.0 mm",'Model output'!V65)), ISNUMBER(SEARCH("0.1 CM",'Model output'!V65)), ISNUMBER(SEARCH("less than 0.2 mm",'Model output'!V65)), ISNUMBER(SEARCH("less than 0.5 mm",'Model output'!V65)), ISNUMBER(SEARCH("invades capsule",'Model output'!V65)), ISNUMBER(SEARCH("Lymphocyte invasion",'Model output'!V65)), ISNUMBER(SEARCH("invades in capsule or vessel or benign tissue",'Model output'!V65)), ISNUMBER(SEARCH("not mentioned",'Model output'!V65)), ISNUMBER(SEARCH("cannot be assessed",'Model output'!V65))), "negative", "positive")</f>
        <v>negative</v>
      </c>
      <c r="AE66" s="38"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39" t="str">
        <f t="shared" si="2"/>
        <v>2</v>
      </c>
      <c r="AG66" s="39" t="str">
        <f t="shared" si="3"/>
        <v>0</v>
      </c>
      <c r="AH66" s="39" t="str">
        <f t="shared" si="7"/>
        <v>0</v>
      </c>
      <c r="AI66" s="45" t="str">
        <f t="shared" si="8"/>
        <v>I</v>
      </c>
      <c r="AJ66" s="42" t="s">
        <v>941</v>
      </c>
      <c r="AK66" s="44" t="s">
        <v>948</v>
      </c>
      <c r="AL66" s="44" t="s">
        <v>946</v>
      </c>
      <c r="AM66" s="44" t="s">
        <v>949</v>
      </c>
      <c r="AN66" s="44" t="s">
        <v>73</v>
      </c>
      <c r="AO66" s="24">
        <f t="shared" ca="1" si="9"/>
        <v>1</v>
      </c>
      <c r="AP66" s="1">
        <f t="shared" si="10"/>
        <v>1</v>
      </c>
      <c r="AQ66" s="1">
        <f t="shared" si="11"/>
        <v>1</v>
      </c>
      <c r="AR66" s="1">
        <f t="shared" si="12"/>
        <v>1</v>
      </c>
      <c r="AS66" s="15">
        <f t="shared" si="4"/>
        <v>1</v>
      </c>
    </row>
    <row r="67" spans="1:45">
      <c r="A67" t="str">
        <f>'Model output'!A66</f>
        <v>TCGA-DJ-A2PQ</v>
      </c>
      <c r="B67" s="36">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3</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
      </c>
      <c r="F67" t="str">
        <f t="shared" si="5"/>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output'!G66)),ISNUMBER(SEARCH("V ",'Model output'!G66)),ISNUMBER(SEARCH("five",'Model output'!G66)),ISNUMBER(SEARCH("5",'Model output'!G66))))), "lateral", "central"))</f>
        <v>central</v>
      </c>
      <c r="H67" t="str">
        <f>IF('Model output'!H66="","negative",IF(OR(ISNUMBER(SEARCH("lymph node",'Model output'!H66)),ISNUMBER(SEARCH("gland",'Model output'!H66)),ISNUMBER(SEARCH("lobe",'Model output'!H66)),ISNUMBER(SEARCH("isthmus",'Model output'!H66)),ISNUMBER(SEARCH("mediastinum",'Model output'!H66)),ISNUMBER(SEARCH("Not mentioned",'Model output'!H66)), ISNUMBER(SEARCH("Not applicable",'Model output'!H66)), ISNUMBER(SEARCH("paratracheal",'Model output'!H66)),ISNUMBER(SEARCH("fibroadipose tissue",'Model output'!H66)),ISNUMBER(SEARCH("thyroid node",'Model output'!H66)),ISNUMBER(SEARCH("skeletal muscle",'Model output'!H66)),ISNUMBER(SEARCH("right",'Model output'!H66)),ISNUMBER(SEARCH("left",'Model output'!H66)),ISNUMBER(SEARCH("Not specified",'Model output'!H66))),"negative","positive"))</f>
        <v>negative</v>
      </c>
      <c r="I67">
        <f>IF(OR('Model output'!I66="",'Model output'!I66="Not answered",'Model output'!I66="Not mentioned"),"",IF(ISNUMBER('Model output'!I66),'Model output'!I66,1))</f>
        <v>12</v>
      </c>
      <c r="J67">
        <f>IF(OR('Model output'!J66="",'Model output'!J66="Not answered",'Model output'!J66="Not mentioned"),"",IF(AND(ISNUMBER('Model output'!J66),'Model output'!J66&lt;=I67),'Model output'!J66,IF(AND(ISNUMBER('Model output'!J66), 'Model output'!J66&gt;=DATE(2024,1,1)), MIN(DAY('Model output'!J66), MONTH('Model output'!J66), YEAR('Model output'!J66)), IF(ISNUMBER(SEARCH("0/",'Model output'!J66)),0,IF(ISNUMBER(SEARCH("/",'Model output'!J66)), VALUE(LEFT('Model output'!J66, SEARCH("/",'Model output'!J66)-1)),1)))))</f>
        <v>7</v>
      </c>
      <c r="K67" t="str" cm="1">
        <f t="array" ref="K67">IF(COUNT(FIND({0,1,2,3,4,5,6,7,8,9},'Model output'!K66))&gt;0,'Model output'!K66,"")</f>
        <v>2.4cm</v>
      </c>
      <c r="L67" s="8" t="str">
        <f t="shared" ref="L67:L127" si="13">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67,"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
      </c>
      <c r="P67" t="str">
        <f>IF('Model output'!N66="","",'Model output'!N66)</f>
        <v>3.5 cm</v>
      </c>
      <c r="Q67" t="str">
        <f t="shared" si="6"/>
        <v>3.5cm</v>
      </c>
      <c r="R67" cm="1">
        <f t="array" ref="R67">IF(Q67="","",IF(ISNUMBER(SEARCH("cm",Q67)),MAX(VALUE(SUBSTITUTE(_xlfn.FILTERXML("&lt;t&gt;&lt;s&gt;"&amp;SUBSTITUTE(Q67,",","&lt;/s&gt;&lt;s&gt;")&amp;"&lt;/s&gt;&lt;/t&gt;","//s"),"cm",""))),MAX(VALUE(SUBSTITUTE(_xlfn.FILTERXML("&lt;t&gt;&lt;s&gt;"&amp;SUBSTITUTE(Q67,",","&lt;/s&gt;&lt;s&gt;")&amp;"&lt;/s&gt;&lt;/t&gt;","//s"),"mm","")))/10))</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 ""))</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9" t="str">
        <f>IF('Model output'!S66="","",'Model output'!S66)</f>
        <v>Not Identified</v>
      </c>
      <c r="Y67" t="str">
        <f>IF(OR('Model output'!S66="",ISNUMBER(SEARCH("Absent",'Model output'!S66)),ISNUMBER(SEARCH("Not identified",'Model output'!S66)),AND(ISNUMBER(SEARCH("No",'Model output'!S66)),NOT(ISNUMBER(SEARCH("carcinoma",'Model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1" t="str">
        <f>IF(OR('Model output'!V66="", AND(ISERROR(SEARCH("Positive",'Model output'!V66)), ISNUMBER(SEARCH("Negative",'Model output'!V66))), ISNUMBER(SEARCH("Uninvolved",'Model output'!V66)), ISNUMBER(SEARCH("not involved",'Model output'!V66)), ISNUMBER(SEARCH("Free",'Model output'!V66)), ISNUMBER(SEARCH("1 mm",'Model output'!V66)), ISNUMBER(SEARCH("1.0 mm",'Model output'!V66)), ISNUMBER(SEARCH("0.1 CM",'Model output'!V66)), ISNUMBER(SEARCH("less than 0.2 mm",'Model output'!V66)), ISNUMBER(SEARCH("less than 0.5 mm",'Model output'!V66)), ISNUMBER(SEARCH("invades capsule",'Model output'!V66)), ISNUMBER(SEARCH("Lymphocyte invasion",'Model output'!V66)), ISNUMBER(SEARCH("invades in capsule or vessel or benign tissue",'Model output'!V66)), ISNUMBER(SEARCH("not mentioned",'Model output'!V66)), ISNUMBER(SEARCH("cannot be assessed",'Model output'!V66))), "negative", "positive")</f>
        <v>negative</v>
      </c>
      <c r="AE67" s="38"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39" t="str">
        <f t="shared" ref="AF67:AF127" si="14">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9" t="str">
        <f t="shared" ref="AG67:AG127" si="15">IF(AND(ISNUMBER(J67),J67&gt;0),
IF(G67="lateral", "1b", "1a"),"0")</f>
        <v>1a</v>
      </c>
      <c r="AH67" s="39" t="str">
        <f t="shared" si="7"/>
        <v>0</v>
      </c>
      <c r="AI67" s="45" t="str">
        <f t="shared" si="8"/>
        <v>I</v>
      </c>
      <c r="AJ67" s="42" t="s">
        <v>942</v>
      </c>
      <c r="AK67" s="44" t="s">
        <v>948</v>
      </c>
      <c r="AL67" s="44" t="s">
        <v>634</v>
      </c>
      <c r="AM67" s="44" t="s">
        <v>949</v>
      </c>
      <c r="AN67" s="44" t="s">
        <v>73</v>
      </c>
      <c r="AO67" s="24">
        <f t="shared" ca="1" si="9"/>
        <v>1</v>
      </c>
      <c r="AP67" s="1">
        <f t="shared" si="10"/>
        <v>1</v>
      </c>
      <c r="AQ67" s="1">
        <f t="shared" si="11"/>
        <v>1</v>
      </c>
      <c r="AR67" s="1">
        <f t="shared" si="12"/>
        <v>1</v>
      </c>
      <c r="AS67" s="15">
        <f t="shared" ref="AS67:AS130" si="16">IF(AI67=AN67,1,0)</f>
        <v>1</v>
      </c>
    </row>
    <row r="68" spans="1:45">
      <c r="A68" t="str">
        <f>'Model output'!A67</f>
        <v>TCGA-DJ-A2PR</v>
      </c>
      <c r="B68" s="36">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0</v>
      </c>
      <c r="F68" t="str">
        <f t="shared" ref="F68:F128" si="17">IF(OR(G68&lt;&gt;"",AND(J68&lt;&gt;"",ISNUMBER(J68),J68&gt;0),AND(M68&lt;&gt;"",M68&gt;0)),"positive","negative")</f>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output'!G67)),ISNUMBER(SEARCH("V ",'Model output'!G67)),ISNUMBER(SEARCH("five",'Model output'!G67)),ISNUMBER(SEARCH("5",'Model output'!G67))))), "lateral", "central"))</f>
        <v/>
      </c>
      <c r="H68" t="str">
        <f>IF('Model output'!H67="","negative",IF(OR(ISNUMBER(SEARCH("lymph node",'Model output'!H67)),ISNUMBER(SEARCH("gland",'Model output'!H67)),ISNUMBER(SEARCH("lobe",'Model output'!H67)),ISNUMBER(SEARCH("isthmus",'Model output'!H67)),ISNUMBER(SEARCH("mediastinum",'Model output'!H67)),ISNUMBER(SEARCH("Not mentioned",'Model output'!H67)), ISNUMBER(SEARCH("Not applicable",'Model output'!H67)), ISNUMBER(SEARCH("paratracheal",'Model output'!H67)),ISNUMBER(SEARCH("fibroadipose tissue",'Model output'!H67)),ISNUMBER(SEARCH("thyroid node",'Model output'!H67)),ISNUMBER(SEARCH("skeletal muscle",'Model output'!H67)),ISNUMBER(SEARCH("right",'Model output'!H67)),ISNUMBER(SEARCH("left",'Model output'!H67)),ISNUMBER(SEARCH("Not specified",'Model output'!H67))),"negative","positive"))</f>
        <v>negative</v>
      </c>
      <c r="I68">
        <f>IF(OR('Model output'!I67="",'Model output'!I67="Not answered",'Model output'!I67="Not mentioned"),"",IF(ISNUMBER('Model output'!I67),'Model output'!I67,1))</f>
        <v>12</v>
      </c>
      <c r="J68">
        <f>IF(OR('Model output'!J67="",'Model output'!J67="Not answered",'Model output'!J67="Not mentioned"),"",IF(AND(ISNUMBER('Model output'!J67),'Model output'!J67&lt;=I68),'Model output'!J67,IF(AND(ISNUMBER('Model output'!J67), 'Model output'!J67&gt;=DATE(2024,1,1)), MIN(DAY('Model output'!J67), MONTH('Model output'!J67), YEAR('Model output'!J67)), IF(ISNUMBER(SEARCH("0/",'Model output'!J67)),0,IF(ISNUMBER(SEARCH("/",'Model output'!J67)), VALUE(LEFT('Model output'!J67, SEARCH("/",'Model output'!J67)-1)),1)))))</f>
        <v>6</v>
      </c>
      <c r="K68" t="str" cm="1">
        <f t="array" ref="K68">IF(COUNT(FIND({0,1,2,3,4,5,6,7,8,9},'Model output'!K67))&gt;0,'Model output'!K67,"")</f>
        <v>0.6cm</v>
      </c>
      <c r="L68" s="8" t="str">
        <f t="shared" si="13"/>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
      </c>
      <c r="P68" t="str">
        <f>IF('Model output'!N67="","",'Model output'!N67)</f>
        <v>2 cm</v>
      </c>
      <c r="Q68" t="str">
        <f t="shared" ref="Q68:Q128" si="18">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68,"cm.","cm"), "the", ""), "The", ""), "dominant", ""), "superior", ""), "second", ""), "greatest dimension.",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2cm</v>
      </c>
      <c r="R68" cm="1">
        <f t="array" ref="R68">IF(Q68="","",IF(ISNUMBER(SEARCH("cm",Q68)),MAX(VALUE(SUBSTITUTE(_xlfn.FILTERXML("&lt;t&gt;&lt;s&gt;"&amp;SUBSTITUTE(Q68,",","&lt;/s&gt;&lt;s&gt;")&amp;"&lt;/s&gt;&lt;/t&gt;","//s"),"cm",""))),MAX(VALUE(SUBSTITUTE(_xlfn.FILTERXML("&lt;t&gt;&lt;s&gt;"&amp;SUBSTITUTE(Q68,",","&lt;/s&gt;&lt;s&gt;")&amp;"&lt;/s&gt;&lt;/t&gt;","//s"),"mm","")))/10))</f>
        <v>2</v>
      </c>
      <c r="S68" t="str">
        <f>IF(OR('Model output'!P67="",ISNUMBER(SEARCH("Not identified", 'Model output'!P67)),ISNUMBER(SEARCH("Absent",'Model output'!P67)),AND(ISNUMBER(SEARCH("No",'Model output'!P67)),NOT(ISNUMBER(SEARCH("diagnostic",'Model output'!P67)))),ISNUMBER(SEARCH("Negative",'Model output'!P67))),"negative","positive")</f>
        <v>negative</v>
      </c>
      <c r="T68" t="str">
        <f>IF('Model output'!O67="","",'Model output'!O67)</f>
        <v>1 (in left lobe)</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 ""))</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9" t="str">
        <f>IF('Model output'!S67="","",'Model output'!S67)</f>
        <v>lnvades: extrathyroidal adipose tissue, focal</v>
      </c>
      <c r="Y68" t="str">
        <f>IF(OR('Model output'!S67="",ISNUMBER(SEARCH("Absent",'Model output'!S67)),ISNUMBER(SEARCH("Not identified",'Model output'!S67)),AND(ISNUMBER(SEARCH("No",'Model output'!S67)),NOT(ISNUMBER(SEARCH("carcinoma",'Model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1" t="str">
        <f>IF(OR('Model output'!V67="", AND(ISERROR(SEARCH("Positive",'Model output'!V67)), ISNUMBER(SEARCH("Negative",'Model output'!V67))), ISNUMBER(SEARCH("Uninvolved",'Model output'!V67)), ISNUMBER(SEARCH("not involved",'Model output'!V67)), ISNUMBER(SEARCH("Free",'Model output'!V67)), ISNUMBER(SEARCH("1 mm",'Model output'!V67)), ISNUMBER(SEARCH("1.0 mm",'Model output'!V67)), ISNUMBER(SEARCH("0.1 CM",'Model output'!V67)), ISNUMBER(SEARCH("less than 0.2 mm",'Model output'!V67)), ISNUMBER(SEARCH("less than 0.5 mm",'Model output'!V67)), ISNUMBER(SEARCH("invades capsule",'Model output'!V67)), ISNUMBER(SEARCH("Lymphocyte invasion",'Model output'!V67)), ISNUMBER(SEARCH("invades in capsule or vessel or benign tissue",'Model output'!V67)), ISNUMBER(SEARCH("not mentioned",'Model output'!V67)), ISNUMBER(SEARCH("cannot be assessed",'Model output'!V67))), "negative", "positive")</f>
        <v>negative</v>
      </c>
      <c r="AE68" s="38"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39" t="str">
        <f t="shared" si="14"/>
        <v>1b</v>
      </c>
      <c r="AG68" s="39" t="str">
        <f t="shared" si="15"/>
        <v>1a</v>
      </c>
      <c r="AH68" s="39" t="str">
        <f t="shared" ref="AH68:AH128" si="19">IF(OR(H68="unknown"),"x",IF(H68="negative","0","1"))</f>
        <v>0</v>
      </c>
      <c r="AI68" s="45" t="str">
        <f t="shared" ref="AI68:AI128" si="20">IF(AND(B68&lt;55,AH68="0"),"I",
IF(AND(B68&lt;55,AH68="1"),"II",
IF(AH68="1","IVB",
IF(AND(AF68="4b",AH68="0"),"IVA",
IF(AND(AF68="4a",AH68="0"),"III",
IF(AND(OR(AF68="3a",AF68="3b",AF68="3"),AH68="0"),"II",
IF(AND(AF68="2",OR(AG68="1",AG68="1a",AG68="1b"),AH68="0"),"II",
IF(AND(OR(AF68="1a",AF68="1b",AF68="1"),OR(AG68="1",AG68="1a",AG68="1b"),AH68="0"),"II","I"
))))))))</f>
        <v>I</v>
      </c>
      <c r="AJ68" s="42" t="s">
        <v>942</v>
      </c>
      <c r="AK68" s="44" t="s">
        <v>945</v>
      </c>
      <c r="AL68" s="44" t="s">
        <v>634</v>
      </c>
      <c r="AM68" s="44" t="s">
        <v>949</v>
      </c>
      <c r="AN68" s="44" t="s">
        <v>73</v>
      </c>
      <c r="AO68" s="24">
        <f t="shared" ref="AO68:AO99" ca="1" si="21">IF(AE68=AJ68,1,0)</f>
        <v>1</v>
      </c>
      <c r="AP68" s="1">
        <f t="shared" ref="AP68:AP99" si="22">IF(AF68=AK68, 1, IF(AND(AF68="x", AK68="0"), 1, IF(AND(AF68="0", AK68="x"), 1, 0)))</f>
        <v>1</v>
      </c>
      <c r="AQ68" s="1">
        <f t="shared" ref="AQ68:AQ99" si="23">IF(AG68=AL68, 1, IF(AND(AG68="x", AL68="0"), 1, IF(AND(AG68="0", AL68="x"), 1, 0)))</f>
        <v>1</v>
      </c>
      <c r="AR68" s="1">
        <f t="shared" ref="AR68:AR99" si="24">IF(AH68=AM68, 1, IF(AND(AH68="x", AM68="0"), 1, IF(AND(AH68="0", AM68="x"), 1, 0)))</f>
        <v>1</v>
      </c>
      <c r="AS68" s="15">
        <f t="shared" si="16"/>
        <v>1</v>
      </c>
    </row>
    <row r="69" spans="1:45">
      <c r="A69" t="str">
        <f>'Model output'!A68</f>
        <v>TCGA-DJ-A2PS</v>
      </c>
      <c r="B69" s="36">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X</v>
      </c>
      <c r="F69" t="str">
        <f t="shared" si="17"/>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output'!G68)),ISNUMBER(SEARCH("V ",'Model output'!G68)),ISNUMBER(SEARCH("five",'Model output'!G68)),ISNUMBER(SEARCH("5",'Model output'!G68))))), "lateral", "central"))</f>
        <v/>
      </c>
      <c r="H69" t="str">
        <f>IF('Model output'!H68="","negative",IF(OR(ISNUMBER(SEARCH("lymph node",'Model output'!H68)),ISNUMBER(SEARCH("gland",'Model output'!H68)),ISNUMBER(SEARCH("lobe",'Model output'!H68)),ISNUMBER(SEARCH("isthmus",'Model output'!H68)),ISNUMBER(SEARCH("mediastinum",'Model output'!H68)),ISNUMBER(SEARCH("Not mentioned",'Model output'!H68)), ISNUMBER(SEARCH("Not applicable",'Model output'!H68)), ISNUMBER(SEARCH("paratracheal",'Model output'!H68)),ISNUMBER(SEARCH("fibroadipose tissue",'Model output'!H68)),ISNUMBER(SEARCH("thyroid node",'Model output'!H68)),ISNUMBER(SEARCH("skeletal muscle",'Model output'!H68)),ISNUMBER(SEARCH("right",'Model output'!H68)),ISNUMBER(SEARCH("left",'Model output'!H68)),ISNUMBER(SEARCH("Not specified",'Model output'!H68))),"negative","positive"))</f>
        <v>negative</v>
      </c>
      <c r="I69">
        <f>IF(OR('Model output'!I68="",'Model output'!I68="Not answered",'Model output'!I68="Not mentioned"),"",IF(ISNUMBER('Model output'!I68),'Model output'!I68,1))</f>
        <v>2</v>
      </c>
      <c r="J69">
        <f>IF(OR('Model output'!J68="",'Model output'!J68="Not answered",'Model output'!J68="Not mentioned"),"",IF(AND(ISNUMBER('Model output'!J68),'Model output'!J68&lt;=I69),'Model output'!J68,IF(AND(ISNUMBER('Model output'!J68), 'Model output'!J68&gt;=DATE(2024,1,1)), MIN(DAY('Model output'!J68), MONTH('Model output'!J68), YEAR('Model output'!J68)), IF(ISNUMBER(SEARCH("0/",'Model output'!J68)),0,IF(ISNUMBER(SEARCH("/",'Model output'!J68)), VALUE(LEFT('Model output'!J68, SEARCH("/",'Model output'!J68)-1)),1)))))</f>
        <v>1</v>
      </c>
      <c r="K69" t="str" cm="1">
        <f t="array" ref="K69">IF(COUNT(FIND({0,1,2,3,4,5,6,7,8,9},'Model output'!K68))&gt;0,'Model output'!K68,"")</f>
        <v>0.2cm</v>
      </c>
      <c r="L69" s="8" t="str">
        <f t="shared" si="13"/>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and microcarcinoma variants</v>
      </c>
      <c r="P69" t="str">
        <f>IF('Model output'!N68="","",'Model output'!N68)</f>
        <v>1.1 cm</v>
      </c>
      <c r="Q69" t="str">
        <f t="shared" si="18"/>
        <v>1.1cm</v>
      </c>
      <c r="R69" cm="1">
        <f t="array" ref="R69">IF(Q69="","",IF(ISNUMBER(SEARCH("cm",Q69)),MAX(VALUE(SUBSTITUTE(_xlfn.FILTERXML("&lt;t&gt;&lt;s&gt;"&amp;SUBSTITUTE(Q69,",","&lt;/s&gt;&lt;s&gt;")&amp;"&lt;/s&gt;&lt;/t&gt;","//s"),"cm",""))),MAX(VALUE(SUBSTITUTE(_xlfn.FILTERXML("&lt;t&gt;&lt;s&gt;"&amp;SUBSTITUTE(Q69,",","&lt;/s&gt;&lt;s&gt;")&amp;"&lt;/s&gt;&lt;/t&gt;","//s"),"mm","")))/10))</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f>IF('Model output'!O68="","",'Model output'!O68)</f>
        <v>3</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 ""))</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9" t="str">
        <f>IF('Model output'!S68="","",'Model output'!S68)</f>
        <v>Very focal extra-thyroid extension Into adipose tissue by the Isthmic microcarcinoma</v>
      </c>
      <c r="Y69" t="str">
        <f>IF(OR('Model output'!S68="",ISNUMBER(SEARCH("Absent",'Model output'!S68)),ISNUMBER(SEARCH("Not identified",'Model output'!S68)),AND(ISNUMBER(SEARCH("No",'Model output'!S68)),NOT(ISNUMBER(SEARCH("carcinoma",'Model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1" t="str">
        <f>IF(OR('Model output'!V68="", AND(ISERROR(SEARCH("Positive",'Model output'!V68)), ISNUMBER(SEARCH("Negative",'Model output'!V68))), ISNUMBER(SEARCH("Uninvolved",'Model output'!V68)), ISNUMBER(SEARCH("not involved",'Model output'!V68)), ISNUMBER(SEARCH("Free",'Model output'!V68)), ISNUMBER(SEARCH("1 mm",'Model output'!V68)), ISNUMBER(SEARCH("1.0 mm",'Model output'!V68)), ISNUMBER(SEARCH("0.1 CM",'Model output'!V68)), ISNUMBER(SEARCH("less than 0.2 mm",'Model output'!V68)), ISNUMBER(SEARCH("less than 0.5 mm",'Model output'!V68)), ISNUMBER(SEARCH("invades capsule",'Model output'!V68)), ISNUMBER(SEARCH("Lymphocyte invasion",'Model output'!V68)), ISNUMBER(SEARCH("invades in capsule or vessel or benign tissue",'Model output'!V68)), ISNUMBER(SEARCH("not mentioned",'Model output'!V68)), ISNUMBER(SEARCH("cannot be assessed",'Model output'!V68))), "negative", "positive")</f>
        <v>negative</v>
      </c>
      <c r="AE69" s="38"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39" t="str">
        <f t="shared" si="14"/>
        <v>1b</v>
      </c>
      <c r="AG69" s="39" t="str">
        <f t="shared" si="15"/>
        <v>1a</v>
      </c>
      <c r="AH69" s="39" t="str">
        <f t="shared" si="19"/>
        <v>0</v>
      </c>
      <c r="AI69" s="45" t="str">
        <f t="shared" si="20"/>
        <v>I</v>
      </c>
      <c r="AJ69" s="42" t="s">
        <v>942</v>
      </c>
      <c r="AK69" s="44" t="s">
        <v>945</v>
      </c>
      <c r="AL69" s="44" t="s">
        <v>634</v>
      </c>
      <c r="AM69" s="44" t="s">
        <v>949</v>
      </c>
      <c r="AN69" s="44" t="s">
        <v>73</v>
      </c>
      <c r="AO69" s="24">
        <f t="shared" ca="1" si="21"/>
        <v>1</v>
      </c>
      <c r="AP69" s="1">
        <f t="shared" si="22"/>
        <v>1</v>
      </c>
      <c r="AQ69" s="1">
        <f t="shared" si="23"/>
        <v>1</v>
      </c>
      <c r="AR69" s="1">
        <f t="shared" si="24"/>
        <v>1</v>
      </c>
      <c r="AS69" s="15">
        <f t="shared" si="16"/>
        <v>1</v>
      </c>
    </row>
    <row r="70" spans="1:45">
      <c r="A70" t="str">
        <f>'Model output'!A69</f>
        <v>TCGA-DJ-A2PV</v>
      </c>
      <c r="B70" s="36">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0</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0</v>
      </c>
      <c r="F70" t="str">
        <f t="shared" si="17"/>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output'!G69)),ISNUMBER(SEARCH("V ",'Model output'!G69)),ISNUMBER(SEARCH("five",'Model output'!G69)),ISNUMBER(SEARCH("5",'Model output'!G69))))), "lateral", "central"))</f>
        <v/>
      </c>
      <c r="H70" t="str">
        <f>IF('Model output'!H69="","negative",IF(OR(ISNUMBER(SEARCH("lymph node",'Model output'!H69)),ISNUMBER(SEARCH("gland",'Model output'!H69)),ISNUMBER(SEARCH("lobe",'Model output'!H69)),ISNUMBER(SEARCH("isthmus",'Model output'!H69)),ISNUMBER(SEARCH("mediastinum",'Model output'!H69)),ISNUMBER(SEARCH("Not mentioned",'Model output'!H69)), ISNUMBER(SEARCH("Not applicable",'Model output'!H69)), ISNUMBER(SEARCH("paratracheal",'Model output'!H69)),ISNUMBER(SEARCH("fibroadipose tissue",'Model output'!H69)),ISNUMBER(SEARCH("thyroid node",'Model output'!H69)),ISNUMBER(SEARCH("skeletal muscle",'Model output'!H69)),ISNUMBER(SEARCH("right",'Model output'!H69)),ISNUMBER(SEARCH("left",'Model output'!H69)),ISNUMBER(SEARCH("Not specified",'Model output'!H69))),"negative","positive"))</f>
        <v>negative</v>
      </c>
      <c r="I70">
        <f>IF(OR('Model output'!I69="",'Model output'!I69="Not answered",'Model output'!I69="Not mentioned"),"",IF(ISNUMBER('Model output'!I69),'Model output'!I69,1))</f>
        <v>7</v>
      </c>
      <c r="J70">
        <f>IF(OR('Model output'!J69="",'Model output'!J69="Not answered",'Model output'!J69="Not mentioned"),"",IF(AND(ISNUMBER('Model output'!J69),'Model output'!J69&lt;=I70),'Model output'!J69,IF(AND(ISNUMBER('Model output'!J69), 'Model output'!J69&gt;=DATE(2024,1,1)), MIN(DAY('Model output'!J69), MONTH('Model output'!J69), YEAR('Model output'!J69)), IF(ISNUMBER(SEARCH("0/",'Model output'!J69)),0,IF(ISNUMBER(SEARCH("/",'Model output'!J69)), VALUE(LEFT('Model output'!J69, SEARCH("/",'Model output'!J69)-1)),1)))))</f>
        <v>1</v>
      </c>
      <c r="K70" t="str" cm="1">
        <f t="array" ref="K70">IF(COUNT(FIND({0,1,2,3,4,5,6,7,8,9},'Model output'!K69))&gt;0,'Model output'!K69,"")</f>
        <v/>
      </c>
      <c r="L70" s="8" t="str">
        <f t="shared" si="13"/>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 carcinoma, classical type</v>
      </c>
      <c r="O70" t="str">
        <f>IF('Model output'!M69="","",'Model output'!M69)</f>
        <v/>
      </c>
      <c r="P70" t="str">
        <f>IF('Model output'!N69="","",'Model output'!N69)</f>
        <v>3.4 cm</v>
      </c>
      <c r="Q70" t="str">
        <f t="shared" si="18"/>
        <v>3.4cm</v>
      </c>
      <c r="R70" cm="1">
        <f t="array" ref="R70">IF(Q70="","",IF(ISNUMBER(SEARCH("cm",Q70)),MAX(VALUE(SUBSTITUTE(_xlfn.FILTERXML("&lt;t&gt;&lt;s&gt;"&amp;SUBSTITUTE(Q70,",","&lt;/s&gt;&lt;s&gt;")&amp;"&lt;/s&gt;&lt;/t&gt;","//s"),"cm",""))),MAX(VALUE(SUBSTITUTE(_xlfn.FILTERXML("&lt;t&gt;&lt;s&gt;"&amp;SUBSTITUTE(Q70,",","&lt;/s&gt;&lt;s&gt;")&amp;"&lt;/s&gt;&lt;/t&gt;","//s"),"mm","")))/10))</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 ""))</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9" t="str">
        <f>IF('Model output'!S69="","",'Model output'!S69)</f>
        <v>Not Identified</v>
      </c>
      <c r="Y70" t="str">
        <f>IF(OR('Model output'!S69="",ISNUMBER(SEARCH("Absent",'Model output'!S69)),ISNUMBER(SEARCH("Not identified",'Model output'!S69)),AND(ISNUMBER(SEARCH("No",'Model output'!S69)),NOT(ISNUMBER(SEARCH("carcinoma",'Model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1" t="str">
        <f>IF(OR('Model output'!V69="", AND(ISERROR(SEARCH("Positive",'Model output'!V69)), ISNUMBER(SEARCH("Negative",'Model output'!V69))), ISNUMBER(SEARCH("Uninvolved",'Model output'!V69)), ISNUMBER(SEARCH("not involved",'Model output'!V69)), ISNUMBER(SEARCH("Free",'Model output'!V69)), ISNUMBER(SEARCH("1 mm",'Model output'!V69)), ISNUMBER(SEARCH("1.0 mm",'Model output'!V69)), ISNUMBER(SEARCH("0.1 CM",'Model output'!V69)), ISNUMBER(SEARCH("less than 0.2 mm",'Model output'!V69)), ISNUMBER(SEARCH("less than 0.5 mm",'Model output'!V69)), ISNUMBER(SEARCH("invades capsule",'Model output'!V69)), ISNUMBER(SEARCH("Lymphocyte invasion",'Model output'!V69)), ISNUMBER(SEARCH("invades in capsule or vessel or benign tissue",'Model output'!V69)), ISNUMBER(SEARCH("not mentioned",'Model output'!V69)), ISNUMBER(SEARCH("cannot be assessed",'Model output'!V69))), "negative", "positive")</f>
        <v>negative</v>
      </c>
      <c r="AE70" s="38"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39" t="str">
        <f t="shared" si="14"/>
        <v>2</v>
      </c>
      <c r="AG70" s="39" t="str">
        <f t="shared" si="15"/>
        <v>1a</v>
      </c>
      <c r="AH70" s="39" t="str">
        <f t="shared" si="19"/>
        <v>0</v>
      </c>
      <c r="AI70" s="45" t="str">
        <f t="shared" si="20"/>
        <v>I</v>
      </c>
      <c r="AJ70" s="42" t="s">
        <v>941</v>
      </c>
      <c r="AK70" s="44" t="s">
        <v>948</v>
      </c>
      <c r="AL70" s="44" t="s">
        <v>946</v>
      </c>
      <c r="AM70" s="44" t="s">
        <v>949</v>
      </c>
      <c r="AN70" s="44" t="s">
        <v>73</v>
      </c>
      <c r="AO70" s="24">
        <f t="shared" ca="1" si="21"/>
        <v>1</v>
      </c>
      <c r="AP70" s="1">
        <f t="shared" si="22"/>
        <v>1</v>
      </c>
      <c r="AQ70" s="1">
        <f t="shared" si="23"/>
        <v>0</v>
      </c>
      <c r="AR70" s="1">
        <f t="shared" si="24"/>
        <v>1</v>
      </c>
      <c r="AS70" s="15">
        <f t="shared" si="16"/>
        <v>1</v>
      </c>
    </row>
    <row r="71" spans="1:45">
      <c r="A71" t="str">
        <f>'Model output'!A70</f>
        <v>TCGA-DJ-A2PW</v>
      </c>
      <c r="B71" s="36">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7"/>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output'!G70)),ISNUMBER(SEARCH("V ",'Model output'!G70)),ISNUMBER(SEARCH("five",'Model output'!G70)),ISNUMBER(SEARCH("5",'Model output'!G70))))), "lateral", "central"))</f>
        <v/>
      </c>
      <c r="H71" t="str">
        <f>IF('Model output'!H70="","negative",IF(OR(ISNUMBER(SEARCH("lymph node",'Model output'!H70)),ISNUMBER(SEARCH("gland",'Model output'!H70)),ISNUMBER(SEARCH("lobe",'Model output'!H70)),ISNUMBER(SEARCH("isthmus",'Model output'!H70)),ISNUMBER(SEARCH("mediastinum",'Model output'!H70)),ISNUMBER(SEARCH("Not mentioned",'Model output'!H70)), ISNUMBER(SEARCH("Not applicable",'Model output'!H70)), ISNUMBER(SEARCH("paratracheal",'Model output'!H70)),ISNUMBER(SEARCH("fibroadipose tissue",'Model output'!H70)),ISNUMBER(SEARCH("thyroid node",'Model output'!H70)),ISNUMBER(SEARCH("skeletal muscle",'Model output'!H70)),ISNUMBER(SEARCH("right",'Model output'!H70)),ISNUMBER(SEARCH("left",'Model output'!H70)),ISNUMBER(SEARCH("Not specified",'Model output'!H70))),"negative","positive"))</f>
        <v>negative</v>
      </c>
      <c r="I71">
        <f>IF(OR('Model output'!I70="",'Model output'!I70="Not answered",'Model output'!I70="Not mentioned"),"",IF(ISNUMBER('Model output'!I70),'Model output'!I70,1))</f>
        <v>1</v>
      </c>
      <c r="J71">
        <f>IF(OR('Model output'!J70="",'Model output'!J70="Not answered",'Model output'!J70="Not mentioned"),"",IF(AND(ISNUMBER('Model output'!J70),'Model output'!J70&lt;=I71),'Model output'!J70,IF(AND(ISNUMBER('Model output'!J70), 'Model output'!J70&gt;=DATE(2024,1,1)), MIN(DAY('Model output'!J70), MONTH('Model output'!J70), YEAR('Model output'!J70)), IF(ISNUMBER(SEARCH("0/",'Model output'!J70)),0,IF(ISNUMBER(SEARCH("/",'Model output'!J70)), VALUE(LEFT('Model output'!J70, SEARCH("/",'Model output'!J70)-1)),1)))))</f>
        <v>1</v>
      </c>
      <c r="K71" t="str" cm="1">
        <f t="array" ref="K71">IF(COUNT(FIND({0,1,2,3,4,5,6,7,8,9},'Model output'!K70))&gt;0,'Model output'!K70,"")</f>
        <v/>
      </c>
      <c r="L71" s="8" t="str">
        <f t="shared" si="13"/>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
      </c>
      <c r="P71" t="str">
        <f>IF('Model output'!N70="","",'Model output'!N70)</f>
        <v>Right lobe: 4.6 cm, isthmus: 3.5 cm</v>
      </c>
      <c r="Q71" t="str">
        <f t="shared" si="18"/>
        <v>4.6cm,3.5cm</v>
      </c>
      <c r="R71" cm="1">
        <f t="array" ref="R71">IF(Q71="","",IF(ISNUMBER(SEARCH("cm",Q71)),MAX(VALUE(SUBSTITUTE(_xlfn.FILTERXML("&lt;t&gt;&lt;s&gt;"&amp;SUBSTITUTE(Q71,",","&lt;/s&gt;&lt;s&gt;")&amp;"&lt;/s&gt;&lt;/t&gt;","//s"),"cm",""))),MAX(VALUE(SUBSTITUTE(_xlfn.FILTERXML("&lt;t&gt;&lt;s&gt;"&amp;SUBSTITUTE(Q71,",","&lt;/s&gt;&lt;s&gt;")&amp;"&lt;/s&gt;&lt;/t&gt;","//s"),"mm","")))/10))</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t="str">
        <f>IF('Model output'!O70="","",'Model output'!O70)</f>
        <v>Three</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 ""))</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9" t="str">
        <f>IF('Model output'!S70="","",'Model output'!S70)</f>
        <v>Not identified</v>
      </c>
      <c r="Y71" t="str">
        <f>IF(OR('Model output'!S70="",ISNUMBER(SEARCH("Absent",'Model output'!S70)),ISNUMBER(SEARCH("Not identified",'Model output'!S70)),AND(ISNUMBER(SEARCH("No",'Model output'!S70)),NOT(ISNUMBER(SEARCH("carcinoma",'Model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1" t="str">
        <f>IF(OR('Model output'!V70="", AND(ISERROR(SEARCH("Positive",'Model output'!V70)), ISNUMBER(SEARCH("Negative",'Model output'!V70))), ISNUMBER(SEARCH("Uninvolved",'Model output'!V70)), ISNUMBER(SEARCH("not involved",'Model output'!V70)), ISNUMBER(SEARCH("Free",'Model output'!V70)), ISNUMBER(SEARCH("1 mm",'Model output'!V70)), ISNUMBER(SEARCH("1.0 mm",'Model output'!V70)), ISNUMBER(SEARCH("0.1 CM",'Model output'!V70)), ISNUMBER(SEARCH("less than 0.2 mm",'Model output'!V70)), ISNUMBER(SEARCH("less than 0.5 mm",'Model output'!V70)), ISNUMBER(SEARCH("invades capsule",'Model output'!V70)), ISNUMBER(SEARCH("Lymphocyte invasion",'Model output'!V70)), ISNUMBER(SEARCH("invades in capsule or vessel or benign tissue",'Model output'!V70)), ISNUMBER(SEARCH("not mentioned",'Model output'!V70)), ISNUMBER(SEARCH("cannot be assessed",'Model output'!V70))), "negative", "positive")</f>
        <v>negative</v>
      </c>
      <c r="AE71" s="38"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low</v>
      </c>
      <c r="AF71" s="39" t="str">
        <f t="shared" si="14"/>
        <v>3a</v>
      </c>
      <c r="AG71" s="39" t="str">
        <f t="shared" si="15"/>
        <v>1a</v>
      </c>
      <c r="AH71" s="39" t="str">
        <f t="shared" si="19"/>
        <v>0</v>
      </c>
      <c r="AI71" s="45" t="str">
        <f t="shared" si="20"/>
        <v>II</v>
      </c>
      <c r="AJ71" s="42" t="s">
        <v>941</v>
      </c>
      <c r="AK71" s="44" t="s">
        <v>950</v>
      </c>
      <c r="AL71" s="44" t="s">
        <v>634</v>
      </c>
      <c r="AM71" s="44" t="s">
        <v>949</v>
      </c>
      <c r="AN71" s="44" t="s">
        <v>947</v>
      </c>
      <c r="AO71" s="24">
        <f t="shared" ca="1" si="21"/>
        <v>1</v>
      </c>
      <c r="AP71" s="1">
        <f t="shared" si="22"/>
        <v>1</v>
      </c>
      <c r="AQ71" s="1">
        <f t="shared" si="23"/>
        <v>1</v>
      </c>
      <c r="AR71" s="1">
        <f t="shared" si="24"/>
        <v>1</v>
      </c>
      <c r="AS71" s="15">
        <f t="shared" si="16"/>
        <v>1</v>
      </c>
    </row>
    <row r="72" spans="1:45">
      <c r="A72" t="str">
        <f>'Model output'!A71</f>
        <v>TCGA-DJ-A2PX</v>
      </c>
      <c r="B72" s="36">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0</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0</v>
      </c>
      <c r="F72" t="str">
        <f t="shared" si="17"/>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output'!G71)),ISNUMBER(SEARCH("V ",'Model output'!G71)),ISNUMBER(SEARCH("five",'Model output'!G71)),ISNUMBER(SEARCH("5",'Model output'!G71))))), "lateral", "central"))</f>
        <v/>
      </c>
      <c r="H72" t="str">
        <f>IF('Model output'!H71="","negative",IF(OR(ISNUMBER(SEARCH("lymph node",'Model output'!H71)),ISNUMBER(SEARCH("gland",'Model output'!H71)),ISNUMBER(SEARCH("lobe",'Model output'!H71)),ISNUMBER(SEARCH("isthmus",'Model output'!H71)),ISNUMBER(SEARCH("mediastinum",'Model output'!H71)),ISNUMBER(SEARCH("Not mentioned",'Model output'!H71)), ISNUMBER(SEARCH("Not applicable",'Model output'!H71)), ISNUMBER(SEARCH("paratracheal",'Model output'!H71)),ISNUMBER(SEARCH("fibroadipose tissue",'Model output'!H71)),ISNUMBER(SEARCH("thyroid node",'Model output'!H71)),ISNUMBER(SEARCH("skeletal muscle",'Model output'!H71)),ISNUMBER(SEARCH("right",'Model output'!H71)),ISNUMBER(SEARCH("left",'Model output'!H71)),ISNUMBER(SEARCH("Not specified",'Model output'!H71))),"negative","positive"))</f>
        <v>negative</v>
      </c>
      <c r="I72">
        <f>IF(OR('Model output'!I71="",'Model output'!I71="Not answered",'Model output'!I71="Not mentioned"),"",IF(ISNUMBER('Model output'!I71),'Model output'!I71,1))</f>
        <v>4</v>
      </c>
      <c r="J72">
        <f>IF(OR('Model output'!J71="",'Model output'!J71="Not answered",'Model output'!J71="Not mentioned"),"",IF(AND(ISNUMBER('Model output'!J71),'Model output'!J71&lt;=I72),'Model output'!J71,IF(AND(ISNUMBER('Model output'!J71), 'Model output'!J71&gt;=DATE(2024,1,1)), MIN(DAY('Model output'!J71), MONTH('Model output'!J71), YEAR('Model output'!J71)), IF(ISNUMBER(SEARCH("0/",'Model output'!J71)),0,IF(ISNUMBER(SEARCH("/",'Model output'!J71)), VALUE(LEFT('Model output'!J71, SEARCH("/",'Model output'!J71)-1)),1)))))</f>
        <v>0</v>
      </c>
      <c r="K72" t="str" cm="1">
        <f t="array" ref="K72">IF(COUNT(FIND({0,1,2,3,4,5,6,7,8,9},'Model output'!K71))&gt;0,'Model output'!K71,"")</f>
        <v/>
      </c>
      <c r="L72" s="8" t="str">
        <f t="shared" si="13"/>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 carcinoma, follicular variant</v>
      </c>
      <c r="O72" t="str">
        <f>IF('Model output'!M71="","",'Model output'!M71)</f>
        <v/>
      </c>
      <c r="P72" t="str">
        <f>IF('Model output'!N71="","",'Model output'!N71)</f>
        <v>1.2 cm</v>
      </c>
      <c r="Q72" t="str">
        <f t="shared" si="18"/>
        <v>1.2cm</v>
      </c>
      <c r="R72" cm="1">
        <f t="array" ref="R72">IF(Q72="","",IF(ISNUMBER(SEARCH("cm",Q72)),MAX(VALUE(SUBSTITUTE(_xlfn.FILTERXML("&lt;t&gt;&lt;s&gt;"&amp;SUBSTITUTE(Q72,",","&lt;/s&gt;&lt;s&gt;")&amp;"&lt;/s&gt;&lt;/t&gt;","//s"),"cm",""))),MAX(VALUE(SUBSTITUTE(_xlfn.FILTERXML("&lt;t&gt;&lt;s&gt;"&amp;SUBSTITUTE(Q72,",","&lt;/s&gt;&lt;s&gt;")&amp;"&lt;/s&gt;&lt;/t&gt;","//s"),"mm","")))/10))</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 ""))</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9" t="str">
        <f>IF('Model output'!S71="","",'Model output'!S71)</f>
        <v>Not Identified</v>
      </c>
      <c r="Y72" t="str">
        <f>IF(OR('Model output'!S71="",ISNUMBER(SEARCH("Absent",'Model output'!S71)),ISNUMBER(SEARCH("Not identified",'Model output'!S71)),AND(ISNUMBER(SEARCH("No",'Model output'!S71)),NOT(ISNUMBER(SEARCH("carcinoma",'Model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1" t="str">
        <f>IF(OR('Model output'!V71="", AND(ISERROR(SEARCH("Positive",'Model output'!V71)), ISNUMBER(SEARCH("Negative",'Model output'!V71))), ISNUMBER(SEARCH("Uninvolved",'Model output'!V71)), ISNUMBER(SEARCH("not involved",'Model output'!V71)), ISNUMBER(SEARCH("Free",'Model output'!V71)), ISNUMBER(SEARCH("1 mm",'Model output'!V71)), ISNUMBER(SEARCH("1.0 mm",'Model output'!V71)), ISNUMBER(SEARCH("0.1 CM",'Model output'!V71)), ISNUMBER(SEARCH("less than 0.2 mm",'Model output'!V71)), ISNUMBER(SEARCH("less than 0.5 mm",'Model output'!V71)), ISNUMBER(SEARCH("invades capsule",'Model output'!V71)), ISNUMBER(SEARCH("Lymphocyte invasion",'Model output'!V71)), ISNUMBER(SEARCH("invades in capsule or vessel or benign tissue",'Model output'!V71)), ISNUMBER(SEARCH("not mentioned",'Model output'!V71)), ISNUMBER(SEARCH("cannot be assessed",'Model output'!V71))), "negative", "positive")</f>
        <v>negative</v>
      </c>
      <c r="AE72" s="38"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39" t="str">
        <f t="shared" si="14"/>
        <v>1b</v>
      </c>
      <c r="AG72" s="39" t="str">
        <f t="shared" si="15"/>
        <v>0</v>
      </c>
      <c r="AH72" s="39" t="str">
        <f t="shared" si="19"/>
        <v>0</v>
      </c>
      <c r="AI72" s="45" t="str">
        <f t="shared" si="20"/>
        <v>I</v>
      </c>
      <c r="AJ72" s="42" t="s">
        <v>941</v>
      </c>
      <c r="AK72" s="44" t="s">
        <v>945</v>
      </c>
      <c r="AL72" s="44" t="s">
        <v>946</v>
      </c>
      <c r="AM72" s="44" t="s">
        <v>949</v>
      </c>
      <c r="AN72" s="44" t="s">
        <v>73</v>
      </c>
      <c r="AO72" s="24">
        <f t="shared" ca="1" si="21"/>
        <v>1</v>
      </c>
      <c r="AP72" s="1">
        <f t="shared" si="22"/>
        <v>1</v>
      </c>
      <c r="AQ72" s="1">
        <f t="shared" si="23"/>
        <v>1</v>
      </c>
      <c r="AR72" s="1">
        <f t="shared" si="24"/>
        <v>1</v>
      </c>
      <c r="AS72" s="15">
        <f t="shared" si="16"/>
        <v>1</v>
      </c>
    </row>
    <row r="73" spans="1:45">
      <c r="A73" t="str">
        <f>'Model output'!A72</f>
        <v>TCGA-DJ-A2PY</v>
      </c>
      <c r="B73" s="36">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2</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X</v>
      </c>
      <c r="F73" t="str">
        <f t="shared" si="17"/>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output'!G72)),ISNUMBER(SEARCH("V ",'Model output'!G72)),ISNUMBER(SEARCH("five",'Model output'!G72)),ISNUMBER(SEARCH("5",'Model output'!G72))))), "lateral", "central"))</f>
        <v>central</v>
      </c>
      <c r="H73" t="str">
        <f>IF('Model output'!H72="","negative",IF(OR(ISNUMBER(SEARCH("lymph node",'Model output'!H72)),ISNUMBER(SEARCH("gland",'Model output'!H72)),ISNUMBER(SEARCH("lobe",'Model output'!H72)),ISNUMBER(SEARCH("isthmus",'Model output'!H72)),ISNUMBER(SEARCH("mediastinum",'Model output'!H72)),ISNUMBER(SEARCH("Not mentioned",'Model output'!H72)), ISNUMBER(SEARCH("Not applicable",'Model output'!H72)), ISNUMBER(SEARCH("paratracheal",'Model output'!H72)),ISNUMBER(SEARCH("fibroadipose tissue",'Model output'!H72)),ISNUMBER(SEARCH("thyroid node",'Model output'!H72)),ISNUMBER(SEARCH("skeletal muscle",'Model output'!H72)),ISNUMBER(SEARCH("right",'Model output'!H72)),ISNUMBER(SEARCH("left",'Model output'!H72)),ISNUMBER(SEARCH("Not specified",'Model output'!H72))),"negative","positive"))</f>
        <v>negative</v>
      </c>
      <c r="I73">
        <f>IF(OR('Model output'!I72="",'Model output'!I72="Not answered",'Model output'!I72="Not mentioned"),"",IF(ISNUMBER('Model output'!I72),'Model output'!I72,1))</f>
        <v>1</v>
      </c>
      <c r="J73">
        <f>IF(OR('Model output'!J72="",'Model output'!J72="Not answered",'Model output'!J72="Not mentioned"),"",IF(AND(ISNUMBER('Model output'!J72),'Model output'!J72&lt;=I73),'Model output'!J72,IF(AND(ISNUMBER('Model output'!J72), 'Model output'!J72&gt;=DATE(2024,1,1)), MIN(DAY('Model output'!J72), MONTH('Model output'!J72), YEAR('Model output'!J72)), IF(ISNUMBER(SEARCH("0/",'Model output'!J72)),0,IF(ISNUMBER(SEARCH("/",'Model output'!J72)), VALUE(LEFT('Model output'!J72, SEARCH("/",'Model output'!J72)-1)),1)))))</f>
        <v>1</v>
      </c>
      <c r="K73" t="str" cm="1">
        <f t="array" ref="K73">IF(COUNT(FIND({0,1,2,3,4,5,6,7,8,9},'Model output'!K72))&gt;0,'Model output'!K72,"")</f>
        <v>0.3cm</v>
      </c>
      <c r="L73" s="8" t="str">
        <f t="shared" si="13"/>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
      </c>
      <c r="P73" t="str">
        <f>IF('Model output'!N72="","",'Model output'!N72)</f>
        <v>2.5 cm.</v>
      </c>
      <c r="Q73" t="str">
        <f t="shared" si="18"/>
        <v>2.5cm</v>
      </c>
      <c r="R73" cm="1">
        <f t="array" ref="R73">IF(Q73="","",IF(ISNUMBER(SEARCH("cm",Q73)),MAX(VALUE(SUBSTITUTE(_xlfn.FILTERXML("&lt;t&gt;&lt;s&gt;"&amp;SUBSTITUTE(Q73,",","&lt;/s&gt;&lt;s&gt;")&amp;"&lt;/s&gt;&lt;/t&gt;","//s"),"cm",""))),MAX(VALUE(SUBSTITUTE(_xlfn.FILTERXML("&lt;t&gt;&lt;s&gt;"&amp;SUBSTITUTE(Q73,",","&lt;/s&gt;&lt;s&gt;")&amp;"&lt;/s&gt;&lt;/t&gt;","//s"),"mm","")))/10))</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1</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 ""))</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19" t="str">
        <f>IF('Model output'!S72="","",'Model output'!S72)</f>
        <v>Invades:perithyroidal soft tissue</v>
      </c>
      <c r="Y73" t="str">
        <f>IF(OR('Model output'!S72="",ISNUMBER(SEARCH("Absent",'Model output'!S72)),ISNUMBER(SEARCH("Not identified",'Model output'!S72)),AND(ISNUMBER(SEARCH("No",'Model output'!S72)),NOT(ISNUMBER(SEARCH("carcinoma",'Model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1" t="str">
        <f>IF(OR('Model output'!V72="", AND(ISERROR(SEARCH("Positive",'Model output'!V72)), ISNUMBER(SEARCH("Negative",'Model output'!V72))), ISNUMBER(SEARCH("Uninvolved",'Model output'!V72)), ISNUMBER(SEARCH("not involved",'Model output'!V72)), ISNUMBER(SEARCH("Free",'Model output'!V72)), ISNUMBER(SEARCH("1 mm",'Model output'!V72)), ISNUMBER(SEARCH("1.0 mm",'Model output'!V72)), ISNUMBER(SEARCH("0.1 CM",'Model output'!V72)), ISNUMBER(SEARCH("less than 0.2 mm",'Model output'!V72)), ISNUMBER(SEARCH("less than 0.5 mm",'Model output'!V72)), ISNUMBER(SEARCH("invades capsule",'Model output'!V72)), ISNUMBER(SEARCH("Lymphocyte invasion",'Model output'!V72)), ISNUMBER(SEARCH("invades in capsule or vessel or benign tissue",'Model output'!V72)), ISNUMBER(SEARCH("not mentioned",'Model output'!V72)), ISNUMBER(SEARCH("cannot be assessed",'Model output'!V72))), "negative", "positive")</f>
        <v>negative</v>
      </c>
      <c r="AE73" s="38"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39" t="str">
        <f t="shared" si="14"/>
        <v>2</v>
      </c>
      <c r="AG73" s="39" t="str">
        <f t="shared" si="15"/>
        <v>1a</v>
      </c>
      <c r="AH73" s="39" t="str">
        <f t="shared" si="19"/>
        <v>0</v>
      </c>
      <c r="AI73" s="45" t="str">
        <f t="shared" si="20"/>
        <v>I</v>
      </c>
      <c r="AJ73" s="42" t="s">
        <v>942</v>
      </c>
      <c r="AK73" s="44" t="s">
        <v>948</v>
      </c>
      <c r="AL73" s="44" t="s">
        <v>634</v>
      </c>
      <c r="AM73" s="44" t="s">
        <v>949</v>
      </c>
      <c r="AN73" s="44" t="s">
        <v>73</v>
      </c>
      <c r="AO73" s="24">
        <f t="shared" ca="1" si="21"/>
        <v>1</v>
      </c>
      <c r="AP73" s="1">
        <f t="shared" si="22"/>
        <v>1</v>
      </c>
      <c r="AQ73" s="1">
        <f t="shared" si="23"/>
        <v>1</v>
      </c>
      <c r="AR73" s="1">
        <f t="shared" si="24"/>
        <v>1</v>
      </c>
      <c r="AS73" s="15">
        <f t="shared" si="16"/>
        <v>1</v>
      </c>
    </row>
    <row r="74" spans="1:45">
      <c r="A74" t="str">
        <f>'Model output'!A73</f>
        <v>TCGA-DJ-A2PZ</v>
      </c>
      <c r="B74" s="36">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2</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X</v>
      </c>
      <c r="F74" t="str">
        <f t="shared" si="17"/>
        <v>negative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output'!G73)),ISNUMBER(SEARCH("V ",'Model output'!G73)),ISNUMBER(SEARCH("five",'Model output'!G73)),ISNUMBER(SEARCH("5",'Model output'!G73))))), "lateral", "central"))</f>
        <v/>
      </c>
      <c r="H74" t="str">
        <f>IF('Model output'!H73="","negative",IF(OR(ISNUMBER(SEARCH("lymph node",'Model output'!H73)),ISNUMBER(SEARCH("gland",'Model output'!H73)),ISNUMBER(SEARCH("lobe",'Model output'!H73)),ISNUMBER(SEARCH("isthmus",'Model output'!H73)),ISNUMBER(SEARCH("mediastinum",'Model output'!H73)),ISNUMBER(SEARCH("Not mentioned",'Model output'!H73)), ISNUMBER(SEARCH("Not applicable",'Model output'!H73)), ISNUMBER(SEARCH("paratracheal",'Model output'!H73)),ISNUMBER(SEARCH("fibroadipose tissue",'Model output'!H73)),ISNUMBER(SEARCH("thyroid node",'Model output'!H73)),ISNUMBER(SEARCH("skeletal muscle",'Model output'!H73)),ISNUMBER(SEARCH("right",'Model output'!H73)),ISNUMBER(SEARCH("left",'Model output'!H73)),ISNUMBER(SEARCH("Not specified",'Model output'!H73))),"negative","positive"))</f>
        <v>negative</v>
      </c>
      <c r="I74">
        <f>IF(OR('Model output'!I73="",'Model output'!I73="Not answered",'Model output'!I73="Not mentioned"),"",IF(ISNUMBER('Model output'!I73),'Model output'!I73,1))</f>
        <v>1</v>
      </c>
      <c r="J74">
        <f>IF(OR('Model output'!J73="",'Model output'!J73="Not answered",'Model output'!J73="Not mentioned"),"",IF(AND(ISNUMBER('Model output'!J73),'Model output'!J73&lt;=I74),'Model output'!J73,IF(AND(ISNUMBER('Model output'!J73), 'Model output'!J73&gt;=DATE(2024,1,1)), MIN(DAY('Model output'!J73), MONTH('Model output'!J73), YEAR('Model output'!J73)), IF(ISNUMBER(SEARCH("0/",'Model output'!J73)),0,IF(ISNUMBER(SEARCH("/",'Model output'!J73)), VALUE(LEFT('Model output'!J73, SEARCH("/",'Model output'!J73)-1)),1)))))</f>
        <v>0</v>
      </c>
      <c r="K74" t="str" cm="1">
        <f t="array" ref="K74">IF(COUNT(FIND({0,1,2,3,4,5,6,7,8,9},'Model output'!K73))&gt;0,'Model output'!K73,"")</f>
        <v/>
      </c>
      <c r="L74" s="8" t="str">
        <f t="shared" si="13"/>
        <v/>
      </c>
      <c r="M74" t="str" cm="1">
        <f t="array" ref="M74">IF(L74="","",IF(ISNUMBER(SEARCH("cm",L74)),MAX(VALUE(SUBSTITUTE(_xlfn.FILTERXML("&lt;t&gt;&lt;s&gt;"&amp;SUBSTITUTE(L74,",","&lt;/s&gt;&lt;s&gt;")&amp;"&lt;/s&gt;&lt;/t&gt;","//s"),"cm",""))),MAX(VALUE(SUBSTITUTE(_xlfn.FILTERXML("&lt;t&gt;&lt;s&gt;"&amp;SUBSTITUTE(L74,",","&lt;/s&gt;&lt;s&gt;")&amp;"&lt;/s&gt;&lt;/t&gt;","//s"),"mm","")))/10))</f>
        <v/>
      </c>
      <c r="N74" t="str">
        <f>IF('Model output'!L73="","",'Model output'!L73)</f>
        <v>Papillary</v>
      </c>
      <c r="O74" t="str">
        <f>IF('Model output'!M73="","",'Model output'!M73)</f>
        <v/>
      </c>
      <c r="P74" t="str">
        <f>IF('Model output'!N73="","",'Model output'!N73)</f>
        <v>1.7 cm</v>
      </c>
      <c r="Q74" t="str">
        <f t="shared" si="18"/>
        <v>1.7cm</v>
      </c>
      <c r="R74" cm="1">
        <f t="array" ref="R74">IF(Q74="","",IF(ISNUMBER(SEARCH("cm",Q74)),MAX(VALUE(SUBSTITUTE(_xlfn.FILTERXML("&lt;t&gt;&lt;s&gt;"&amp;SUBSTITUTE(Q74,",","&lt;/s&gt;&lt;s&gt;")&amp;"&lt;/s&gt;&lt;/t&gt;","//s"),"cm",""))),MAX(VALUE(SUBSTITUTE(_xlfn.FILTERXML("&lt;t&gt;&lt;s&gt;"&amp;SUBSTITUTE(Q74,",","&lt;/s&gt;&lt;s&gt;")&amp;"&lt;/s&gt;&lt;/t&gt;","//s"),"mm","")))/10))</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 ""))</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9" t="str">
        <f>IF('Model output'!S73="","",'Model output'!S73)</f>
        <v>Invades: extrathyroidal adipose tissue, Focal</v>
      </c>
      <c r="Y74" t="str">
        <f>IF(OR('Model output'!S73="",ISNUMBER(SEARCH("Absent",'Model output'!S73)),ISNUMBER(SEARCH("Not identified",'Model output'!S73)),AND(ISNUMBER(SEARCH("No",'Model output'!S73)),NOT(ISNUMBER(SEARCH("carcinoma",'Model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1" t="str">
        <f>IF(OR('Model output'!V73="", AND(ISERROR(SEARCH("Positive",'Model output'!V73)), ISNUMBER(SEARCH("Negative",'Model output'!V73))), ISNUMBER(SEARCH("Uninvolved",'Model output'!V73)), ISNUMBER(SEARCH("not involved",'Model output'!V73)), ISNUMBER(SEARCH("Free",'Model output'!V73)), ISNUMBER(SEARCH("1 mm",'Model output'!V73)), ISNUMBER(SEARCH("1.0 mm",'Model output'!V73)), ISNUMBER(SEARCH("0.1 CM",'Model output'!V73)), ISNUMBER(SEARCH("less than 0.2 mm",'Model output'!V73)), ISNUMBER(SEARCH("less than 0.5 mm",'Model output'!V73)), ISNUMBER(SEARCH("invades capsule",'Model output'!V73)), ISNUMBER(SEARCH("Lymphocyte invasion",'Model output'!V73)), ISNUMBER(SEARCH("invades in capsule or vessel or benign tissue",'Model output'!V73)), ISNUMBER(SEARCH("not mentioned",'Model output'!V73)), ISNUMBER(SEARCH("cannot be assessed",'Model output'!V73))), "negative", "positive")</f>
        <v>negative</v>
      </c>
      <c r="AE74" s="38"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39" t="str">
        <f t="shared" si="14"/>
        <v>1b</v>
      </c>
      <c r="AG74" s="39" t="str">
        <f t="shared" si="15"/>
        <v>0</v>
      </c>
      <c r="AH74" s="39" t="str">
        <f t="shared" si="19"/>
        <v>0</v>
      </c>
      <c r="AI74" s="45" t="str">
        <f t="shared" si="20"/>
        <v>I</v>
      </c>
      <c r="AJ74" s="42" t="s">
        <v>942</v>
      </c>
      <c r="AK74" s="44" t="s">
        <v>945</v>
      </c>
      <c r="AL74" s="44" t="s">
        <v>946</v>
      </c>
      <c r="AM74" s="44" t="s">
        <v>949</v>
      </c>
      <c r="AN74" s="44" t="s">
        <v>73</v>
      </c>
      <c r="AO74" s="24">
        <f t="shared" ca="1" si="21"/>
        <v>1</v>
      </c>
      <c r="AP74" s="1">
        <f t="shared" si="22"/>
        <v>1</v>
      </c>
      <c r="AQ74" s="1">
        <f t="shared" si="23"/>
        <v>1</v>
      </c>
      <c r="AR74" s="1">
        <f t="shared" si="24"/>
        <v>1</v>
      </c>
      <c r="AS74" s="15">
        <f t="shared" si="16"/>
        <v>1</v>
      </c>
    </row>
    <row r="75" spans="1:45">
      <c r="A75" t="str">
        <f>'Model output'!A74</f>
        <v>TCGA-DJ-A2Q0</v>
      </c>
      <c r="B75" s="36">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7"/>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output'!G74)),ISNUMBER(SEARCH("V ",'Model output'!G74)),ISNUMBER(SEARCH("five",'Model output'!G74)),ISNUMBER(SEARCH("5",'Model output'!G74))))), "lateral", "central"))</f>
        <v/>
      </c>
      <c r="H75" t="str">
        <f>IF('Model output'!H74="","negative",IF(OR(ISNUMBER(SEARCH("lymph node",'Model output'!H74)),ISNUMBER(SEARCH("gland",'Model output'!H74)),ISNUMBER(SEARCH("lobe",'Model output'!H74)),ISNUMBER(SEARCH("isthmus",'Model output'!H74)),ISNUMBER(SEARCH("mediastinum",'Model output'!H74)),ISNUMBER(SEARCH("Not mentioned",'Model output'!H74)), ISNUMBER(SEARCH("Not applicable",'Model output'!H74)), ISNUMBER(SEARCH("paratracheal",'Model output'!H74)),ISNUMBER(SEARCH("fibroadipose tissue",'Model output'!H74)),ISNUMBER(SEARCH("thyroid node",'Model output'!H74)),ISNUMBER(SEARCH("skeletal muscle",'Model output'!H74)),ISNUMBER(SEARCH("right",'Model output'!H74)),ISNUMBER(SEARCH("left",'Model output'!H74)),ISNUMBER(SEARCH("Not specified",'Model output'!H74))),"negative","positive"))</f>
        <v>negative</v>
      </c>
      <c r="I75">
        <f>IF(OR('Model output'!I74="",'Model output'!I74="Not answered",'Model output'!I74="Not mentioned"),"",IF(ISNUMBER('Model output'!I74),'Model output'!I74,1))</f>
        <v>4</v>
      </c>
      <c r="J75">
        <f>IF(OR('Model output'!J74="",'Model output'!J74="Not answered",'Model output'!J74="Not mentioned"),"",IF(AND(ISNUMBER('Model output'!J74),'Model output'!J74&lt;=I75),'Model output'!J74,IF(AND(ISNUMBER('Model output'!J74), 'Model output'!J74&gt;=DATE(2024,1,1)), MIN(DAY('Model output'!J74), MONTH('Model output'!J74), YEAR('Model output'!J74)), IF(ISNUMBER(SEARCH("0/",'Model output'!J74)),0,IF(ISNUMBER(SEARCH("/",'Model output'!J74)), VALUE(LEFT('Model output'!J74, SEARCH("/",'Model output'!J74)-1)),1)))))</f>
        <v>0</v>
      </c>
      <c r="K75" t="str" cm="1">
        <f t="array" ref="K75">IF(COUNT(FIND({0,1,2,3,4,5,6,7,8,9},'Model output'!K74))&gt;0,'Model output'!K74,"")</f>
        <v/>
      </c>
      <c r="L75" s="8" t="str">
        <f t="shared" si="13"/>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 carcinoma, classical type with oncocytic features</v>
      </c>
      <c r="O75" t="str">
        <f>IF('Model output'!M74="","",'Model output'!M74)</f>
        <v/>
      </c>
      <c r="P75" t="str">
        <f>IF('Model output'!N74="","",'Model output'!N74)</f>
        <v>2.8 cm</v>
      </c>
      <c r="Q75" t="str">
        <f t="shared" si="18"/>
        <v>2.8cm</v>
      </c>
      <c r="R75" cm="1">
        <f t="array" ref="R75">IF(Q75="","",IF(ISNUMBER(SEARCH("cm",Q75)),MAX(VALUE(SUBSTITUTE(_xlfn.FILTERXML("&lt;t&gt;&lt;s&gt;"&amp;SUBSTITUTE(Q75,",","&lt;/s&gt;&lt;s&gt;")&amp;"&lt;/s&gt;&lt;/t&gt;","//s"),"cm",""))),MAX(VALUE(SUBSTITUTE(_xlfn.FILTERXML("&lt;t&gt;&lt;s&gt;"&amp;SUBSTITUTE(Q75,",","&lt;/s&gt;&lt;s&gt;")&amp;"&lt;/s&gt;&lt;/t&gt;","//s"),"mm","")))/10))</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 ""))</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9" t="str">
        <f>IF('Model output'!S74="","",'Model output'!S74)</f>
        <v>Not identified</v>
      </c>
      <c r="Y75" t="str">
        <f>IF(OR('Model output'!S74="",ISNUMBER(SEARCH("Absent",'Model output'!S74)),ISNUMBER(SEARCH("Not identified",'Model output'!S74)),AND(ISNUMBER(SEARCH("No",'Model output'!S74)),NOT(ISNUMBER(SEARCH("carcinoma",'Model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1" t="str">
        <f>IF(OR('Model output'!V74="", AND(ISERROR(SEARCH("Positive",'Model output'!V74)), ISNUMBER(SEARCH("Negative",'Model output'!V74))), ISNUMBER(SEARCH("Uninvolved",'Model output'!V74)), ISNUMBER(SEARCH("not involved",'Model output'!V74)), ISNUMBER(SEARCH("Free",'Model output'!V74)), ISNUMBER(SEARCH("1 mm",'Model output'!V74)), ISNUMBER(SEARCH("1.0 mm",'Model output'!V74)), ISNUMBER(SEARCH("0.1 CM",'Model output'!V74)), ISNUMBER(SEARCH("less than 0.2 mm",'Model output'!V74)), ISNUMBER(SEARCH("less than 0.5 mm",'Model output'!V74)), ISNUMBER(SEARCH("invades capsule",'Model output'!V74)), ISNUMBER(SEARCH("Lymphocyte invasion",'Model output'!V74)), ISNUMBER(SEARCH("invades in capsule or vessel or benign tissue",'Model output'!V74)), ISNUMBER(SEARCH("not mentioned",'Model output'!V74)), ISNUMBER(SEARCH("cannot be assessed",'Model output'!V74))), "negative", "positive")</f>
        <v>negative</v>
      </c>
      <c r="AE75" s="38"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39" t="str">
        <f t="shared" si="14"/>
        <v>2</v>
      </c>
      <c r="AG75" s="39" t="str">
        <f t="shared" si="15"/>
        <v>0</v>
      </c>
      <c r="AH75" s="39" t="str">
        <f t="shared" si="19"/>
        <v>0</v>
      </c>
      <c r="AI75" s="45" t="str">
        <f t="shared" si="20"/>
        <v>I</v>
      </c>
      <c r="AJ75" s="42" t="s">
        <v>941</v>
      </c>
      <c r="AK75" s="44" t="s">
        <v>948</v>
      </c>
      <c r="AL75" s="44" t="s">
        <v>946</v>
      </c>
      <c r="AM75" s="44" t="s">
        <v>949</v>
      </c>
      <c r="AN75" s="44" t="s">
        <v>73</v>
      </c>
      <c r="AO75" s="24">
        <f t="shared" ca="1" si="21"/>
        <v>1</v>
      </c>
      <c r="AP75" s="1">
        <f t="shared" si="22"/>
        <v>1</v>
      </c>
      <c r="AQ75" s="1">
        <f t="shared" si="23"/>
        <v>1</v>
      </c>
      <c r="AR75" s="1">
        <f t="shared" si="24"/>
        <v>1</v>
      </c>
      <c r="AS75" s="15">
        <f t="shared" si="16"/>
        <v>1</v>
      </c>
    </row>
    <row r="76" spans="1:45">
      <c r="A76" t="str">
        <f>'Model output'!A75</f>
        <v>TCGA-DJ-A2Q1</v>
      </c>
      <c r="B76" s="36">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0</v>
      </c>
      <c r="F76" t="str">
        <f t="shared" si="17"/>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output'!G75)),ISNUMBER(SEARCH("V ",'Model output'!G75)),ISNUMBER(SEARCH("five",'Model output'!G75)),ISNUMBER(SEARCH("5",'Model output'!G75))))), "lateral", "central"))</f>
        <v>lateral</v>
      </c>
      <c r="H76" t="str">
        <f>IF('Model output'!H75="","negative",IF(OR(ISNUMBER(SEARCH("lymph node",'Model output'!H75)),ISNUMBER(SEARCH("gland",'Model output'!H75)),ISNUMBER(SEARCH("lobe",'Model output'!H75)),ISNUMBER(SEARCH("isthmus",'Model output'!H75)),ISNUMBER(SEARCH("mediastinum",'Model output'!H75)),ISNUMBER(SEARCH("Not mentioned",'Model output'!H75)), ISNUMBER(SEARCH("Not applicable",'Model output'!H75)), ISNUMBER(SEARCH("paratracheal",'Model output'!H75)),ISNUMBER(SEARCH("fibroadipose tissue",'Model output'!H75)),ISNUMBER(SEARCH("thyroid node",'Model output'!H75)),ISNUMBER(SEARCH("skeletal muscle",'Model output'!H75)),ISNUMBER(SEARCH("right",'Model output'!H75)),ISNUMBER(SEARCH("left",'Model output'!H75)),ISNUMBER(SEARCH("Not specified",'Model output'!H75))),"negative","positive"))</f>
        <v>negative</v>
      </c>
      <c r="I76">
        <f>IF(OR('Model output'!I75="",'Model output'!I75="Not answered",'Model output'!I75="Not mentioned"),"",IF(ISNUMBER('Model output'!I75),'Model output'!I75,1))</f>
        <v>12</v>
      </c>
      <c r="J76">
        <f>IF(OR('Model output'!J75="",'Model output'!J75="Not answered",'Model output'!J75="Not mentioned"),"",IF(AND(ISNUMBER('Model output'!J75),'Model output'!J75&lt;=I76),'Model output'!J75,IF(AND(ISNUMBER('Model output'!J75), 'Model output'!J75&gt;=DATE(2024,1,1)), MIN(DAY('Model output'!J75), MONTH('Model output'!J75), YEAR('Model output'!J75)), IF(ISNUMBER(SEARCH("0/",'Model output'!J75)),0,IF(ISNUMBER(SEARCH("/",'Model output'!J75)), VALUE(LEFT('Model output'!J75, SEARCH("/",'Model output'!J75)-1)),1)))))</f>
        <v>6</v>
      </c>
      <c r="K76" t="str" cm="1">
        <f t="array" ref="K76">IF(COUNT(FIND({0,1,2,3,4,5,6,7,8,9},'Model output'!K75))&gt;0,'Model output'!K75,"")</f>
        <v>1.3cm</v>
      </c>
      <c r="L76" s="8" t="str">
        <f t="shared" si="13"/>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v>
      </c>
      <c r="O76" t="str">
        <f>IF('Model output'!M75="","",'Model output'!M75)</f>
        <v/>
      </c>
      <c r="P76" t="str">
        <f>IF('Model output'!N75="","",'Model output'!N75)</f>
        <v>1.6 cm</v>
      </c>
      <c r="Q76" t="str">
        <f t="shared" si="18"/>
        <v>1.6cm</v>
      </c>
      <c r="R76" cm="1">
        <f t="array" ref="R76">IF(Q76="","",IF(ISNUMBER(SEARCH("cm",Q76)),MAX(VALUE(SUBSTITUTE(_xlfn.FILTERXML("&lt;t&gt;&lt;s&gt;"&amp;SUBSTITUTE(Q76,",","&lt;/s&gt;&lt;s&gt;")&amp;"&lt;/s&gt;&lt;/t&gt;","//s"),"cm",""))),MAX(VALUE(SUBSTITUTE(_xlfn.FILTERXML("&lt;t&gt;&lt;s&gt;"&amp;SUBSTITUTE(Q76,",","&lt;/s&gt;&lt;s&gt;")&amp;"&lt;/s&gt;&lt;/t&gt;","//s"),"mm","")))/10))</f>
        <v>1.6</v>
      </c>
      <c r="S76" t="str">
        <f>IF(OR('Model output'!P75="",ISNUMBER(SEARCH("Not identified", 'Model output'!P75)),ISNUMBER(SEARCH("Absent",'Model output'!P75)),AND(ISNUMBER(SEARCH("No",'Model output'!P75)),NOT(ISNUMBER(SEARCH("diagnostic",'Model output'!P75)))),ISNUMBER(SEARCH("Negative",'Model output'!P75))),"negative","positive")</f>
        <v>negative</v>
      </c>
      <c r="T76">
        <f>IF('Model output'!O75="","",'Model output'!O75)</f>
        <v>1</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 ""))</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19" t="str">
        <f>IF('Model output'!S75="","",'Model output'!S75)</f>
        <v>Not identified</v>
      </c>
      <c r="Y76" t="str">
        <f>IF(OR('Model output'!S75="",ISNUMBER(SEARCH("Absent",'Model output'!S75)),ISNUMBER(SEARCH("Not identified",'Model output'!S75)),AND(ISNUMBER(SEARCH("No",'Model output'!S75)),NOT(ISNUMBER(SEARCH("carcinoma",'Model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1" t="str">
        <f>IF(OR('Model output'!V75="", AND(ISERROR(SEARCH("Positive",'Model output'!V75)), ISNUMBER(SEARCH("Negative",'Model output'!V75))), ISNUMBER(SEARCH("Uninvolved",'Model output'!V75)), ISNUMBER(SEARCH("not involved",'Model output'!V75)), ISNUMBER(SEARCH("Free",'Model output'!V75)), ISNUMBER(SEARCH("1 mm",'Model output'!V75)), ISNUMBER(SEARCH("1.0 mm",'Model output'!V75)), ISNUMBER(SEARCH("0.1 CM",'Model output'!V75)), ISNUMBER(SEARCH("less than 0.2 mm",'Model output'!V75)), ISNUMBER(SEARCH("less than 0.5 mm",'Model output'!V75)), ISNUMBER(SEARCH("invades capsule",'Model output'!V75)), ISNUMBER(SEARCH("Lymphocyte invasion",'Model output'!V75)), ISNUMBER(SEARCH("invades in capsule or vessel or benign tissue",'Model output'!V75)), ISNUMBER(SEARCH("not mentioned",'Model output'!V75)), ISNUMBER(SEARCH("cannot be assessed",'Model output'!V75))), "negative", "positive")</f>
        <v>negative</v>
      </c>
      <c r="AE76" s="38"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39" t="str">
        <f t="shared" si="14"/>
        <v>1b</v>
      </c>
      <c r="AG76" s="39" t="str">
        <f t="shared" si="15"/>
        <v>1b</v>
      </c>
      <c r="AH76" s="39" t="str">
        <f t="shared" si="19"/>
        <v>0</v>
      </c>
      <c r="AI76" s="45" t="str">
        <f t="shared" si="20"/>
        <v>I</v>
      </c>
      <c r="AJ76" s="42" t="s">
        <v>942</v>
      </c>
      <c r="AK76" s="44" t="s">
        <v>945</v>
      </c>
      <c r="AL76" s="44" t="s">
        <v>945</v>
      </c>
      <c r="AM76" s="44" t="s">
        <v>949</v>
      </c>
      <c r="AN76" s="44" t="s">
        <v>73</v>
      </c>
      <c r="AO76" s="24">
        <f t="shared" ca="1" si="21"/>
        <v>1</v>
      </c>
      <c r="AP76" s="1">
        <f t="shared" si="22"/>
        <v>1</v>
      </c>
      <c r="AQ76" s="1">
        <f t="shared" si="23"/>
        <v>1</v>
      </c>
      <c r="AR76" s="1">
        <f t="shared" si="24"/>
        <v>1</v>
      </c>
      <c r="AS76" s="15">
        <f t="shared" si="16"/>
        <v>1</v>
      </c>
    </row>
    <row r="77" spans="1:45">
      <c r="A77" t="str">
        <f>'Model output'!A76</f>
        <v>TCGA-DJ-A2Q2</v>
      </c>
      <c r="B77" s="36">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7"/>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output'!G76)),ISNUMBER(SEARCH("V ",'Model output'!G76)),ISNUMBER(SEARCH("five",'Model output'!G76)),ISNUMBER(SEARCH("5",'Model output'!G76))))), "lateral", "central"))</f>
        <v/>
      </c>
      <c r="H77" t="str">
        <f>IF('Model output'!H76="","negative",IF(OR(ISNUMBER(SEARCH("lymph node",'Model output'!H76)),ISNUMBER(SEARCH("gland",'Model output'!H76)),ISNUMBER(SEARCH("lobe",'Model output'!H76)),ISNUMBER(SEARCH("isthmus",'Model output'!H76)),ISNUMBER(SEARCH("mediastinum",'Model output'!H76)),ISNUMBER(SEARCH("Not mentioned",'Model output'!H76)), ISNUMBER(SEARCH("Not applicable",'Model output'!H76)), ISNUMBER(SEARCH("paratracheal",'Model output'!H76)),ISNUMBER(SEARCH("fibroadipose tissue",'Model output'!H76)),ISNUMBER(SEARCH("thyroid node",'Model output'!H76)),ISNUMBER(SEARCH("skeletal muscle",'Model output'!H76)),ISNUMBER(SEARCH("right",'Model output'!H76)),ISNUMBER(SEARCH("left",'Model output'!H76)),ISNUMBER(SEARCH("Not specified",'Model output'!H76))),"negative","positive"))</f>
        <v>negative</v>
      </c>
      <c r="I77">
        <f>IF(OR('Model output'!I76="",'Model output'!I76="Not answered",'Model output'!I76="Not mentioned"),"",IF(ISNUMBER('Model output'!I76),'Model output'!I76,1))</f>
        <v>1</v>
      </c>
      <c r="J77">
        <f>IF(OR('Model output'!J76="",'Model output'!J76="Not answered",'Model output'!J76="Not mentioned"),"",IF(AND(ISNUMBER('Model output'!J76),'Model output'!J76&lt;=I77),'Model output'!J76,IF(AND(ISNUMBER('Model output'!J76), 'Model output'!J76&gt;=DATE(2024,1,1)), MIN(DAY('Model output'!J76), MONTH('Model output'!J76), YEAR('Model output'!J76)), IF(ISNUMBER(SEARCH("0/",'Model output'!J76)),0,IF(ISNUMBER(SEARCH("/",'Model output'!J76)), VALUE(LEFT('Model output'!J76, SEARCH("/",'Model output'!J76)-1)),1)))))</f>
        <v>0</v>
      </c>
      <c r="K77" t="str" cm="1">
        <f t="array" ref="K77">IF(COUNT(FIND({0,1,2,3,4,5,6,7,8,9},'Model output'!K76))&gt;0,'Model output'!K76,"")</f>
        <v/>
      </c>
      <c r="L77" s="8" t="str">
        <f t="shared" si="13"/>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 follicular variant</v>
      </c>
      <c r="O77" t="str">
        <f>IF('Model output'!M76="","",'Model output'!M76)</f>
        <v/>
      </c>
      <c r="P77" t="str">
        <f>IF('Model output'!N76="","",'Model output'!N76)</f>
        <v>4.9 cm</v>
      </c>
      <c r="Q77" t="str">
        <f t="shared" si="18"/>
        <v>4.9cm</v>
      </c>
      <c r="R77" cm="1">
        <f t="array" ref="R77">IF(Q77="","",IF(ISNUMBER(SEARCH("cm",Q77)),MAX(VALUE(SUBSTITUTE(_xlfn.FILTERXML("&lt;t&gt;&lt;s&gt;"&amp;SUBSTITUTE(Q77,",","&lt;/s&gt;&lt;s&gt;")&amp;"&lt;/s&gt;&lt;/t&gt;","//s"),"cm",""))),MAX(VALUE(SUBSTITUTE(_xlfn.FILTERXML("&lt;t&gt;&lt;s&gt;"&amp;SUBSTITUTE(Q77,",","&lt;/s&gt;&lt;s&gt;")&amp;"&lt;/s&gt;&lt;/t&gt;","//s"),"mm","")))/10))</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 ""))</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9" t="str">
        <f>IF('Model output'!S76="","",'Model output'!S76)</f>
        <v>Not identified</v>
      </c>
      <c r="Y77" t="str">
        <f>IF(OR('Model output'!S76="",ISNUMBER(SEARCH("Absent",'Model output'!S76)),ISNUMBER(SEARCH("Not identified",'Model output'!S76)),AND(ISNUMBER(SEARCH("No",'Model output'!S76)),NOT(ISNUMBER(SEARCH("carcinoma",'Model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1" t="str">
        <f>IF(OR('Model output'!V76="", AND(ISERROR(SEARCH("Positive",'Model output'!V76)), ISNUMBER(SEARCH("Negative",'Model output'!V76))), ISNUMBER(SEARCH("Uninvolved",'Model output'!V76)), ISNUMBER(SEARCH("not involved",'Model output'!V76)), ISNUMBER(SEARCH("Free",'Model output'!V76)), ISNUMBER(SEARCH("1 mm",'Model output'!V76)), ISNUMBER(SEARCH("1.0 mm",'Model output'!V76)), ISNUMBER(SEARCH("0.1 CM",'Model output'!V76)), ISNUMBER(SEARCH("less than 0.2 mm",'Model output'!V76)), ISNUMBER(SEARCH("less than 0.5 mm",'Model output'!V76)), ISNUMBER(SEARCH("invades capsule",'Model output'!V76)), ISNUMBER(SEARCH("Lymphocyte invasion",'Model output'!V76)), ISNUMBER(SEARCH("invades in capsule or vessel or benign tissue",'Model output'!V76)), ISNUMBER(SEARCH("not mentioned",'Model output'!V76)), ISNUMBER(SEARCH("cannot be assessed",'Model output'!V76))), "negative", "positive")</f>
        <v>negative</v>
      </c>
      <c r="AE77" s="38"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39" t="str">
        <f t="shared" si="14"/>
        <v>3a</v>
      </c>
      <c r="AG77" s="39" t="str">
        <f t="shared" si="15"/>
        <v>0</v>
      </c>
      <c r="AH77" s="39" t="str">
        <f t="shared" si="19"/>
        <v>0</v>
      </c>
      <c r="AI77" s="45" t="str">
        <f t="shared" si="20"/>
        <v>II</v>
      </c>
      <c r="AJ77" s="42" t="s">
        <v>941</v>
      </c>
      <c r="AK77" s="44" t="s">
        <v>950</v>
      </c>
      <c r="AL77" s="44" t="s">
        <v>946</v>
      </c>
      <c r="AM77" s="44" t="s">
        <v>949</v>
      </c>
      <c r="AN77" s="44" t="s">
        <v>947</v>
      </c>
      <c r="AO77" s="24">
        <f t="shared" ca="1" si="21"/>
        <v>1</v>
      </c>
      <c r="AP77" s="1">
        <f t="shared" si="22"/>
        <v>1</v>
      </c>
      <c r="AQ77" s="1">
        <f t="shared" si="23"/>
        <v>1</v>
      </c>
      <c r="AR77" s="1">
        <f t="shared" si="24"/>
        <v>1</v>
      </c>
      <c r="AS77" s="15">
        <f t="shared" si="16"/>
        <v>1</v>
      </c>
    </row>
    <row r="78" spans="1:45">
      <c r="A78" t="str">
        <f>'Model output'!A77</f>
        <v>TCGA-DJ-A2Q3</v>
      </c>
      <c r="B78" s="36">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X</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0</v>
      </c>
      <c r="F78" t="str">
        <f t="shared" si="17"/>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output'!G77)),ISNUMBER(SEARCH("V ",'Model output'!G77)),ISNUMBER(SEARCH("five",'Model output'!G77)),ISNUMBER(SEARCH("5",'Model output'!G77))))), "lateral", "central"))</f>
        <v>central</v>
      </c>
      <c r="H78" t="str">
        <f>IF('Model output'!H77="","negative",IF(OR(ISNUMBER(SEARCH("lymph node",'Model output'!H77)),ISNUMBER(SEARCH("gland",'Model output'!H77)),ISNUMBER(SEARCH("lobe",'Model output'!H77)),ISNUMBER(SEARCH("isthmus",'Model output'!H77)),ISNUMBER(SEARCH("mediastinum",'Model output'!H77)),ISNUMBER(SEARCH("Not mentioned",'Model output'!H77)), ISNUMBER(SEARCH("Not applicable",'Model output'!H77)), ISNUMBER(SEARCH("paratracheal",'Model output'!H77)),ISNUMBER(SEARCH("fibroadipose tissue",'Model output'!H77)),ISNUMBER(SEARCH("thyroid node",'Model output'!H77)),ISNUMBER(SEARCH("skeletal muscle",'Model output'!H77)),ISNUMBER(SEARCH("right",'Model output'!H77)),ISNUMBER(SEARCH("left",'Model output'!H77)),ISNUMBER(SEARCH("Not specified",'Model output'!H77))),"negative","positive"))</f>
        <v>negative</v>
      </c>
      <c r="I78">
        <f>IF(OR('Model output'!I77="",'Model output'!I77="Not answered",'Model output'!I77="Not mentioned"),"",IF(ISNUMBER('Model output'!I77),'Model output'!I77,1))</f>
        <v>3</v>
      </c>
      <c r="J78">
        <f>IF(OR('Model output'!J77="",'Model output'!J77="Not answered",'Model output'!J77="Not mentioned"),"",IF(AND(ISNUMBER('Model output'!J77),'Model output'!J77&lt;=I78),'Model output'!J77,IF(AND(ISNUMBER('Model output'!J77), 'Model output'!J77&gt;=DATE(2024,1,1)), MIN(DAY('Model output'!J77), MONTH('Model output'!J77), YEAR('Model output'!J77)), IF(ISNUMBER(SEARCH("0/",'Model output'!J77)),0,IF(ISNUMBER(SEARCH("/",'Model output'!J77)), VALUE(LEFT('Model output'!J77, SEARCH("/",'Model output'!J77)-1)),1)))))</f>
        <v>1</v>
      </c>
      <c r="K78" t="str" cm="1">
        <f t="array" ref="K78">IF(COUNT(FIND({0,1,2,3,4,5,6,7,8,9},'Model output'!K77))&gt;0,'Model output'!K77,"")</f>
        <v>0.55 cm</v>
      </c>
      <c r="L78" s="8" t="str">
        <f t="shared" si="13"/>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v>
      </c>
      <c r="O78" t="str">
        <f>IF('Model output'!M77="","",'Model output'!M77)</f>
        <v>Tall cell</v>
      </c>
      <c r="P78" t="str">
        <f>IF('Model output'!N77="","",'Model output'!N77)</f>
        <v>0.8 cm</v>
      </c>
      <c r="Q78" t="str">
        <f t="shared" si="18"/>
        <v>0.8cm</v>
      </c>
      <c r="R78" cm="1">
        <f t="array" ref="R78">IF(Q78="","",IF(ISNUMBER(SEARCH("cm",Q78)),MAX(VALUE(SUBSTITUTE(_xlfn.FILTERXML("&lt;t&gt;&lt;s&gt;"&amp;SUBSTITUTE(Q78,",","&lt;/s&gt;&lt;s&gt;")&amp;"&lt;/s&gt;&lt;/t&gt;","//s"),"cm",""))),MAX(VALUE(SUBSTITUTE(_xlfn.FILTERXML("&lt;t&gt;&lt;s&gt;"&amp;SUBSTITUTE(Q78,",","&lt;/s&gt;&lt;s&gt;")&amp;"&lt;/s&gt;&lt;/t&gt;","//s"),"mm","")))/10))</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 ""))</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9" t="str">
        <f>IF('Model output'!S77="","",'Model output'!S77)</f>
        <v>Invades:perithyroidal soft tissue and focally skeletal muscle</v>
      </c>
      <c r="Y78" t="str">
        <f>IF(OR('Model output'!S77="",ISNUMBER(SEARCH("Absent",'Model output'!S77)),ISNUMBER(SEARCH("Not identified",'Model output'!S77)),AND(ISNUMBER(SEARCH("No",'Model output'!S77)),NOT(ISNUMBER(SEARCH("carcinoma",'Model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1" t="str">
        <f>IF(OR('Model output'!V77="", AND(ISERROR(SEARCH("Positive",'Model output'!V77)), ISNUMBER(SEARCH("Negative",'Model output'!V77))), ISNUMBER(SEARCH("Uninvolved",'Model output'!V77)), ISNUMBER(SEARCH("not involved",'Model output'!V77)), ISNUMBER(SEARCH("Free",'Model output'!V77)), ISNUMBER(SEARCH("1 mm",'Model output'!V77)), ISNUMBER(SEARCH("1.0 mm",'Model output'!V77)), ISNUMBER(SEARCH("0.1 CM",'Model output'!V77)), ISNUMBER(SEARCH("less than 0.2 mm",'Model output'!V77)), ISNUMBER(SEARCH("less than 0.5 mm",'Model output'!V77)), ISNUMBER(SEARCH("invades capsule",'Model output'!V77)), ISNUMBER(SEARCH("Lymphocyte invasion",'Model output'!V77)), ISNUMBER(SEARCH("invades in capsule or vessel or benign tissue",'Model output'!V77)), ISNUMBER(SEARCH("not mentioned",'Model output'!V77)), ISNUMBER(SEARCH("cannot be assessed",'Model output'!V77))), "negative", "positive")</f>
        <v>negative</v>
      </c>
      <c r="AE78" s="38"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39" t="str">
        <f t="shared" si="14"/>
        <v>3b</v>
      </c>
      <c r="AG78" s="39" t="str">
        <f t="shared" si="15"/>
        <v>1a</v>
      </c>
      <c r="AH78" s="39" t="str">
        <f t="shared" si="19"/>
        <v>0</v>
      </c>
      <c r="AI78" s="45" t="str">
        <f t="shared" si="20"/>
        <v>II</v>
      </c>
      <c r="AJ78" s="42" t="s">
        <v>940</v>
      </c>
      <c r="AK78" s="44" t="s">
        <v>944</v>
      </c>
      <c r="AL78" s="44" t="s">
        <v>634</v>
      </c>
      <c r="AM78" s="44" t="s">
        <v>949</v>
      </c>
      <c r="AN78" s="44" t="s">
        <v>947</v>
      </c>
      <c r="AO78" s="24">
        <f t="shared" si="21"/>
        <v>1</v>
      </c>
      <c r="AP78" s="1">
        <f t="shared" si="22"/>
        <v>1</v>
      </c>
      <c r="AQ78" s="1">
        <f t="shared" si="23"/>
        <v>1</v>
      </c>
      <c r="AR78" s="1">
        <f t="shared" si="24"/>
        <v>1</v>
      </c>
      <c r="AS78" s="15">
        <f t="shared" si="16"/>
        <v>1</v>
      </c>
    </row>
    <row r="79" spans="1:45">
      <c r="A79" t="str">
        <f>'Model output'!A78</f>
        <v>TCGA-DJ-A2Q5</v>
      </c>
      <c r="B79" s="36">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0</v>
      </c>
      <c r="F79" t="str">
        <f t="shared" si="17"/>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output'!G78)),ISNUMBER(SEARCH("V ",'Model output'!G78)),ISNUMBER(SEARCH("five",'Model output'!G78)),ISNUMBER(SEARCH("5",'Model output'!G78))))), "lateral", "central"))</f>
        <v>lateral</v>
      </c>
      <c r="H79" t="str">
        <f>IF('Model output'!H78="","negative",IF(OR(ISNUMBER(SEARCH("lymph node",'Model output'!H78)),ISNUMBER(SEARCH("gland",'Model output'!H78)),ISNUMBER(SEARCH("lobe",'Model output'!H78)),ISNUMBER(SEARCH("isthmus",'Model output'!H78)),ISNUMBER(SEARCH("mediastinum",'Model output'!H78)),ISNUMBER(SEARCH("Not mentioned",'Model output'!H78)), ISNUMBER(SEARCH("Not applicable",'Model output'!H78)), ISNUMBER(SEARCH("paratracheal",'Model output'!H78)),ISNUMBER(SEARCH("fibroadipose tissue",'Model output'!H78)),ISNUMBER(SEARCH("thyroid node",'Model output'!H78)),ISNUMBER(SEARCH("skeletal muscle",'Model output'!H78)),ISNUMBER(SEARCH("right",'Model output'!H78)),ISNUMBER(SEARCH("left",'Model output'!H78)),ISNUMBER(SEARCH("Not specified",'Model output'!H78))),"negative","positive"))</f>
        <v>negative</v>
      </c>
      <c r="I79">
        <f>IF(OR('Model output'!I78="",'Model output'!I78="Not answered",'Model output'!I78="Not mentioned"),"",IF(ISNUMBER('Model output'!I78),'Model output'!I78,1))</f>
        <v>5</v>
      </c>
      <c r="J79">
        <f>IF(OR('Model output'!J78="",'Model output'!J78="Not answered",'Model output'!J78="Not mentioned"),"",IF(AND(ISNUMBER('Model output'!J78),'Model output'!J78&lt;=I79),'Model output'!J78,IF(AND(ISNUMBER('Model output'!J78), 'Model output'!J78&gt;=DATE(2024,1,1)), MIN(DAY('Model output'!J78), MONTH('Model output'!J78), YEAR('Model output'!J78)), IF(ISNUMBER(SEARCH("0/",'Model output'!J78)),0,IF(ISNUMBER(SEARCH("/",'Model output'!J78)), VALUE(LEFT('Model output'!J78, SEARCH("/",'Model output'!J78)-1)),1)))))</f>
        <v>1</v>
      </c>
      <c r="K79" t="str" cm="1">
        <f t="array" ref="K79">IF(COUNT(FIND({0,1,2,3,4,5,6,7,8,9},'Model output'!K78))&gt;0,'Model output'!K78,"")</f>
        <v>2.1cm</v>
      </c>
      <c r="L79" s="8" t="str">
        <f t="shared" si="13"/>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
      </c>
      <c r="P79" t="str">
        <f>IF('Model output'!N78="","",'Model output'!N78)</f>
        <v>4 cm</v>
      </c>
      <c r="Q79" t="str">
        <f t="shared" si="18"/>
        <v>4cm</v>
      </c>
      <c r="R79" cm="1">
        <f t="array" ref="R79">IF(Q79="","",IF(ISNUMBER(SEARCH("cm",Q79)),MAX(VALUE(SUBSTITUTE(_xlfn.FILTERXML("&lt;t&gt;&lt;s&gt;"&amp;SUBSTITUTE(Q79,",","&lt;/s&gt;&lt;s&gt;")&amp;"&lt;/s&gt;&lt;/t&gt;","//s"),"cm",""))),MAX(VALUE(SUBSTITUTE(_xlfn.FILTERXML("&lt;t&gt;&lt;s&gt;"&amp;SUBSTITUTE(Q79,",","&lt;/s&gt;&lt;s&gt;")&amp;"&lt;/s&gt;&lt;/t&gt;","//s"),"mm","")))/10))</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 ""))</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19" t="str">
        <f>IF('Model output'!S78="","",'Model output'!S78)</f>
        <v>Not identified</v>
      </c>
      <c r="Y79" t="str">
        <f>IF(OR('Model output'!S78="",ISNUMBER(SEARCH("Absent",'Model output'!S78)),ISNUMBER(SEARCH("Not identified",'Model output'!S78)),AND(ISNUMBER(SEARCH("No",'Model output'!S78)),NOT(ISNUMBER(SEARCH("carcinoma",'Model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1" t="str">
        <f>IF(OR('Model output'!V78="", AND(ISERROR(SEARCH("Positive",'Model output'!V78)), ISNUMBER(SEARCH("Negative",'Model output'!V78))), ISNUMBER(SEARCH("Uninvolved",'Model output'!V78)), ISNUMBER(SEARCH("not involved",'Model output'!V78)), ISNUMBER(SEARCH("Free",'Model output'!V78)), ISNUMBER(SEARCH("1 mm",'Model output'!V78)), ISNUMBER(SEARCH("1.0 mm",'Model output'!V78)), ISNUMBER(SEARCH("0.1 CM",'Model output'!V78)), ISNUMBER(SEARCH("less than 0.2 mm",'Model output'!V78)), ISNUMBER(SEARCH("less than 0.5 mm",'Model output'!V78)), ISNUMBER(SEARCH("invades capsule",'Model output'!V78)), ISNUMBER(SEARCH("Lymphocyte invasion",'Model output'!V78)), ISNUMBER(SEARCH("invades in capsule or vessel or benign tissue",'Model output'!V78)), ISNUMBER(SEARCH("not mentioned",'Model output'!V78)), ISNUMBER(SEARCH("cannot be assessed",'Model output'!V78))), "negative", "positive")</f>
        <v>negative</v>
      </c>
      <c r="AE79" s="38"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intermediate</v>
      </c>
      <c r="AF79" s="39" t="str">
        <f t="shared" si="14"/>
        <v>2</v>
      </c>
      <c r="AG79" s="39" t="str">
        <f t="shared" si="15"/>
        <v>1b</v>
      </c>
      <c r="AH79" s="39" t="str">
        <f t="shared" si="19"/>
        <v>0</v>
      </c>
      <c r="AI79" s="45" t="str">
        <f t="shared" si="20"/>
        <v>I</v>
      </c>
      <c r="AJ79" s="42" t="s">
        <v>942</v>
      </c>
      <c r="AK79" s="44" t="s">
        <v>948</v>
      </c>
      <c r="AL79" s="44" t="s">
        <v>945</v>
      </c>
      <c r="AM79" s="44" t="s">
        <v>949</v>
      </c>
      <c r="AN79" s="44" t="s">
        <v>73</v>
      </c>
      <c r="AO79" s="24">
        <f t="shared" ca="1" si="21"/>
        <v>1</v>
      </c>
      <c r="AP79" s="1">
        <f t="shared" si="22"/>
        <v>1</v>
      </c>
      <c r="AQ79" s="1">
        <f t="shared" si="23"/>
        <v>1</v>
      </c>
      <c r="AR79" s="1">
        <f t="shared" si="24"/>
        <v>1</v>
      </c>
      <c r="AS79" s="15">
        <f t="shared" si="16"/>
        <v>1</v>
      </c>
    </row>
    <row r="80" spans="1:45">
      <c r="A80" t="str">
        <f>'Model output'!A79</f>
        <v>TCGA-DJ-A2Q6</v>
      </c>
      <c r="B80" s="36">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17"/>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output'!G79)),ISNUMBER(SEARCH("V ",'Model output'!G79)),ISNUMBER(SEARCH("five",'Model output'!G79)),ISNUMBER(SEARCH("5",'Model output'!G79))))), "lateral", "central"))</f>
        <v>lateral</v>
      </c>
      <c r="H80" t="str">
        <f>IF('Model output'!H79="","negative",IF(OR(ISNUMBER(SEARCH("lymph node",'Model output'!H79)),ISNUMBER(SEARCH("gland",'Model output'!H79)),ISNUMBER(SEARCH("lobe",'Model output'!H79)),ISNUMBER(SEARCH("isthmus",'Model output'!H79)),ISNUMBER(SEARCH("mediastinum",'Model output'!H79)),ISNUMBER(SEARCH("Not mentioned",'Model output'!H79)), ISNUMBER(SEARCH("Not applicable",'Model output'!H79)), ISNUMBER(SEARCH("paratracheal",'Model output'!H79)),ISNUMBER(SEARCH("fibroadipose tissue",'Model output'!H79)),ISNUMBER(SEARCH("thyroid node",'Model output'!H79)),ISNUMBER(SEARCH("skeletal muscle",'Model output'!H79)),ISNUMBER(SEARCH("right",'Model output'!H79)),ISNUMBER(SEARCH("left",'Model output'!H79)),ISNUMBER(SEARCH("Not specified",'Model output'!H79))),"negative","positive"))</f>
        <v>negative</v>
      </c>
      <c r="I80">
        <f>IF(OR('Model output'!I79="",'Model output'!I79="Not answered",'Model output'!I79="Not mentioned"),"",IF(ISNUMBER('Model output'!I79),'Model output'!I79,1))</f>
        <v>16</v>
      </c>
      <c r="J80">
        <f>IF(OR('Model output'!J79="",'Model output'!J79="Not answered",'Model output'!J79="Not mentioned"),"",IF(AND(ISNUMBER('Model output'!J79),'Model output'!J79&lt;=I80),'Model output'!J79,IF(AND(ISNUMBER('Model output'!J79), 'Model output'!J79&gt;=DATE(2024,1,1)), MIN(DAY('Model output'!J79), MONTH('Model output'!J79), YEAR('Model output'!J79)), IF(ISNUMBER(SEARCH("0/",'Model output'!J79)),0,IF(ISNUMBER(SEARCH("/",'Model output'!J79)), VALUE(LEFT('Model output'!J79, SEARCH("/",'Model output'!J79)-1)),1)))))</f>
        <v>15</v>
      </c>
      <c r="K80" t="str" cm="1">
        <f t="array" ref="K80">IF(COUNT(FIND({0,1,2,3,4,5,6,7,8,9},'Model output'!K79))&gt;0,'Model output'!K79,"")</f>
        <v>1.1cm</v>
      </c>
      <c r="L80" s="8" t="str">
        <f t="shared" si="13"/>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Not mentioned</v>
      </c>
      <c r="P80" t="str">
        <f>IF('Model output'!N79="","",'Model output'!N79)</f>
        <v>Tumor foci range from 0.1 cm to 1.1 cm in greatest dimension</v>
      </c>
      <c r="Q80" t="str">
        <f t="shared" si="18"/>
        <v>0.1cm,1.1cm</v>
      </c>
      <c r="R80" cm="1">
        <f t="array" ref="R80">IF(Q80="","",IF(ISNUMBER(SEARCH("cm",Q80)),MAX(VALUE(SUBSTITUTE(_xlfn.FILTERXML("&lt;t&gt;&lt;s&gt;"&amp;SUBSTITUTE(Q80,",","&lt;/s&gt;&lt;s&gt;")&amp;"&lt;/s&gt;&lt;/t&gt;","//s"),"cm",""))),MAX(VALUE(SUBSTITUTE(_xlfn.FILTERXML("&lt;t&gt;&lt;s&gt;"&amp;SUBSTITUTE(Q80,",","&lt;/s&gt;&lt;s&gt;")&amp;"&lt;/s&gt;&lt;/t&gt;","//s"),"mm","")))/10))</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t="str">
        <f>IF('Model output'!O79="","",'Model output'!O79)</f>
        <v>Multiple</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 ""))</f>
        <v>Not mentioned</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9" t="str">
        <f>IF('Model output'!S79="","",'Model output'!S79)</f>
        <v>invades : fibroadipose tissue</v>
      </c>
      <c r="Y80" t="str">
        <f>IF(OR('Model output'!S79="",ISNUMBER(SEARCH("Absent",'Model output'!S79)),ISNUMBER(SEARCH("Not identified",'Model output'!S79)),AND(ISNUMBER(SEARCH("No",'Model output'!S79)),NOT(ISNUMBER(SEARCH("carcinoma",'Model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1" t="str">
        <f>IF(OR('Model output'!V79="", AND(ISERROR(SEARCH("Positive",'Model output'!V79)), ISNUMBER(SEARCH("Negative",'Model output'!V79))), ISNUMBER(SEARCH("Uninvolved",'Model output'!V79)), ISNUMBER(SEARCH("not involved",'Model output'!V79)), ISNUMBER(SEARCH("Free",'Model output'!V79)), ISNUMBER(SEARCH("1 mm",'Model output'!V79)), ISNUMBER(SEARCH("1.0 mm",'Model output'!V79)), ISNUMBER(SEARCH("0.1 CM",'Model output'!V79)), ISNUMBER(SEARCH("less than 0.2 mm",'Model output'!V79)), ISNUMBER(SEARCH("less than 0.5 mm",'Model output'!V79)), ISNUMBER(SEARCH("invades capsule",'Model output'!V79)), ISNUMBER(SEARCH("Lymphocyte invasion",'Model output'!V79)), ISNUMBER(SEARCH("invades in capsule or vessel or benign tissue",'Model output'!V79)), ISNUMBER(SEARCH("not mentioned",'Model output'!V79)), ISNUMBER(SEARCH("cannot be assessed",'Model output'!V79))), "negative", "positive")</f>
        <v>negative</v>
      </c>
      <c r="AE80" s="38"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39" t="str">
        <f t="shared" si="14"/>
        <v>1b</v>
      </c>
      <c r="AG80" s="39" t="str">
        <f t="shared" si="15"/>
        <v>1b</v>
      </c>
      <c r="AH80" s="39" t="str">
        <f t="shared" si="19"/>
        <v>0</v>
      </c>
      <c r="AI80" s="45" t="str">
        <f t="shared" si="20"/>
        <v>I</v>
      </c>
      <c r="AJ80" s="42" t="s">
        <v>942</v>
      </c>
      <c r="AK80" s="44" t="s">
        <v>945</v>
      </c>
      <c r="AL80" s="44" t="s">
        <v>945</v>
      </c>
      <c r="AM80" s="44" t="s">
        <v>949</v>
      </c>
      <c r="AN80" s="44" t="s">
        <v>73</v>
      </c>
      <c r="AO80" s="24">
        <f t="shared" ca="1" si="21"/>
        <v>1</v>
      </c>
      <c r="AP80" s="1">
        <f t="shared" si="22"/>
        <v>1</v>
      </c>
      <c r="AQ80" s="1">
        <f t="shared" si="23"/>
        <v>1</v>
      </c>
      <c r="AR80" s="1">
        <f t="shared" si="24"/>
        <v>1</v>
      </c>
      <c r="AS80" s="15">
        <f t="shared" si="16"/>
        <v>1</v>
      </c>
    </row>
    <row r="81" spans="1:45">
      <c r="A81" t="str">
        <f>'Model output'!A80</f>
        <v>TCGA-DJ-A2Q7</v>
      </c>
      <c r="B81" s="36">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7"/>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output'!G80)),ISNUMBER(SEARCH("V ",'Model output'!G80)),ISNUMBER(SEARCH("five",'Model output'!G80)),ISNUMBER(SEARCH("5",'Model output'!G80))))), "lateral", "central"))</f>
        <v>lateral</v>
      </c>
      <c r="H81" t="str">
        <f>IF('Model output'!H80="","negative",IF(OR(ISNUMBER(SEARCH("lymph node",'Model output'!H80)),ISNUMBER(SEARCH("gland",'Model output'!H80)),ISNUMBER(SEARCH("lobe",'Model output'!H80)),ISNUMBER(SEARCH("isthmus",'Model output'!H80)),ISNUMBER(SEARCH("mediastinum",'Model output'!H80)),ISNUMBER(SEARCH("Not mentioned",'Model output'!H80)), ISNUMBER(SEARCH("Not applicable",'Model output'!H80)), ISNUMBER(SEARCH("paratracheal",'Model output'!H80)),ISNUMBER(SEARCH("fibroadipose tissue",'Model output'!H80)),ISNUMBER(SEARCH("thyroid node",'Model output'!H80)),ISNUMBER(SEARCH("skeletal muscle",'Model output'!H80)),ISNUMBER(SEARCH("right",'Model output'!H80)),ISNUMBER(SEARCH("left",'Model output'!H80)),ISNUMBER(SEARCH("Not specified",'Model output'!H80))),"negative","positive"))</f>
        <v>negative</v>
      </c>
      <c r="I81">
        <f>IF(OR('Model output'!I80="",'Model output'!I80="Not answered",'Model output'!I80="Not mentioned"),"",IF(ISNUMBER('Model output'!I80),'Model output'!I80,1))</f>
        <v>3</v>
      </c>
      <c r="J81">
        <f>IF(OR('Model output'!J80="",'Model output'!J80="Not answered",'Model output'!J80="Not mentioned"),"",IF(AND(ISNUMBER('Model output'!J80),'Model output'!J80&lt;=I81),'Model output'!J80,IF(AND(ISNUMBER('Model output'!J80), 'Model output'!J80&gt;=DATE(2024,1,1)), MIN(DAY('Model output'!J80), MONTH('Model output'!J80), YEAR('Model output'!J80)), IF(ISNUMBER(SEARCH("0/",'Model output'!J80)),0,IF(ISNUMBER(SEARCH("/",'Model output'!J80)), VALUE(LEFT('Model output'!J80, SEARCH("/",'Model output'!J80)-1)),1)))))</f>
        <v>2</v>
      </c>
      <c r="K81" t="str" cm="1">
        <f t="array" ref="K81">IF(COUNT(FIND({0,1,2,3,4,5,6,7,8,9},'Model output'!K80))&gt;0,'Model output'!K80,"")</f>
        <v>0.8cm</v>
      </c>
      <c r="L81" s="8" t="str">
        <f t="shared" si="13"/>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
      </c>
      <c r="P81" t="str">
        <f>IF('Model output'!N80="","",'Model output'!N80)</f>
        <v>2.5 cm</v>
      </c>
      <c r="Q81" t="str">
        <f t="shared" si="18"/>
        <v>2.5cm</v>
      </c>
      <c r="R81" cm="1">
        <f t="array" ref="R81">IF(Q81="","",IF(ISNUMBER(SEARCH("cm",Q81)),MAX(VALUE(SUBSTITUTE(_xlfn.FILTERXML("&lt;t&gt;&lt;s&gt;"&amp;SUBSTITUTE(Q81,",","&lt;/s&gt;&lt;s&gt;")&amp;"&lt;/s&gt;&lt;/t&gt;","//s"),"cm",""))),MAX(VALUE(SUBSTITUTE(_xlfn.FILTERXML("&lt;t&gt;&lt;s&gt;"&amp;SUBSTITUTE(Q81,",","&lt;/s&gt;&lt;s&gt;")&amp;"&lt;/s&gt;&lt;/t&gt;","//s"),"mm","")))/10))</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1</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 ""))</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19" t="str">
        <f>IF('Model output'!S80="","",'Model output'!S80)</f>
        <v>Invades:extrathyroidal fibrous tissue, Focal</v>
      </c>
      <c r="Y81" t="str">
        <f>IF(OR('Model output'!S80="",ISNUMBER(SEARCH("Absent",'Model output'!S80)),ISNUMBER(SEARCH("Not identified",'Model output'!S80)),AND(ISNUMBER(SEARCH("No",'Model output'!S80)),NOT(ISNUMBER(SEARCH("carcinoma",'Model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1" t="str">
        <f>IF(OR('Model output'!V80="", AND(ISERROR(SEARCH("Positive",'Model output'!V80)), ISNUMBER(SEARCH("Negative",'Model output'!V80))), ISNUMBER(SEARCH("Uninvolved",'Model output'!V80)), ISNUMBER(SEARCH("not involved",'Model output'!V80)), ISNUMBER(SEARCH("Free",'Model output'!V80)), ISNUMBER(SEARCH("1 mm",'Model output'!V80)), ISNUMBER(SEARCH("1.0 mm",'Model output'!V80)), ISNUMBER(SEARCH("0.1 CM",'Model output'!V80)), ISNUMBER(SEARCH("less than 0.2 mm",'Model output'!V80)), ISNUMBER(SEARCH("less than 0.5 mm",'Model output'!V80)), ISNUMBER(SEARCH("invades capsule",'Model output'!V80)), ISNUMBER(SEARCH("Lymphocyte invasion",'Model output'!V80)), ISNUMBER(SEARCH("invades in capsule or vessel or benign tissue",'Model output'!V80)), ISNUMBER(SEARCH("not mentioned",'Model output'!V80)), ISNUMBER(SEARCH("cannot be assessed",'Model output'!V80))), "negative", "positive")</f>
        <v>positive</v>
      </c>
      <c r="AE81" s="38"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39" t="str">
        <f t="shared" si="14"/>
        <v>2</v>
      </c>
      <c r="AG81" s="39" t="str">
        <f t="shared" si="15"/>
        <v>1b</v>
      </c>
      <c r="AH81" s="39" t="str">
        <f t="shared" si="19"/>
        <v>0</v>
      </c>
      <c r="AI81" s="45" t="str">
        <f t="shared" si="20"/>
        <v>I</v>
      </c>
      <c r="AJ81" s="42" t="s">
        <v>940</v>
      </c>
      <c r="AK81" s="44" t="s">
        <v>948</v>
      </c>
      <c r="AL81" s="44" t="s">
        <v>634</v>
      </c>
      <c r="AM81" s="44" t="s">
        <v>949</v>
      </c>
      <c r="AN81" s="44" t="s">
        <v>73</v>
      </c>
      <c r="AO81" s="24">
        <f t="shared" si="21"/>
        <v>1</v>
      </c>
      <c r="AP81" s="1">
        <f t="shared" si="22"/>
        <v>1</v>
      </c>
      <c r="AQ81" s="1">
        <f t="shared" si="23"/>
        <v>0</v>
      </c>
      <c r="AR81" s="1">
        <f t="shared" si="24"/>
        <v>1</v>
      </c>
      <c r="AS81" s="15">
        <f t="shared" si="16"/>
        <v>1</v>
      </c>
    </row>
    <row r="82" spans="1:45">
      <c r="A82" t="str">
        <f>'Model output'!A81</f>
        <v>TCGA-DJ-A2Q8</v>
      </c>
      <c r="B82" s="36">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17"/>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output'!G81)),ISNUMBER(SEARCH("V ",'Model output'!G81)),ISNUMBER(SEARCH("five",'Model output'!G81)),ISNUMBER(SEARCH("5",'Model output'!G81))))), "lateral", "central"))</f>
        <v/>
      </c>
      <c r="H82" t="str">
        <f>IF('Model output'!H81="","negative",IF(OR(ISNUMBER(SEARCH("lymph node",'Model output'!H81)),ISNUMBER(SEARCH("gland",'Model output'!H81)),ISNUMBER(SEARCH("lobe",'Model output'!H81)),ISNUMBER(SEARCH("isthmus",'Model output'!H81)),ISNUMBER(SEARCH("mediastinum",'Model output'!H81)),ISNUMBER(SEARCH("Not mentioned",'Model output'!H81)), ISNUMBER(SEARCH("Not applicable",'Model output'!H81)), ISNUMBER(SEARCH("paratracheal",'Model output'!H81)),ISNUMBER(SEARCH("fibroadipose tissue",'Model output'!H81)),ISNUMBER(SEARCH("thyroid node",'Model output'!H81)),ISNUMBER(SEARCH("skeletal muscle",'Model output'!H81)),ISNUMBER(SEARCH("right",'Model output'!H81)),ISNUMBER(SEARCH("left",'Model output'!H81)),ISNUMBER(SEARCH("Not specified",'Model output'!H81))),"negative","positive"))</f>
        <v>negative</v>
      </c>
      <c r="I82">
        <f>IF(OR('Model output'!I81="",'Model output'!I81="Not answered",'Model output'!I81="Not mentioned"),"",IF(ISNUMBER('Model output'!I81),'Model output'!I81,1))</f>
        <v>1</v>
      </c>
      <c r="J82">
        <f>IF(OR('Model output'!J81="",'Model output'!J81="Not answered",'Model output'!J81="Not mentioned"),"",IF(AND(ISNUMBER('Model output'!J81),'Model output'!J81&lt;=I82),'Model output'!J81,IF(AND(ISNUMBER('Model output'!J81), 'Model output'!J81&gt;=DATE(2024,1,1)), MIN(DAY('Model output'!J81), MONTH('Model output'!J81), YEAR('Model output'!J81)), IF(ISNUMBER(SEARCH("0/",'Model output'!J81)),0,IF(ISNUMBER(SEARCH("/",'Model output'!J81)), VALUE(LEFT('Model output'!J81, SEARCH("/",'Model output'!J81)-1)),1)))))</f>
        <v>0</v>
      </c>
      <c r="K82" t="str" cm="1">
        <f t="array" ref="K82">IF(COUNT(FIND({0,1,2,3,4,5,6,7,8,9},'Model output'!K81))&gt;0,'Model output'!K81,"")</f>
        <v/>
      </c>
      <c r="L82" s="8" t="str">
        <f t="shared" si="13"/>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
      </c>
      <c r="P82" t="str">
        <f>IF('Model output'!N81="","",'Model output'!N81)</f>
        <v>0.9 cm</v>
      </c>
      <c r="Q82" t="str">
        <f t="shared" si="18"/>
        <v>0.9cm</v>
      </c>
      <c r="R82" cm="1">
        <f t="array" ref="R82">IF(Q82="","",IF(ISNUMBER(SEARCH("cm",Q82)),MAX(VALUE(SUBSTITUTE(_xlfn.FILTERXML("&lt;t&gt;&lt;s&gt;"&amp;SUBSTITUTE(Q82,",","&lt;/s&gt;&lt;s&gt;")&amp;"&lt;/s&gt;&lt;/t&gt;","//s"),"cm",""))),MAX(VALUE(SUBSTITUTE(_xlfn.FILTERXML("&lt;t&gt;&lt;s&gt;"&amp;SUBSTITUTE(Q82,",","&lt;/s&gt;&lt;s&gt;")&amp;"&lt;/s&gt;&lt;/t&gt;","//s"),"mm","")))/10))</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 ""))</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19" t="str">
        <f>IF('Model output'!S81="","",'Model output'!S81)</f>
        <v>Not identified</v>
      </c>
      <c r="Y82" t="str">
        <f>IF(OR('Model output'!S81="",ISNUMBER(SEARCH("Absent",'Model output'!S81)),ISNUMBER(SEARCH("Not identified",'Model output'!S81)),AND(ISNUMBER(SEARCH("No",'Model output'!S81)),NOT(ISNUMBER(SEARCH("carcinoma",'Model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1" t="str">
        <f>IF(OR('Model output'!V81="", AND(ISERROR(SEARCH("Positive",'Model output'!V81)), ISNUMBER(SEARCH("Negative",'Model output'!V81))), ISNUMBER(SEARCH("Uninvolved",'Model output'!V81)), ISNUMBER(SEARCH("not involved",'Model output'!V81)), ISNUMBER(SEARCH("Free",'Model output'!V81)), ISNUMBER(SEARCH("1 mm",'Model output'!V81)), ISNUMBER(SEARCH("1.0 mm",'Model output'!V81)), ISNUMBER(SEARCH("0.1 CM",'Model output'!V81)), ISNUMBER(SEARCH("less than 0.2 mm",'Model output'!V81)), ISNUMBER(SEARCH("less than 0.5 mm",'Model output'!V81)), ISNUMBER(SEARCH("invades capsule",'Model output'!V81)), ISNUMBER(SEARCH("Lymphocyte invasion",'Model output'!V81)), ISNUMBER(SEARCH("invades in capsule or vessel or benign tissue",'Model output'!V81)), ISNUMBER(SEARCH("not mentioned",'Model output'!V81)), ISNUMBER(SEARCH("cannot be assessed",'Model output'!V81))), "negative", "positive")</f>
        <v>negative</v>
      </c>
      <c r="AE82" s="38"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39" t="str">
        <f t="shared" si="14"/>
        <v>1a</v>
      </c>
      <c r="AG82" s="39" t="str">
        <f t="shared" si="15"/>
        <v>0</v>
      </c>
      <c r="AH82" s="39" t="str">
        <f t="shared" si="19"/>
        <v>0</v>
      </c>
      <c r="AI82" s="45" t="str">
        <f t="shared" si="20"/>
        <v>I</v>
      </c>
      <c r="AJ82" s="42" t="s">
        <v>941</v>
      </c>
      <c r="AK82" s="44" t="s">
        <v>634</v>
      </c>
      <c r="AL82" s="44" t="s">
        <v>946</v>
      </c>
      <c r="AM82" s="44" t="s">
        <v>949</v>
      </c>
      <c r="AN82" s="44" t="s">
        <v>73</v>
      </c>
      <c r="AO82" s="24">
        <f t="shared" ca="1" si="21"/>
        <v>1</v>
      </c>
      <c r="AP82" s="1">
        <f t="shared" si="22"/>
        <v>1</v>
      </c>
      <c r="AQ82" s="1">
        <f t="shared" si="23"/>
        <v>1</v>
      </c>
      <c r="AR82" s="1">
        <f t="shared" si="24"/>
        <v>1</v>
      </c>
      <c r="AS82" s="15">
        <f t="shared" si="16"/>
        <v>1</v>
      </c>
    </row>
    <row r="83" spans="1:45">
      <c r="A83" t="str">
        <f>'Model output'!A82</f>
        <v>TCGA-DJ-A2QA</v>
      </c>
      <c r="B83" s="36">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ea</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1</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
      </c>
      <c r="F83" t="str">
        <f t="shared" si="17"/>
        <v>negative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output'!G82)),ISNUMBER(SEARCH("V ",'Model output'!G82)),ISNUMBER(SEARCH("five",'Model output'!G82)),ISNUMBER(SEARCH("5",'Model output'!G82))))), "lateral", "central"))</f>
        <v/>
      </c>
      <c r="H83" t="str">
        <f>IF('Model output'!H82="","negative",IF(OR(ISNUMBER(SEARCH("lymph node",'Model output'!H82)),ISNUMBER(SEARCH("gland",'Model output'!H82)),ISNUMBER(SEARCH("lobe",'Model output'!H82)),ISNUMBER(SEARCH("isthmus",'Model output'!H82)),ISNUMBER(SEARCH("mediastinum",'Model output'!H82)),ISNUMBER(SEARCH("Not mentioned",'Model output'!H82)), ISNUMBER(SEARCH("Not applicable",'Model output'!H82)), ISNUMBER(SEARCH("paratracheal",'Model output'!H82)),ISNUMBER(SEARCH("fibroadipose tissue",'Model output'!H82)),ISNUMBER(SEARCH("thyroid node",'Model output'!H82)),ISNUMBER(SEARCH("skeletal muscle",'Model output'!H82)),ISNUMBER(SEARCH("right",'Model output'!H82)),ISNUMBER(SEARCH("left",'Model output'!H82)),ISNUMBER(SEARCH("Not specified",'Model output'!H82))),"negative","positive"))</f>
        <v>negative</v>
      </c>
      <c r="I83">
        <f>IF(OR('Model output'!I82="",'Model output'!I82="Not answered",'Model output'!I82="Not mentioned"),"",IF(ISNUMBER('Model output'!I82),'Model output'!I82,1))</f>
        <v>1</v>
      </c>
      <c r="J83">
        <f>IF(OR('Model output'!J82="",'Model output'!J82="Not answered",'Model output'!J82="Not mentioned"),"",IF(AND(ISNUMBER('Model output'!J82),'Model output'!J82&lt;=I83),'Model output'!J82,IF(AND(ISNUMBER('Model output'!J82), 'Model output'!J82&gt;=DATE(2024,1,1)), MIN(DAY('Model output'!J82), MONTH('Model output'!J82), YEAR('Model output'!J82)), IF(ISNUMBER(SEARCH("0/",'Model output'!J82)),0,IF(ISNUMBER(SEARCH("/",'Model output'!J82)), VALUE(LEFT('Model output'!J82, SEARCH("/",'Model output'!J82)-1)),1)))))</f>
        <v>0</v>
      </c>
      <c r="K83" t="str" cm="1">
        <f t="array" ref="K83">IF(COUNT(FIND({0,1,2,3,4,5,6,7,8,9},'Model output'!K82))&gt;0,'Model output'!K82,"")</f>
        <v/>
      </c>
      <c r="L83" s="8" t="str">
        <f t="shared" si="13"/>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v>
      </c>
      <c r="O83" t="str">
        <f>IF('Model output'!M82="","",'Model output'!M82)</f>
        <v>follicular variant, infiltrative, occult sclerosing</v>
      </c>
      <c r="P83" t="str">
        <f>IF('Model output'!N82="","",'Model output'!N82)</f>
        <v>1.3 cm (right lobe) and 0.15 cm, 0.1 cm (left lobe)</v>
      </c>
      <c r="Q83" t="str">
        <f t="shared" si="18"/>
        <v>1.3cm,0.15cm,0.1cm</v>
      </c>
      <c r="R83" cm="1">
        <f t="array" ref="R83">IF(Q83="","",IF(ISNUMBER(SEARCH("cm",Q83)),MAX(VALUE(SUBSTITUTE(_xlfn.FILTERXML("&lt;t&gt;&lt;s&gt;"&amp;SUBSTITUTE(Q83,",","&lt;/s&gt;&lt;s&gt;")&amp;"&lt;/s&gt;&lt;/t&gt;","//s"),"cm",""))),MAX(VALUE(SUBSTITUTE(_xlfn.FILTERXML("&lt;t&gt;&lt;s&gt;"&amp;SUBSTITUTE(Q83,",","&lt;/s&gt;&lt;s&gt;")&amp;"&lt;/s&gt;&lt;/t&gt;","//s"),"mm","")))/10))</f>
        <v>1.3</v>
      </c>
      <c r="S83" t="str">
        <f>IF(OR('Model output'!P82="",ISNUMBER(SEARCH("Not identified", 'Model output'!P82)),ISNUMBER(SEARCH("Absent",'Model output'!P82)),AND(ISNUMBER(SEARCH("No",'Model output'!P82)),NOT(ISNUMBER(SEARCH("diagnostic",'Model output'!P82)))),ISNUMBER(SEARCH("Negative",'Model output'!P82))),"negative","positive")</f>
        <v>negative</v>
      </c>
      <c r="T83" t="str">
        <f>IF('Model output'!O82="","",'Model output'!O82)</f>
        <v>Two separate foci</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 ""))</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9" t="str">
        <f>IF('Model output'!S82="","",'Model output'!S82)</f>
        <v>Invades: focally into peril-thyroid fibroadipose tissue</v>
      </c>
      <c r="Y83" t="str">
        <f>IF(OR('Model output'!S82="",ISNUMBER(SEARCH("Absent",'Model output'!S82)),ISNUMBER(SEARCH("Not identified",'Model output'!S82)),AND(ISNUMBER(SEARCH("No",'Model output'!S82)),NOT(ISNUMBER(SEARCH("carcinoma",'Model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1" t="str">
        <f>IF(OR('Model output'!V82="", AND(ISERROR(SEARCH("Positive",'Model output'!V82)), ISNUMBER(SEARCH("Negative",'Model output'!V82))), ISNUMBER(SEARCH("Uninvolved",'Model output'!V82)), ISNUMBER(SEARCH("not involved",'Model output'!V82)), ISNUMBER(SEARCH("Free",'Model output'!V82)), ISNUMBER(SEARCH("1 mm",'Model output'!V82)), ISNUMBER(SEARCH("1.0 mm",'Model output'!V82)), ISNUMBER(SEARCH("0.1 CM",'Model output'!V82)), ISNUMBER(SEARCH("less than 0.2 mm",'Model output'!V82)), ISNUMBER(SEARCH("less than 0.5 mm",'Model output'!V82)), ISNUMBER(SEARCH("invades capsule",'Model output'!V82)), ISNUMBER(SEARCH("Lymphocyte invasion",'Model output'!V82)), ISNUMBER(SEARCH("invades in capsule or vessel or benign tissue",'Model output'!V82)), ISNUMBER(SEARCH("not mentioned",'Model output'!V82)), ISNUMBER(SEARCH("cannot be assessed",'Model output'!V82))), "negative", "positive")</f>
        <v>negative</v>
      </c>
      <c r="AE83" s="38"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39" t="str">
        <f t="shared" si="14"/>
        <v>1b</v>
      </c>
      <c r="AG83" s="39" t="str">
        <f t="shared" si="15"/>
        <v>0</v>
      </c>
      <c r="AH83" s="39" t="str">
        <f t="shared" si="19"/>
        <v>0</v>
      </c>
      <c r="AI83" s="45" t="str">
        <f t="shared" si="20"/>
        <v>I</v>
      </c>
      <c r="AJ83" s="42" t="s">
        <v>942</v>
      </c>
      <c r="AK83" s="44" t="s">
        <v>945</v>
      </c>
      <c r="AL83" s="44" t="s">
        <v>946</v>
      </c>
      <c r="AM83" s="44" t="s">
        <v>949</v>
      </c>
      <c r="AN83" s="44" t="s">
        <v>73</v>
      </c>
      <c r="AO83" s="24">
        <f t="shared" ca="1" si="21"/>
        <v>1</v>
      </c>
      <c r="AP83" s="1">
        <f t="shared" si="22"/>
        <v>1</v>
      </c>
      <c r="AQ83" s="1">
        <f t="shared" si="23"/>
        <v>1</v>
      </c>
      <c r="AR83" s="1">
        <f t="shared" si="24"/>
        <v>1</v>
      </c>
      <c r="AS83" s="15">
        <f t="shared" si="16"/>
        <v>1</v>
      </c>
    </row>
    <row r="84" spans="1:45">
      <c r="A84" t="str">
        <f>'Model output'!A83</f>
        <v>TCGA-DJ-A2QB</v>
      </c>
      <c r="B84" s="36">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17"/>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output'!G83)),ISNUMBER(SEARCH("V ",'Model output'!G83)),ISNUMBER(SEARCH("five",'Model output'!G83)),ISNUMBER(SEARCH("5",'Model output'!G83))))), "lateral", "central"))</f>
        <v/>
      </c>
      <c r="H84" t="str">
        <f>IF('Model output'!H83="","negative",IF(OR(ISNUMBER(SEARCH("lymph node",'Model output'!H83)),ISNUMBER(SEARCH("gland",'Model output'!H83)),ISNUMBER(SEARCH("lobe",'Model output'!H83)),ISNUMBER(SEARCH("isthmus",'Model output'!H83)),ISNUMBER(SEARCH("mediastinum",'Model output'!H83)),ISNUMBER(SEARCH("Not mentioned",'Model output'!H83)), ISNUMBER(SEARCH("Not applicable",'Model output'!H83)), ISNUMBER(SEARCH("paratracheal",'Model output'!H83)),ISNUMBER(SEARCH("fibroadipose tissue",'Model output'!H83)),ISNUMBER(SEARCH("thyroid node",'Model output'!H83)),ISNUMBER(SEARCH("skeletal muscle",'Model output'!H83)),ISNUMBER(SEARCH("right",'Model output'!H83)),ISNUMBER(SEARCH("left",'Model output'!H83)),ISNUMBER(SEARCH("Not specified",'Model output'!H83))),"negative","positive"))</f>
        <v>negative</v>
      </c>
      <c r="I84">
        <f>IF(OR('Model output'!I83="",'Model output'!I83="Not answered",'Model output'!I83="Not mentioned"),"",IF(ISNUMBER('Model output'!I83),'Model output'!I83,1))</f>
        <v>45</v>
      </c>
      <c r="J84">
        <f>IF(OR('Model output'!J83="",'Model output'!J83="Not answered",'Model output'!J83="Not mentioned"),"",IF(AND(ISNUMBER('Model output'!J83),'Model output'!J83&lt;=I84),'Model output'!J83,IF(AND(ISNUMBER('Model output'!J83), 'Model output'!J83&gt;=DATE(2024,1,1)), MIN(DAY('Model output'!J83), MONTH('Model output'!J83), YEAR('Model output'!J83)), IF(ISNUMBER(SEARCH("0/",'Model output'!J83)),0,IF(ISNUMBER(SEARCH("/",'Model output'!J83)), VALUE(LEFT('Model output'!J83, SEARCH("/",'Model output'!J83)-1)),1)))))</f>
        <v>4</v>
      </c>
      <c r="K84" t="str" cm="1">
        <f t="array" ref="K84">IF(COUNT(FIND({0,1,2,3,4,5,6,7,8,9},'Model output'!K83))&gt;0,'Model output'!K83,"")</f>
        <v>0.5 cm</v>
      </c>
      <c r="L84" s="8" t="str">
        <f t="shared" si="13"/>
        <v>0.5cm</v>
      </c>
      <c r="M84" cm="1">
        <f t="array" ref="M84">IF(L84="","",IF(ISNUMBER(SEARCH("cm",L84)),MAX(VALUE(SUBSTITUTE(_xlfn.FILTERXML("&lt;t&gt;&lt;s&gt;"&amp;SUBSTITUTE(L84,",","&lt;/s&gt;&lt;s&gt;")&amp;"&lt;/s&gt;&lt;/t&gt;","//s"),"cm",""))),MAX(VALUE(SUBSTITUTE(_xlfn.FILTERXML("&lt;t&gt;&lt;s&gt;"&amp;SUBSTITUTE(L84,",","&lt;/s&gt;&lt;s&gt;")&amp;"&lt;/s&gt;&lt;/t&gt;","//s"),"mm","")))/10))</f>
        <v>0.5</v>
      </c>
      <c r="N84" t="str">
        <f>IF('Model output'!L83="","",'Model output'!L83)</f>
        <v>papillary</v>
      </c>
      <c r="O84" t="str">
        <f>IF('Model output'!M83="","",'Model output'!M83)</f>
        <v/>
      </c>
      <c r="P84" t="str">
        <f>IF('Model output'!N83="","",'Model output'!N83)</f>
        <v>1.6 cm</v>
      </c>
      <c r="Q84" t="str">
        <f t="shared" si="18"/>
        <v>1.6cm</v>
      </c>
      <c r="R84" cm="1">
        <f t="array" ref="R84">IF(Q84="","",IF(ISNUMBER(SEARCH("cm",Q84)),MAX(VALUE(SUBSTITUTE(_xlfn.FILTERXML("&lt;t&gt;&lt;s&gt;"&amp;SUBSTITUTE(Q84,",","&lt;/s&gt;&lt;s&gt;")&amp;"&lt;/s&gt;&lt;/t&gt;","//s"),"cm",""))),MAX(VALUE(SUBSTITUTE(_xlfn.FILTERXML("&lt;t&gt;&lt;s&gt;"&amp;SUBSTITUTE(Q84,",","&lt;/s&gt;&lt;s&gt;")&amp;"&lt;/s&gt;&lt;/t&gt;","//s"),"mm","")))/10))</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Multiple foci</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 ""))</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negative</v>
      </c>
      <c r="X84" s="19" t="str">
        <f>IF('Model output'!S83="","",'Model output'!S83)</f>
        <v>Invades: perithyroidal fibroadipose tissue</v>
      </c>
      <c r="Y84" t="str">
        <f>IF(OR('Model output'!S83="",ISNUMBER(SEARCH("Absent",'Model output'!S83)),ISNUMBER(SEARCH("Not identified",'Model output'!S83)),AND(ISNUMBER(SEARCH("No",'Model output'!S83)),NOT(ISNUMBER(SEARCH("carcinoma",'Model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1" t="str">
        <f>IF(OR('Model output'!V83="", AND(ISERROR(SEARCH("Positive",'Model output'!V83)), ISNUMBER(SEARCH("Negative",'Model output'!V83))), ISNUMBER(SEARCH("Uninvolved",'Model output'!V83)), ISNUMBER(SEARCH("not involved",'Model output'!V83)), ISNUMBER(SEARCH("Free",'Model output'!V83)), ISNUMBER(SEARCH("1 mm",'Model output'!V83)), ISNUMBER(SEARCH("1.0 mm",'Model output'!V83)), ISNUMBER(SEARCH("0.1 CM",'Model output'!V83)), ISNUMBER(SEARCH("less than 0.2 mm",'Model output'!V83)), ISNUMBER(SEARCH("less than 0.5 mm",'Model output'!V83)), ISNUMBER(SEARCH("invades capsule",'Model output'!V83)), ISNUMBER(SEARCH("Lymphocyte invasion",'Model output'!V83)), ISNUMBER(SEARCH("invades in capsule or vessel or benign tissue",'Model output'!V83)), ISNUMBER(SEARCH("not mentioned",'Model output'!V83)), ISNUMBER(SEARCH("cannot be assessed",'Model output'!V83))), "negative", "positive")</f>
        <v>positive</v>
      </c>
      <c r="AE84" s="38"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high</v>
      </c>
      <c r="AF84" s="39" t="str">
        <f t="shared" si="14"/>
        <v>1b</v>
      </c>
      <c r="AG84" s="39" t="str">
        <f t="shared" si="15"/>
        <v>1a</v>
      </c>
      <c r="AH84" s="39" t="str">
        <f t="shared" si="19"/>
        <v>0</v>
      </c>
      <c r="AI84" s="45" t="str">
        <f t="shared" si="20"/>
        <v>I</v>
      </c>
      <c r="AJ84" s="42" t="s">
        <v>940</v>
      </c>
      <c r="AK84" s="44" t="s">
        <v>945</v>
      </c>
      <c r="AL84" s="44" t="s">
        <v>945</v>
      </c>
      <c r="AM84" s="44" t="s">
        <v>949</v>
      </c>
      <c r="AN84" s="44" t="s">
        <v>73</v>
      </c>
      <c r="AO84" s="24">
        <f t="shared" si="21"/>
        <v>1</v>
      </c>
      <c r="AP84" s="1">
        <f t="shared" si="22"/>
        <v>1</v>
      </c>
      <c r="AQ84" s="1">
        <f t="shared" si="23"/>
        <v>0</v>
      </c>
      <c r="AR84" s="1">
        <f t="shared" si="24"/>
        <v>1</v>
      </c>
      <c r="AS84" s="15">
        <f t="shared" si="16"/>
        <v>1</v>
      </c>
    </row>
    <row r="85" spans="1:45">
      <c r="A85" t="str">
        <f>'Model output'!A84</f>
        <v>TCGA-DJ-A2QC</v>
      </c>
      <c r="B85" s="36">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2</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7"/>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output'!G84)),ISNUMBER(SEARCH("V ",'Model output'!G84)),ISNUMBER(SEARCH("five",'Model output'!G84)),ISNUMBER(SEARCH("5",'Model output'!G84))))), "lateral", "central"))</f>
        <v/>
      </c>
      <c r="H85" t="str">
        <f>IF('Model output'!H84="","negative",IF(OR(ISNUMBER(SEARCH("lymph node",'Model output'!H84)),ISNUMBER(SEARCH("gland",'Model output'!H84)),ISNUMBER(SEARCH("lobe",'Model output'!H84)),ISNUMBER(SEARCH("isthmus",'Model output'!H84)),ISNUMBER(SEARCH("mediastinum",'Model output'!H84)),ISNUMBER(SEARCH("Not mentioned",'Model output'!H84)), ISNUMBER(SEARCH("Not applicable",'Model output'!H84)), ISNUMBER(SEARCH("paratracheal",'Model output'!H84)),ISNUMBER(SEARCH("fibroadipose tissue",'Model output'!H84)),ISNUMBER(SEARCH("thyroid node",'Model output'!H84)),ISNUMBER(SEARCH("skeletal muscle",'Model output'!H84)),ISNUMBER(SEARCH("right",'Model output'!H84)),ISNUMBER(SEARCH("left",'Model output'!H84)),ISNUMBER(SEARCH("Not specified",'Model output'!H84))),"negative","positive"))</f>
        <v>negative</v>
      </c>
      <c r="I85">
        <f>IF(OR('Model output'!I84="",'Model output'!I84="Not answered",'Model output'!I84="Not mentioned"),"",IF(ISNUMBER('Model output'!I84),'Model output'!I84,1))</f>
        <v>3</v>
      </c>
      <c r="J85">
        <f>IF(OR('Model output'!J84="",'Model output'!J84="Not answered",'Model output'!J84="Not mentioned"),"",IF(AND(ISNUMBER('Model output'!J84),'Model output'!J84&lt;=I85),'Model output'!J84,IF(AND(ISNUMBER('Model output'!J84), 'Model output'!J84&gt;=DATE(2024,1,1)), MIN(DAY('Model output'!J84), MONTH('Model output'!J84), YEAR('Model output'!J84)), IF(ISNUMBER(SEARCH("0/",'Model output'!J84)),0,IF(ISNUMBER(SEARCH("/",'Model output'!J84)), VALUE(LEFT('Model output'!J84, SEARCH("/",'Model output'!J84)-1)),1)))))</f>
        <v>2</v>
      </c>
      <c r="K85" t="str" cm="1">
        <f t="array" ref="K85">IF(COUNT(FIND({0,1,2,3,4,5,6,7,8,9},'Model output'!K84))&gt;0,'Model output'!K84,"")</f>
        <v/>
      </c>
      <c r="L85" s="8" t="str">
        <f t="shared" si="13"/>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 carcinoma, classical type</v>
      </c>
      <c r="O85" t="str">
        <f>IF('Model output'!M84="","",'Model output'!M84)</f>
        <v/>
      </c>
      <c r="P85" t="str">
        <f>IF('Model output'!N84="","",'Model output'!N84)</f>
        <v>2.3 cm</v>
      </c>
      <c r="Q85" t="str">
        <f t="shared" si="18"/>
        <v>2.3cm</v>
      </c>
      <c r="R85" cm="1">
        <f t="array" ref="R85">IF(Q85="","",IF(ISNUMBER(SEARCH("cm",Q85)),MAX(VALUE(SUBSTITUTE(_xlfn.FILTERXML("&lt;t&gt;&lt;s&gt;"&amp;SUBSTITUTE(Q85,",","&lt;/s&gt;&lt;s&gt;")&amp;"&lt;/s&gt;&lt;/t&gt;","//s"),"cm",""))),MAX(VALUE(SUBSTITUTE(_xlfn.FILTERXML("&lt;t&gt;&lt;s&gt;"&amp;SUBSTITUTE(Q85,",","&lt;/s&gt;&lt;s&gt;")&amp;"&lt;/s&gt;&lt;/t&gt;","//s"),"mm","")))/10))</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1</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 ""))</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9" t="str">
        <f>IF('Model output'!S84="","",'Model output'!S84)</f>
        <v>Not identified</v>
      </c>
      <c r="Y85" t="str">
        <f>IF(OR('Model output'!S84="",ISNUMBER(SEARCH("Absent",'Model output'!S84)),ISNUMBER(SEARCH("Not identified",'Model output'!S84)),AND(ISNUMBER(SEARCH("No",'Model output'!S84)),NOT(ISNUMBER(SEARCH("carcinoma",'Model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1" t="str">
        <f>IF(OR('Model output'!V84="", AND(ISERROR(SEARCH("Positive",'Model output'!V84)), ISNUMBER(SEARCH("Negative",'Model output'!V84))), ISNUMBER(SEARCH("Uninvolved",'Model output'!V84)), ISNUMBER(SEARCH("not involved",'Model output'!V84)), ISNUMBER(SEARCH("Free",'Model output'!V84)), ISNUMBER(SEARCH("1 mm",'Model output'!V84)), ISNUMBER(SEARCH("1.0 mm",'Model output'!V84)), ISNUMBER(SEARCH("0.1 CM",'Model output'!V84)), ISNUMBER(SEARCH("less than 0.2 mm",'Model output'!V84)), ISNUMBER(SEARCH("less than 0.5 mm",'Model output'!V84)), ISNUMBER(SEARCH("invades capsule",'Model output'!V84)), ISNUMBER(SEARCH("Lymphocyte invasion",'Model output'!V84)), ISNUMBER(SEARCH("invades in capsule or vessel or benign tissue",'Model output'!V84)), ISNUMBER(SEARCH("not mentioned",'Model output'!V84)), ISNUMBER(SEARCH("cannot be assessed",'Model output'!V84))), "negative", "positive")</f>
        <v>negative</v>
      </c>
      <c r="AE85" s="38"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39" t="str">
        <f t="shared" si="14"/>
        <v>2</v>
      </c>
      <c r="AG85" s="39" t="str">
        <f t="shared" si="15"/>
        <v>1a</v>
      </c>
      <c r="AH85" s="39" t="str">
        <f t="shared" si="19"/>
        <v>0</v>
      </c>
      <c r="AI85" s="45" t="str">
        <f t="shared" si="20"/>
        <v>II</v>
      </c>
      <c r="AJ85" s="42" t="s">
        <v>941</v>
      </c>
      <c r="AK85" s="44" t="s">
        <v>948</v>
      </c>
      <c r="AL85" s="44" t="s">
        <v>949</v>
      </c>
      <c r="AM85" s="44" t="s">
        <v>949</v>
      </c>
      <c r="AN85" s="44" t="s">
        <v>73</v>
      </c>
      <c r="AO85" s="24">
        <f t="shared" ca="1" si="21"/>
        <v>1</v>
      </c>
      <c r="AP85" s="1">
        <f t="shared" si="22"/>
        <v>1</v>
      </c>
      <c r="AQ85" s="1">
        <f t="shared" si="23"/>
        <v>0</v>
      </c>
      <c r="AR85" s="1">
        <f t="shared" si="24"/>
        <v>1</v>
      </c>
      <c r="AS85" s="15">
        <f t="shared" si="16"/>
        <v>0</v>
      </c>
    </row>
    <row r="86" spans="1:45">
      <c r="A86" t="str">
        <f>'Model output'!A85</f>
        <v>TCGA-DJ-A3UK</v>
      </c>
      <c r="B86" s="36">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1</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0</v>
      </c>
      <c r="F86" t="str">
        <f t="shared" si="17"/>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output'!G85)),ISNUMBER(SEARCH("V ",'Model output'!G85)),ISNUMBER(SEARCH("five",'Model output'!G85)),ISNUMBER(SEARCH("5",'Model output'!G85))))), "lateral", "central"))</f>
        <v/>
      </c>
      <c r="H86" t="str">
        <f>IF('Model output'!H85="","negative",IF(OR(ISNUMBER(SEARCH("lymph node",'Model output'!H85)),ISNUMBER(SEARCH("gland",'Model output'!H85)),ISNUMBER(SEARCH("lobe",'Model output'!H85)),ISNUMBER(SEARCH("isthmus",'Model output'!H85)),ISNUMBER(SEARCH("mediastinum",'Model output'!H85)),ISNUMBER(SEARCH("Not mentioned",'Model output'!H85)), ISNUMBER(SEARCH("Not applicable",'Model output'!H85)), ISNUMBER(SEARCH("paratracheal",'Model output'!H85)),ISNUMBER(SEARCH("fibroadipose tissue",'Model output'!H85)),ISNUMBER(SEARCH("thyroid node",'Model output'!H85)),ISNUMBER(SEARCH("skeletal muscle",'Model output'!H85)),ISNUMBER(SEARCH("right",'Model output'!H85)),ISNUMBER(SEARCH("left",'Model output'!H85)),ISNUMBER(SEARCH("Not specified",'Model output'!H85))),"negative","positive"))</f>
        <v>negative</v>
      </c>
      <c r="I86">
        <f>IF(OR('Model output'!I85="",'Model output'!I85="Not answered",'Model output'!I85="Not mentioned"),"",IF(ISNUMBER('Model output'!I85),'Model output'!I85,1))</f>
        <v>2</v>
      </c>
      <c r="J86">
        <f>IF(OR('Model output'!J85="",'Model output'!J85="Not answered",'Model output'!J85="Not mentioned"),"",IF(AND(ISNUMBER('Model output'!J85),'Model output'!J85&lt;=I86),'Model output'!J85,IF(AND(ISNUMBER('Model output'!J85), 'Model output'!J85&gt;=DATE(2024,1,1)), MIN(DAY('Model output'!J85), MONTH('Model output'!J85), YEAR('Model output'!J85)), IF(ISNUMBER(SEARCH("0/",'Model output'!J85)),0,IF(ISNUMBER(SEARCH("/",'Model output'!J85)), VALUE(LEFT('Model output'!J85, SEARCH("/",'Model output'!J85)-1)),1)))))</f>
        <v>0</v>
      </c>
      <c r="K86" t="str" cm="1">
        <f t="array" ref="K86">IF(COUNT(FIND({0,1,2,3,4,5,6,7,8,9},'Model output'!K85))&gt;0,'Model output'!K85,"")</f>
        <v/>
      </c>
      <c r="L86" s="8" t="str">
        <f t="shared" si="13"/>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
      </c>
      <c r="P86" t="str">
        <f>IF('Model output'!N85="","",'Model output'!N85)</f>
        <v>1.5 cm</v>
      </c>
      <c r="Q86" t="str">
        <f t="shared" si="18"/>
        <v>1.5cm</v>
      </c>
      <c r="R86" cm="1">
        <f t="array" ref="R86">IF(Q86="","",IF(ISNUMBER(SEARCH("cm",Q86)),MAX(VALUE(SUBSTITUTE(_xlfn.FILTERXML("&lt;t&gt;&lt;s&gt;"&amp;SUBSTITUTE(Q86,",","&lt;/s&gt;&lt;s&gt;")&amp;"&lt;/s&gt;&lt;/t&gt;","//s"),"cm",""))),MAX(VALUE(SUBSTITUTE(_xlfn.FILTERXML("&lt;t&gt;&lt;s&gt;"&amp;SUBSTITUTE(Q86,",","&lt;/s&gt;&lt;s&gt;")&amp;"&lt;/s&gt;&lt;/t&gt;","//s"),"mm","")))/10))</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 ""))</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9" t="str">
        <f>IF('Model output'!S85="","",'Model output'!S85)</f>
        <v>Not identified</v>
      </c>
      <c r="Y86" t="str">
        <f>IF(OR('Model output'!S85="",ISNUMBER(SEARCH("Absent",'Model output'!S85)),ISNUMBER(SEARCH("Not identified",'Model output'!S85)),AND(ISNUMBER(SEARCH("No",'Model output'!S85)),NOT(ISNUMBER(SEARCH("carcinoma",'Model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1" t="str">
        <f>IF(OR('Model output'!V85="", AND(ISERROR(SEARCH("Positive",'Model output'!V85)), ISNUMBER(SEARCH("Negative",'Model output'!V85))), ISNUMBER(SEARCH("Uninvolved",'Model output'!V85)), ISNUMBER(SEARCH("not involved",'Model output'!V85)), ISNUMBER(SEARCH("Free",'Model output'!V85)), ISNUMBER(SEARCH("1 mm",'Model output'!V85)), ISNUMBER(SEARCH("1.0 mm",'Model output'!V85)), ISNUMBER(SEARCH("0.1 CM",'Model output'!V85)), ISNUMBER(SEARCH("less than 0.2 mm",'Model output'!V85)), ISNUMBER(SEARCH("less than 0.5 mm",'Model output'!V85)), ISNUMBER(SEARCH("invades capsule",'Model output'!V85)), ISNUMBER(SEARCH("Lymphocyte invasion",'Model output'!V85)), ISNUMBER(SEARCH("invades in capsule or vessel or benign tissue",'Model output'!V85)), ISNUMBER(SEARCH("not mentioned",'Model output'!V85)), ISNUMBER(SEARCH("cannot be assessed",'Model output'!V85))), "negative", "positive")</f>
        <v>negative</v>
      </c>
      <c r="AE86" s="38"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39" t="str">
        <f t="shared" si="14"/>
        <v>1b</v>
      </c>
      <c r="AG86" s="39" t="str">
        <f t="shared" si="15"/>
        <v>0</v>
      </c>
      <c r="AH86" s="39" t="str">
        <f t="shared" si="19"/>
        <v>0</v>
      </c>
      <c r="AI86" s="45" t="str">
        <f t="shared" si="20"/>
        <v>I</v>
      </c>
      <c r="AJ86" s="42" t="s">
        <v>941</v>
      </c>
      <c r="AK86" s="44" t="s">
        <v>945</v>
      </c>
      <c r="AL86" s="44" t="s">
        <v>946</v>
      </c>
      <c r="AM86" s="44" t="s">
        <v>949</v>
      </c>
      <c r="AN86" s="44" t="s">
        <v>73</v>
      </c>
      <c r="AO86" s="24">
        <f t="shared" ca="1" si="21"/>
        <v>1</v>
      </c>
      <c r="AP86" s="1">
        <f t="shared" si="22"/>
        <v>1</v>
      </c>
      <c r="AQ86" s="1">
        <f t="shared" si="23"/>
        <v>1</v>
      </c>
      <c r="AR86" s="1">
        <f t="shared" si="24"/>
        <v>1</v>
      </c>
      <c r="AS86" s="15">
        <f t="shared" si="16"/>
        <v>1</v>
      </c>
    </row>
    <row r="87" spans="1:45">
      <c r="A87" t="str">
        <f>'Model output'!A86</f>
        <v>TCGA-DJ-A3UM</v>
      </c>
      <c r="B87" s="36">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0</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0</v>
      </c>
      <c r="F87" t="str">
        <f t="shared" si="17"/>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output'!G86)),ISNUMBER(SEARCH("V ",'Model output'!G86)),ISNUMBER(SEARCH("five",'Model output'!G86)),ISNUMBER(SEARCH("5",'Model output'!G86))))), "lateral", "central"))</f>
        <v/>
      </c>
      <c r="H87" t="str">
        <f>IF('Model output'!H86="","negative",IF(OR(ISNUMBER(SEARCH("lymph node",'Model output'!H86)),ISNUMBER(SEARCH("gland",'Model output'!H86)),ISNUMBER(SEARCH("lobe",'Model output'!H86)),ISNUMBER(SEARCH("isthmus",'Model output'!H86)),ISNUMBER(SEARCH("mediastinum",'Model output'!H86)),ISNUMBER(SEARCH("Not mentioned",'Model output'!H86)), ISNUMBER(SEARCH("Not applicable",'Model output'!H86)), ISNUMBER(SEARCH("paratracheal",'Model output'!H86)),ISNUMBER(SEARCH("fibroadipose tissue",'Model output'!H86)),ISNUMBER(SEARCH("thyroid node",'Model output'!H86)),ISNUMBER(SEARCH("skeletal muscle",'Model output'!H86)),ISNUMBER(SEARCH("right",'Model output'!H86)),ISNUMBER(SEARCH("left",'Model output'!H86)),ISNUMBER(SEARCH("Not specified",'Model output'!H86))),"negative","positive"))</f>
        <v>negative</v>
      </c>
      <c r="I87">
        <f>IF(OR('Model output'!I86="",'Model output'!I86="Not answered",'Model output'!I86="Not mentioned"),"",IF(ISNUMBER('Model output'!I86),'Model output'!I86,1))</f>
        <v>3</v>
      </c>
      <c r="J87">
        <f>IF(OR('Model output'!J86="",'Model output'!J86="Not answered",'Model output'!J86="Not mentioned"),"",IF(AND(ISNUMBER('Model output'!J86),'Model output'!J86&lt;=I87),'Model output'!J86,IF(AND(ISNUMBER('Model output'!J86), 'Model output'!J86&gt;=DATE(2024,1,1)), MIN(DAY('Model output'!J86), MONTH('Model output'!J86), YEAR('Model output'!J86)), IF(ISNUMBER(SEARCH("0/",'Model output'!J86)),0,IF(ISNUMBER(SEARCH("/",'Model output'!J86)), VALUE(LEFT('Model output'!J86, SEARCH("/",'Model output'!J86)-1)),1)))))</f>
        <v>0</v>
      </c>
      <c r="K87" t="str" cm="1">
        <f t="array" ref="K87">IF(COUNT(FIND({0,1,2,3,4,5,6,7,8,9},'Model output'!K86))&gt;0,'Model output'!K86,"")</f>
        <v/>
      </c>
      <c r="L87" s="8" t="str">
        <f t="shared" si="13"/>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 classical type with tall cell features</v>
      </c>
      <c r="O87" t="str">
        <f>IF('Model output'!M86="","",'Model output'!M86)</f>
        <v/>
      </c>
      <c r="P87" t="str">
        <f>IF('Model output'!N86="","",'Model output'!N86)</f>
        <v>1.3 cm</v>
      </c>
      <c r="Q87" t="str">
        <f t="shared" si="18"/>
        <v>1.3cm</v>
      </c>
      <c r="R87" cm="1">
        <f t="array" ref="R87">IF(Q87="","",IF(ISNUMBER(SEARCH("cm",Q87)),MAX(VALUE(SUBSTITUTE(_xlfn.FILTERXML("&lt;t&gt;&lt;s&gt;"&amp;SUBSTITUTE(Q87,",","&lt;/s&gt;&lt;s&gt;")&amp;"&lt;/s&gt;&lt;/t&gt;","//s"),"cm",""))),MAX(VALUE(SUBSTITUTE(_xlfn.FILTERXML("&lt;t&gt;&lt;s&gt;"&amp;SUBSTITUTE(Q87,",","&lt;/s&gt;&lt;s&gt;")&amp;"&lt;/s&gt;&lt;/t&gt;","//s"),"mm","")))/10))</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 ""))</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9" t="str">
        <f>IF('Model output'!S86="","",'Model output'!S86)</f>
        <v>Not identified</v>
      </c>
      <c r="Y87" t="str">
        <f>IF(OR('Model output'!S86="",ISNUMBER(SEARCH("Absent",'Model output'!S86)),ISNUMBER(SEARCH("Not identified",'Model output'!S86)),AND(ISNUMBER(SEARCH("No",'Model output'!S86)),NOT(ISNUMBER(SEARCH("carcinoma",'Model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1" t="str">
        <f>IF(OR('Model output'!V86="", AND(ISERROR(SEARCH("Positive",'Model output'!V86)), ISNUMBER(SEARCH("Negative",'Model output'!V86))), ISNUMBER(SEARCH("Uninvolved",'Model output'!V86)), ISNUMBER(SEARCH("not involved",'Model output'!V86)), ISNUMBER(SEARCH("Free",'Model output'!V86)), ISNUMBER(SEARCH("1 mm",'Model output'!V86)), ISNUMBER(SEARCH("1.0 mm",'Model output'!V86)), ISNUMBER(SEARCH("0.1 CM",'Model output'!V86)), ISNUMBER(SEARCH("less than 0.2 mm",'Model output'!V86)), ISNUMBER(SEARCH("less than 0.5 mm",'Model output'!V86)), ISNUMBER(SEARCH("invades capsule",'Model output'!V86)), ISNUMBER(SEARCH("Lymphocyte invasion",'Model output'!V86)), ISNUMBER(SEARCH("invades in capsule or vessel or benign tissue",'Model output'!V86)), ISNUMBER(SEARCH("not mentioned",'Model output'!V86)), ISNUMBER(SEARCH("cannot be assessed",'Model output'!V86))), "negative", "positive")</f>
        <v>negative</v>
      </c>
      <c r="AE87" s="38"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intermediate</v>
      </c>
      <c r="AF87" s="39" t="str">
        <f t="shared" si="14"/>
        <v>1b</v>
      </c>
      <c r="AG87" s="39" t="str">
        <f t="shared" si="15"/>
        <v>0</v>
      </c>
      <c r="AH87" s="39" t="str">
        <f t="shared" si="19"/>
        <v>0</v>
      </c>
      <c r="AI87" s="45" t="str">
        <f t="shared" si="20"/>
        <v>I</v>
      </c>
      <c r="AJ87" s="42" t="s">
        <v>942</v>
      </c>
      <c r="AK87" s="44" t="s">
        <v>945</v>
      </c>
      <c r="AL87" s="44" t="s">
        <v>946</v>
      </c>
      <c r="AM87" s="44" t="s">
        <v>949</v>
      </c>
      <c r="AN87" s="44" t="s">
        <v>73</v>
      </c>
      <c r="AO87" s="24">
        <f t="shared" ca="1" si="21"/>
        <v>1</v>
      </c>
      <c r="AP87" s="1">
        <f t="shared" si="22"/>
        <v>1</v>
      </c>
      <c r="AQ87" s="1">
        <f t="shared" si="23"/>
        <v>1</v>
      </c>
      <c r="AR87" s="1">
        <f t="shared" si="24"/>
        <v>1</v>
      </c>
      <c r="AS87" s="15">
        <f t="shared" si="16"/>
        <v>1</v>
      </c>
    </row>
    <row r="88" spans="1:45">
      <c r="A88" t="str">
        <f>'Model output'!A87</f>
        <v>TCGA-DJ-A3UN</v>
      </c>
      <c r="B88" s="36">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0</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0</v>
      </c>
      <c r="F88" t="str">
        <f t="shared" si="17"/>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output'!G87)),ISNUMBER(SEARCH("V ",'Model output'!G87)),ISNUMBER(SEARCH("five",'Model output'!G87)),ISNUMBER(SEARCH("5",'Model output'!G87))))), "lateral", "central"))</f>
        <v/>
      </c>
      <c r="H88" t="str">
        <f>IF('Model output'!H87="","negative",IF(OR(ISNUMBER(SEARCH("lymph node",'Model output'!H87)),ISNUMBER(SEARCH("gland",'Model output'!H87)),ISNUMBER(SEARCH("lobe",'Model output'!H87)),ISNUMBER(SEARCH("isthmus",'Model output'!H87)),ISNUMBER(SEARCH("mediastinum",'Model output'!H87)),ISNUMBER(SEARCH("Not mentioned",'Model output'!H87)), ISNUMBER(SEARCH("Not applicable",'Model output'!H87)), ISNUMBER(SEARCH("paratracheal",'Model output'!H87)),ISNUMBER(SEARCH("fibroadipose tissue",'Model output'!H87)),ISNUMBER(SEARCH("thyroid node",'Model output'!H87)),ISNUMBER(SEARCH("skeletal muscle",'Model output'!H87)),ISNUMBER(SEARCH("right",'Model output'!H87)),ISNUMBER(SEARCH("left",'Model output'!H87)),ISNUMBER(SEARCH("Not specified",'Model output'!H87))),"negative","positive"))</f>
        <v>negative</v>
      </c>
      <c r="I88">
        <f>IF(OR('Model output'!I87="",'Model output'!I87="Not answered",'Model output'!I87="Not mentioned"),"",IF(ISNUMBER('Model output'!I87),'Model output'!I87,1))</f>
        <v>1</v>
      </c>
      <c r="J88">
        <f>IF(OR('Model output'!J87="",'Model output'!J87="Not answered",'Model output'!J87="Not mentioned"),"",IF(AND(ISNUMBER('Model output'!J87),'Model output'!J87&lt;=I88),'Model output'!J87,IF(AND(ISNUMBER('Model output'!J87), 'Model output'!J87&gt;=DATE(2024,1,1)), MIN(DAY('Model output'!J87), MONTH('Model output'!J87), YEAR('Model output'!J87)), IF(ISNUMBER(SEARCH("0/",'Model output'!J87)),0,IF(ISNUMBER(SEARCH("/",'Model output'!J87)), VALUE(LEFT('Model output'!J87, SEARCH("/",'Model output'!J87)-1)),1)))))</f>
        <v>0</v>
      </c>
      <c r="K88" t="str" cm="1">
        <f t="array" ref="K88">IF(COUNT(FIND({0,1,2,3,4,5,6,7,8,9},'Model output'!K87))&gt;0,'Model output'!K87,"")</f>
        <v/>
      </c>
      <c r="L88" s="8" t="str">
        <f t="shared" si="13"/>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
      </c>
      <c r="P88" t="str">
        <f>IF('Model output'!N87="","",'Model output'!N87)</f>
        <v>1.2 cm</v>
      </c>
      <c r="Q88" t="str">
        <f t="shared" si="18"/>
        <v>1.2cm</v>
      </c>
      <c r="R88" cm="1">
        <f t="array" ref="R88">IF(Q88="","",IF(ISNUMBER(SEARCH("cm",Q88)),MAX(VALUE(SUBSTITUTE(_xlfn.FILTERXML("&lt;t&gt;&lt;s&gt;"&amp;SUBSTITUTE(Q88,",","&lt;/s&gt;&lt;s&gt;")&amp;"&lt;/s&gt;&lt;/t&gt;","//s"),"cm",""))),MAX(VALUE(SUBSTITUTE(_xlfn.FILTERXML("&lt;t&gt;&lt;s&gt;"&amp;SUBSTITUTE(Q88,",","&lt;/s&gt;&lt;s&gt;")&amp;"&lt;/s&gt;&lt;/t&gt;","//s"),"mm","")))/10))</f>
        <v>1.2</v>
      </c>
      <c r="S88" t="str">
        <f>IF(OR('Model output'!P87="",ISNUMBER(SEARCH("Not identified", 'Model output'!P87)),ISNUMBER(SEARCH("Absent",'Model output'!P87)),AND(ISNUMBER(SEARCH("No",'Model output'!P87)),NOT(ISNUMBER(SEARCH("diagnostic",'Model output'!P87)))),ISNUMBER(SEARCH("Negative",'Model output'!P87))),"negative","positive")</f>
        <v>negative</v>
      </c>
      <c r="T88">
        <f>IF('Model output'!O87="","",'Model output'!O87)</f>
        <v>2</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 ""))</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9" t="str">
        <f>IF('Model output'!S87="","",'Model output'!S87)</f>
        <v>Not identified</v>
      </c>
      <c r="Y88" t="str">
        <f>IF(OR('Model output'!S87="",ISNUMBER(SEARCH("Absent",'Model output'!S87)),ISNUMBER(SEARCH("Not identified",'Model output'!S87)),AND(ISNUMBER(SEARCH("No",'Model output'!S87)),NOT(ISNUMBER(SEARCH("carcinoma",'Model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1" t="str">
        <f>IF(OR('Model output'!V87="", AND(ISERROR(SEARCH("Positive",'Model output'!V87)), ISNUMBER(SEARCH("Negative",'Model output'!V87))), ISNUMBER(SEARCH("Uninvolved",'Model output'!V87)), ISNUMBER(SEARCH("not involved",'Model output'!V87)), ISNUMBER(SEARCH("Free",'Model output'!V87)), ISNUMBER(SEARCH("1 mm",'Model output'!V87)), ISNUMBER(SEARCH("1.0 mm",'Model output'!V87)), ISNUMBER(SEARCH("0.1 CM",'Model output'!V87)), ISNUMBER(SEARCH("less than 0.2 mm",'Model output'!V87)), ISNUMBER(SEARCH("less than 0.5 mm",'Model output'!V87)), ISNUMBER(SEARCH("invades capsule",'Model output'!V87)), ISNUMBER(SEARCH("Lymphocyte invasion",'Model output'!V87)), ISNUMBER(SEARCH("invades in capsule or vessel or benign tissue",'Model output'!V87)), ISNUMBER(SEARCH("not mentioned",'Model output'!V87)), ISNUMBER(SEARCH("cannot be assessed",'Model output'!V87))), "negative", "positive")</f>
        <v>negative</v>
      </c>
      <c r="AE88" s="38"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39" t="str">
        <f t="shared" si="14"/>
        <v>1b</v>
      </c>
      <c r="AG88" s="39" t="str">
        <f t="shared" si="15"/>
        <v>0</v>
      </c>
      <c r="AH88" s="39" t="str">
        <f t="shared" si="19"/>
        <v>0</v>
      </c>
      <c r="AI88" s="45" t="str">
        <f t="shared" si="20"/>
        <v>I</v>
      </c>
      <c r="AJ88" s="42" t="s">
        <v>941</v>
      </c>
      <c r="AK88" s="44" t="s">
        <v>945</v>
      </c>
      <c r="AL88" s="44" t="s">
        <v>946</v>
      </c>
      <c r="AM88" s="44" t="s">
        <v>949</v>
      </c>
      <c r="AN88" s="44" t="s">
        <v>73</v>
      </c>
      <c r="AO88" s="24">
        <f t="shared" ca="1" si="21"/>
        <v>1</v>
      </c>
      <c r="AP88" s="1">
        <f t="shared" si="22"/>
        <v>1</v>
      </c>
      <c r="AQ88" s="1">
        <f t="shared" si="23"/>
        <v>1</v>
      </c>
      <c r="AR88" s="1">
        <f t="shared" si="24"/>
        <v>1</v>
      </c>
      <c r="AS88" s="15">
        <f t="shared" si="16"/>
        <v>1</v>
      </c>
    </row>
    <row r="89" spans="1:45">
      <c r="A89" t="str">
        <f>'Model output'!A88</f>
        <v>TCGA-DJ-A3UO</v>
      </c>
      <c r="B89" s="36">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0</v>
      </c>
      <c r="F89" t="str">
        <f t="shared" si="17"/>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output'!G88)),ISNUMBER(SEARCH("V ",'Model output'!G88)),ISNUMBER(SEARCH("five",'Model output'!G88)),ISNUMBER(SEARCH("5",'Model output'!G88))))), "lateral", "central"))</f>
        <v>lateral</v>
      </c>
      <c r="H89" t="str">
        <f>IF('Model output'!H88="","negative",IF(OR(ISNUMBER(SEARCH("lymph node",'Model output'!H88)),ISNUMBER(SEARCH("gland",'Model output'!H88)),ISNUMBER(SEARCH("lobe",'Model output'!H88)),ISNUMBER(SEARCH("isthmus",'Model output'!H88)),ISNUMBER(SEARCH("mediastinum",'Model output'!H88)),ISNUMBER(SEARCH("Not mentioned",'Model output'!H88)), ISNUMBER(SEARCH("Not applicable",'Model output'!H88)), ISNUMBER(SEARCH("paratracheal",'Model output'!H88)),ISNUMBER(SEARCH("fibroadipose tissue",'Model output'!H88)),ISNUMBER(SEARCH("thyroid node",'Model output'!H88)),ISNUMBER(SEARCH("skeletal muscle",'Model output'!H88)),ISNUMBER(SEARCH("right",'Model output'!H88)),ISNUMBER(SEARCH("left",'Model output'!H88)),ISNUMBER(SEARCH("Not specified",'Model output'!H88))),"negative","positive"))</f>
        <v>negative</v>
      </c>
      <c r="I89">
        <f>IF(OR('Model output'!I88="",'Model output'!I88="Not answered",'Model output'!I88="Not mentioned"),"",IF(ISNUMBER('Model output'!I88),'Model output'!I88,1))</f>
        <v>10</v>
      </c>
      <c r="J89">
        <f>IF(OR('Model output'!J88="",'Model output'!J88="Not answered",'Model output'!J88="Not mentioned"),"",IF(AND(ISNUMBER('Model output'!J88),'Model output'!J88&lt;=I89),'Model output'!J88,IF(AND(ISNUMBER('Model output'!J88), 'Model output'!J88&gt;=DATE(2024,1,1)), MIN(DAY('Model output'!J88), MONTH('Model output'!J88), YEAR('Model output'!J88)), IF(ISNUMBER(SEARCH("0/",'Model output'!J88)),0,IF(ISNUMBER(SEARCH("/",'Model output'!J88)), VALUE(LEFT('Model output'!J88, SEARCH("/",'Model output'!J88)-1)),1)))))</f>
        <v>2</v>
      </c>
      <c r="K89" t="str" cm="1">
        <f t="array" ref="K89">IF(COUNT(FIND({0,1,2,3,4,5,6,7,8,9},'Model output'!K88))&gt;0,'Model output'!K88,"")</f>
        <v>0.9cm</v>
      </c>
      <c r="L89" s="8" t="str">
        <f t="shared" si="13"/>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classical type</v>
      </c>
      <c r="P89" t="str">
        <f>IF('Model output'!N88="","",'Model output'!N88)</f>
        <v>2.8 cm (right lobe) and 1.5 cm (left lobe)</v>
      </c>
      <c r="Q89" t="str">
        <f t="shared" si="18"/>
        <v>2.8cm,1.5cm</v>
      </c>
      <c r="R89" cm="1">
        <f t="array" ref="R89">IF(Q89="","",IF(ISNUMBER(SEARCH("cm",Q89)),MAX(VALUE(SUBSTITUTE(_xlfn.FILTERXML("&lt;t&gt;&lt;s&gt;"&amp;SUBSTITUTE(Q89,",","&lt;/s&gt;&lt;s&gt;")&amp;"&lt;/s&gt;&lt;/t&gt;","//s"),"cm",""))),MAX(VALUE(SUBSTITUTE(_xlfn.FILTERXML("&lt;t&gt;&lt;s&gt;"&amp;SUBSTITUTE(Q89,",","&lt;/s&gt;&lt;s&gt;")&amp;"&lt;/s&gt;&lt;/t&gt;","//s"),"mm","")))/10))</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2</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 ""))</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19" t="str">
        <f>IF('Model output'!S88="","",'Model output'!S88)</f>
        <v>Invades: perithyroid fibroadipose tissue</v>
      </c>
      <c r="Y89" t="str">
        <f>IF(OR('Model output'!S88="",ISNUMBER(SEARCH("Absent",'Model output'!S88)),ISNUMBER(SEARCH("Not identified",'Model output'!S88)),AND(ISNUMBER(SEARCH("No",'Model output'!S88)),NOT(ISNUMBER(SEARCH("carcinoma",'Model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1" t="str">
        <f>IF(OR('Model output'!V88="", AND(ISERROR(SEARCH("Positive",'Model output'!V88)), ISNUMBER(SEARCH("Negative",'Model output'!V88))), ISNUMBER(SEARCH("Uninvolved",'Model output'!V88)), ISNUMBER(SEARCH("not involved",'Model output'!V88)), ISNUMBER(SEARCH("Free",'Model output'!V88)), ISNUMBER(SEARCH("1 mm",'Model output'!V88)), ISNUMBER(SEARCH("1.0 mm",'Model output'!V88)), ISNUMBER(SEARCH("0.1 CM",'Model output'!V88)), ISNUMBER(SEARCH("less than 0.2 mm",'Model output'!V88)), ISNUMBER(SEARCH("less than 0.5 mm",'Model output'!V88)), ISNUMBER(SEARCH("invades capsule",'Model output'!V88)), ISNUMBER(SEARCH("Lymphocyte invasion",'Model output'!V88)), ISNUMBER(SEARCH("invades in capsule or vessel or benign tissue",'Model output'!V88)), ISNUMBER(SEARCH("not mentioned",'Model output'!V88)), ISNUMBER(SEARCH("cannot be assessed",'Model output'!V88))), "negative", "positive")</f>
        <v>negative</v>
      </c>
      <c r="AE89" s="38"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39" t="str">
        <f t="shared" si="14"/>
        <v>2</v>
      </c>
      <c r="AG89" s="39" t="str">
        <f t="shared" si="15"/>
        <v>1b</v>
      </c>
      <c r="AH89" s="39" t="str">
        <f t="shared" si="19"/>
        <v>0</v>
      </c>
      <c r="AI89" s="45" t="str">
        <f t="shared" si="20"/>
        <v>II</v>
      </c>
      <c r="AJ89" s="42" t="s">
        <v>942</v>
      </c>
      <c r="AK89" s="44" t="s">
        <v>948</v>
      </c>
      <c r="AL89" s="44" t="s">
        <v>945</v>
      </c>
      <c r="AM89" s="44" t="s">
        <v>949</v>
      </c>
      <c r="AN89" s="44" t="s">
        <v>947</v>
      </c>
      <c r="AO89" s="24">
        <f t="shared" ca="1" si="21"/>
        <v>1</v>
      </c>
      <c r="AP89" s="1">
        <f t="shared" si="22"/>
        <v>1</v>
      </c>
      <c r="AQ89" s="1">
        <f t="shared" si="23"/>
        <v>1</v>
      </c>
      <c r="AR89" s="1">
        <f t="shared" si="24"/>
        <v>1</v>
      </c>
      <c r="AS89" s="15">
        <f t="shared" si="16"/>
        <v>1</v>
      </c>
    </row>
    <row r="90" spans="1:45">
      <c r="A90" t="str">
        <f>'Model output'!A89</f>
        <v>TCGA-DJ-A3UQ</v>
      </c>
      <c r="B90" s="36">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0</v>
      </c>
      <c r="F90" t="str">
        <f t="shared" si="17"/>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output'!G89)),ISNUMBER(SEARCH("V ",'Model output'!G89)),ISNUMBER(SEARCH("five",'Model output'!G89)),ISNUMBER(SEARCH("5",'Model output'!G89))))), "lateral", "central"))</f>
        <v>central</v>
      </c>
      <c r="H90" t="str">
        <f>IF('Model output'!H89="","negative",IF(OR(ISNUMBER(SEARCH("lymph node",'Model output'!H89)),ISNUMBER(SEARCH("gland",'Model output'!H89)),ISNUMBER(SEARCH("lobe",'Model output'!H89)),ISNUMBER(SEARCH("isthmus",'Model output'!H89)),ISNUMBER(SEARCH("mediastinum",'Model output'!H89)),ISNUMBER(SEARCH("Not mentioned",'Model output'!H89)), ISNUMBER(SEARCH("Not applicable",'Model output'!H89)), ISNUMBER(SEARCH("paratracheal",'Model output'!H89)),ISNUMBER(SEARCH("fibroadipose tissue",'Model output'!H89)),ISNUMBER(SEARCH("thyroid node",'Model output'!H89)),ISNUMBER(SEARCH("skeletal muscle",'Model output'!H89)),ISNUMBER(SEARCH("right",'Model output'!H89)),ISNUMBER(SEARCH("left",'Model output'!H89)),ISNUMBER(SEARCH("Not specified",'Model output'!H89))),"negative","positive"))</f>
        <v>negative</v>
      </c>
      <c r="I90">
        <f>IF(OR('Model output'!I89="",'Model output'!I89="Not answered",'Model output'!I89="Not mentioned"),"",IF(ISNUMBER('Model output'!I89),'Model output'!I89,1))</f>
        <v>3</v>
      </c>
      <c r="J90">
        <f>IF(OR('Model output'!J89="",'Model output'!J89="Not answered",'Model output'!J89="Not mentioned"),"",IF(AND(ISNUMBER('Model output'!J89),'Model output'!J89&lt;=I90),'Model output'!J89,IF(AND(ISNUMBER('Model output'!J89), 'Model output'!J89&gt;=DATE(2024,1,1)), MIN(DAY('Model output'!J89), MONTH('Model output'!J89), YEAR('Model output'!J89)), IF(ISNUMBER(SEARCH("0/",'Model output'!J89)),0,IF(ISNUMBER(SEARCH("/",'Model output'!J89)), VALUE(LEFT('Model output'!J89, SEARCH("/",'Model output'!J89)-1)),1)))))</f>
        <v>3</v>
      </c>
      <c r="K90" t="str" cm="1">
        <f t="array" ref="K90">IF(COUNT(FIND({0,1,2,3,4,5,6,7,8,9},'Model output'!K89))&gt;0,'Model output'!K89,"")</f>
        <v>0.6cm</v>
      </c>
      <c r="L90" s="8" t="str">
        <f t="shared" si="13"/>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microcarcinoma with focal tall cell and columnar cell features</v>
      </c>
      <c r="P90" t="str">
        <f>IF('Model output'!N89="","",'Model output'!N89)</f>
        <v>0.8 cm</v>
      </c>
      <c r="Q90" t="str">
        <f t="shared" si="18"/>
        <v>0.8cm</v>
      </c>
      <c r="R90" cm="1">
        <f t="array" ref="R90">IF(Q90="","",IF(ISNUMBER(SEARCH("cm",Q90)),MAX(VALUE(SUBSTITUTE(_xlfn.FILTERXML("&lt;t&gt;&lt;s&gt;"&amp;SUBSTITUTE(Q90,",","&lt;/s&gt;&lt;s&gt;")&amp;"&lt;/s&gt;&lt;/t&gt;","//s"),"cm",""))),MAX(VALUE(SUBSTITUTE(_xlfn.FILTERXML("&lt;t&gt;&lt;s&gt;"&amp;SUBSTITUTE(Q90,",","&lt;/s&gt;&lt;s&gt;")&amp;"&lt;/s&gt;&lt;/t&gt;","//s"),"mm","")))/10))</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 ""))</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9" t="str">
        <f>IF('Model output'!S89="","",'Model output'!S89)</f>
        <v>Invades: perithyroidal fibroadipose tissue</v>
      </c>
      <c r="Y90" t="str">
        <f>IF(OR('Model output'!S89="",ISNUMBER(SEARCH("Absent",'Model output'!S89)),ISNUMBER(SEARCH("Not identified",'Model output'!S89)),AND(ISNUMBER(SEARCH("No",'Model output'!S89)),NOT(ISNUMBER(SEARCH("carcinoma",'Model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1" t="str">
        <f>IF(OR('Model output'!V89="", AND(ISERROR(SEARCH("Positive",'Model output'!V89)), ISNUMBER(SEARCH("Negative",'Model output'!V89))), ISNUMBER(SEARCH("Uninvolved",'Model output'!V89)), ISNUMBER(SEARCH("not involved",'Model output'!V89)), ISNUMBER(SEARCH("Free",'Model output'!V89)), ISNUMBER(SEARCH("1 mm",'Model output'!V89)), ISNUMBER(SEARCH("1.0 mm",'Model output'!V89)), ISNUMBER(SEARCH("0.1 CM",'Model output'!V89)), ISNUMBER(SEARCH("less than 0.2 mm",'Model output'!V89)), ISNUMBER(SEARCH("less than 0.5 mm",'Model output'!V89)), ISNUMBER(SEARCH("invades capsule",'Model output'!V89)), ISNUMBER(SEARCH("Lymphocyte invasion",'Model output'!V89)), ISNUMBER(SEARCH("invades in capsule or vessel or benign tissue",'Model output'!V89)), ISNUMBER(SEARCH("not mentioned",'Model output'!V89)), ISNUMBER(SEARCH("cannot be assessed",'Model output'!V89))), "negative", "positive")</f>
        <v>negative</v>
      </c>
      <c r="AE90" s="38"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39" t="str">
        <f t="shared" si="14"/>
        <v>1a</v>
      </c>
      <c r="AG90" s="39" t="str">
        <f t="shared" si="15"/>
        <v>1a</v>
      </c>
      <c r="AH90" s="39" t="str">
        <f t="shared" si="19"/>
        <v>0</v>
      </c>
      <c r="AI90" s="45" t="str">
        <f t="shared" si="20"/>
        <v>I</v>
      </c>
      <c r="AJ90" s="42" t="s">
        <v>942</v>
      </c>
      <c r="AK90" s="44" t="s">
        <v>634</v>
      </c>
      <c r="AL90" s="44" t="s">
        <v>634</v>
      </c>
      <c r="AM90" s="44" t="s">
        <v>949</v>
      </c>
      <c r="AN90" s="44" t="s">
        <v>73</v>
      </c>
      <c r="AO90" s="24">
        <f t="shared" ca="1" si="21"/>
        <v>1</v>
      </c>
      <c r="AP90" s="1">
        <f t="shared" si="22"/>
        <v>1</v>
      </c>
      <c r="AQ90" s="1">
        <f t="shared" si="23"/>
        <v>1</v>
      </c>
      <c r="AR90" s="1">
        <f t="shared" si="24"/>
        <v>1</v>
      </c>
      <c r="AS90" s="15">
        <f t="shared" si="16"/>
        <v>1</v>
      </c>
    </row>
    <row r="91" spans="1:45">
      <c r="A91" t="str">
        <f>'Model output'!A90</f>
        <v>TCGA-DJ-A3UR</v>
      </c>
      <c r="B91" s="36">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0</v>
      </c>
      <c r="F91" t="str">
        <f t="shared" si="17"/>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output'!G90)),ISNUMBER(SEARCH("V ",'Model output'!G90)),ISNUMBER(SEARCH("five",'Model output'!G90)),ISNUMBER(SEARCH("5",'Model output'!G90))))), "lateral", "central"))</f>
        <v>central</v>
      </c>
      <c r="H91" t="str">
        <f>IF('Model output'!H90="","negative",IF(OR(ISNUMBER(SEARCH("lymph node",'Model output'!H90)),ISNUMBER(SEARCH("gland",'Model output'!H90)),ISNUMBER(SEARCH("lobe",'Model output'!H90)),ISNUMBER(SEARCH("isthmus",'Model output'!H90)),ISNUMBER(SEARCH("mediastinum",'Model output'!H90)),ISNUMBER(SEARCH("Not mentioned",'Model output'!H90)), ISNUMBER(SEARCH("Not applicable",'Model output'!H90)), ISNUMBER(SEARCH("paratracheal",'Model output'!H90)),ISNUMBER(SEARCH("fibroadipose tissue",'Model output'!H90)),ISNUMBER(SEARCH("thyroid node",'Model output'!H90)),ISNUMBER(SEARCH("skeletal muscle",'Model output'!H90)),ISNUMBER(SEARCH("right",'Model output'!H90)),ISNUMBER(SEARCH("left",'Model output'!H90)),ISNUMBER(SEARCH("Not specified",'Model output'!H90))),"negative","positive"))</f>
        <v>negative</v>
      </c>
      <c r="I91">
        <f>IF(OR('Model output'!I90="",'Model output'!I90="Not answered",'Model output'!I90="Not mentioned"),"",IF(ISNUMBER('Model output'!I90),'Model output'!I90,1))</f>
        <v>3</v>
      </c>
      <c r="J91">
        <f>IF(OR('Model output'!J90="",'Model output'!J90="Not answered",'Model output'!J90="Not mentioned"),"",IF(AND(ISNUMBER('Model output'!J90),'Model output'!J90&lt;=I91),'Model output'!J90,IF(AND(ISNUMBER('Model output'!J90), 'Model output'!J90&gt;=DATE(2024,1,1)), MIN(DAY('Model output'!J90), MONTH('Model output'!J90), YEAR('Model output'!J90)), IF(ISNUMBER(SEARCH("0/",'Model output'!J90)),0,IF(ISNUMBER(SEARCH("/",'Model output'!J90)), VALUE(LEFT('Model output'!J90, SEARCH("/",'Model output'!J90)-1)),1)))))</f>
        <v>2</v>
      </c>
      <c r="K91" t="str" cm="1">
        <f t="array" ref="K91">IF(COUNT(FIND({0,1,2,3,4,5,6,7,8,9},'Model output'!K90))&gt;0,'Model output'!K90,"")</f>
        <v>0.5 cm</v>
      </c>
      <c r="L91" s="8" t="str">
        <f t="shared" si="13"/>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and microcarcinoma variants (with tall cell features)</v>
      </c>
      <c r="P91" t="str">
        <f>IF('Model output'!N90="","",'Model output'!N90)</f>
        <v>Tumor foci range from 0.2 to 1 cm</v>
      </c>
      <c r="Q91" t="str">
        <f t="shared" si="18"/>
        <v>0.2,1cm</v>
      </c>
      <c r="R91" cm="1">
        <f t="array" ref="R91">IF(Q91="","",IF(ISNUMBER(SEARCH("cm",Q91)),MAX(VALUE(SUBSTITUTE(_xlfn.FILTERXML("&lt;t&gt;&lt;s&gt;"&amp;SUBSTITUTE(Q91,",","&lt;/s&gt;&lt;s&gt;")&amp;"&lt;/s&gt;&lt;/t&gt;","//s"),"cm",""))),MAX(VALUE(SUBSTITUTE(_xlfn.FILTERXML("&lt;t&gt;&lt;s&gt;"&amp;SUBSTITUTE(Q91,",","&lt;/s&gt;&lt;s&gt;")&amp;"&lt;/s&gt;&lt;/t&gt;","//s"),"mm","")))/10))</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 ""))</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9" t="str">
        <f>IF('Model output'!S90="","",'Model output'!S90)</f>
        <v>One of the microcarcinoma invades extra-thyroid fibroadipose tissue.</v>
      </c>
      <c r="Y91" t="str">
        <f>IF(OR('Model output'!S90="",ISNUMBER(SEARCH("Absent",'Model output'!S90)),ISNUMBER(SEARCH("Not identified",'Model output'!S90)),AND(ISNUMBER(SEARCH("No",'Model output'!S90)),NOT(ISNUMBER(SEARCH("carcinoma",'Model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1" t="str">
        <f>IF(OR('Model output'!V90="", AND(ISERROR(SEARCH("Positive",'Model output'!V90)), ISNUMBER(SEARCH("Negative",'Model output'!V90))), ISNUMBER(SEARCH("Uninvolved",'Model output'!V90)), ISNUMBER(SEARCH("not involved",'Model output'!V90)), ISNUMBER(SEARCH("Free",'Model output'!V90)), ISNUMBER(SEARCH("1 mm",'Model output'!V90)), ISNUMBER(SEARCH("1.0 mm",'Model output'!V90)), ISNUMBER(SEARCH("0.1 CM",'Model output'!V90)), ISNUMBER(SEARCH("less than 0.2 mm",'Model output'!V90)), ISNUMBER(SEARCH("less than 0.5 mm",'Model output'!V90)), ISNUMBER(SEARCH("invades capsule",'Model output'!V90)), ISNUMBER(SEARCH("Lymphocyte invasion",'Model output'!V90)), ISNUMBER(SEARCH("invades in capsule or vessel or benign tissue",'Model output'!V90)), ISNUMBER(SEARCH("not mentioned",'Model output'!V90)), ISNUMBER(SEARCH("cannot be assessed",'Model output'!V90))), "negative", "positive")</f>
        <v>negative</v>
      </c>
      <c r="AE91" s="38"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39" t="str">
        <f t="shared" si="14"/>
        <v>1a</v>
      </c>
      <c r="AG91" s="39" t="str">
        <f t="shared" si="15"/>
        <v>1a</v>
      </c>
      <c r="AH91" s="39" t="str">
        <f t="shared" si="19"/>
        <v>0</v>
      </c>
      <c r="AI91" s="45" t="str">
        <f t="shared" si="20"/>
        <v>I</v>
      </c>
      <c r="AJ91" s="42" t="s">
        <v>942</v>
      </c>
      <c r="AK91" s="44" t="s">
        <v>634</v>
      </c>
      <c r="AL91" s="44" t="s">
        <v>634</v>
      </c>
      <c r="AM91" s="44" t="s">
        <v>949</v>
      </c>
      <c r="AN91" s="44" t="s">
        <v>73</v>
      </c>
      <c r="AO91" s="24">
        <f t="shared" ca="1" si="21"/>
        <v>1</v>
      </c>
      <c r="AP91" s="1">
        <f t="shared" si="22"/>
        <v>1</v>
      </c>
      <c r="AQ91" s="1">
        <f t="shared" si="23"/>
        <v>1</v>
      </c>
      <c r="AR91" s="1">
        <f t="shared" si="24"/>
        <v>1</v>
      </c>
      <c r="AS91" s="15">
        <f t="shared" si="16"/>
        <v>1</v>
      </c>
    </row>
    <row r="92" spans="1:45">
      <c r="A92" t="str">
        <f>'Model output'!A91</f>
        <v>TCGA-DJ-A3US</v>
      </c>
      <c r="B92" s="36">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X</v>
      </c>
      <c r="F92" t="str">
        <f t="shared" si="17"/>
        <v>positive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output'!G91)),ISNUMBER(SEARCH("V ",'Model output'!G91)),ISNUMBER(SEARCH("five",'Model output'!G91)),ISNUMBER(SEARCH("5",'Model output'!G91))))), "lateral", "central"))</f>
        <v/>
      </c>
      <c r="H92" t="str">
        <f>IF('Model output'!H91="","negative",IF(OR(ISNUMBER(SEARCH("lymph node",'Model output'!H91)),ISNUMBER(SEARCH("gland",'Model output'!H91)),ISNUMBER(SEARCH("lobe",'Model output'!H91)),ISNUMBER(SEARCH("isthmus",'Model output'!H91)),ISNUMBER(SEARCH("mediastinum",'Model output'!H91)),ISNUMBER(SEARCH("Not mentioned",'Model output'!H91)), ISNUMBER(SEARCH("Not applicable",'Model output'!H91)), ISNUMBER(SEARCH("paratracheal",'Model output'!H91)),ISNUMBER(SEARCH("fibroadipose tissue",'Model output'!H91)),ISNUMBER(SEARCH("thyroid node",'Model output'!H91)),ISNUMBER(SEARCH("skeletal muscle",'Model output'!H91)),ISNUMBER(SEARCH("right",'Model output'!H91)),ISNUMBER(SEARCH("left",'Model output'!H91)),ISNUMBER(SEARCH("Not specified",'Model output'!H91))),"negative","positive"))</f>
        <v>negative</v>
      </c>
      <c r="I92">
        <f>IF(OR('Model output'!I91="",'Model output'!I91="Not answered",'Model output'!I91="Not mentioned"),"",IF(ISNUMBER('Model output'!I91),'Model output'!I91,1))</f>
        <v>1</v>
      </c>
      <c r="J92">
        <f>IF(OR('Model output'!J91="",'Model output'!J91="Not answered",'Model output'!J91="Not mentioned"),"",IF(AND(ISNUMBER('Model output'!J91),'Model output'!J91&lt;=I92),'Model output'!J91,IF(AND(ISNUMBER('Model output'!J91), 'Model output'!J91&gt;=DATE(2024,1,1)), MIN(DAY('Model output'!J91), MONTH('Model output'!J91), YEAR('Model output'!J91)), IF(ISNUMBER(SEARCH("0/",'Model output'!J91)),0,IF(ISNUMBER(SEARCH("/",'Model output'!J91)), VALUE(LEFT('Model output'!J91, SEARCH("/",'Model output'!J91)-1)),1)))))</f>
        <v>1</v>
      </c>
      <c r="K92" t="str" cm="1">
        <f t="array" ref="K92">IF(COUNT(FIND({0,1,2,3,4,5,6,7,8,9},'Model output'!K91))&gt;0,'Model output'!K91,"")</f>
        <v/>
      </c>
      <c r="L92" s="8" t="str">
        <f t="shared" si="13"/>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 carcinoma, classical type</v>
      </c>
      <c r="O92" t="str">
        <f>IF('Model output'!M91="","",'Model output'!M91)</f>
        <v/>
      </c>
      <c r="P92" t="str">
        <f>IF('Model output'!N91="","",'Model output'!N91)</f>
        <v>1.5 cm</v>
      </c>
      <c r="Q92" t="str">
        <f t="shared" si="18"/>
        <v>1.5cm</v>
      </c>
      <c r="R92" cm="1">
        <f t="array" ref="R92">IF(Q92="","",IF(ISNUMBER(SEARCH("cm",Q92)),MAX(VALUE(SUBSTITUTE(_xlfn.FILTERXML("&lt;t&gt;&lt;s&gt;"&amp;SUBSTITUTE(Q92,",","&lt;/s&gt;&lt;s&gt;")&amp;"&lt;/s&gt;&lt;/t&gt;","//s"),"cm",""))),MAX(VALUE(SUBSTITUTE(_xlfn.FILTERXML("&lt;t&gt;&lt;s&gt;"&amp;SUBSTITUTE(Q92,",","&lt;/s&gt;&lt;s&gt;")&amp;"&lt;/s&gt;&lt;/t&gt;","//s"),"mm","")))/10))</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 ""))</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s="19" t="str">
        <f>IF('Model output'!S91="","",'Model output'!S91)</f>
        <v>Not identified</v>
      </c>
      <c r="Y92" t="str">
        <f>IF(OR('Model output'!S91="",ISNUMBER(SEARCH("Absent",'Model output'!S91)),ISNUMBER(SEARCH("Not identified",'Model output'!S91)),AND(ISNUMBER(SEARCH("No",'Model output'!S91)),NOT(ISNUMBER(SEARCH("carcinoma",'Model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1" t="str">
        <f>IF(OR('Model output'!V91="", AND(ISERROR(SEARCH("Positive",'Model output'!V91)), ISNUMBER(SEARCH("Negative",'Model output'!V91))), ISNUMBER(SEARCH("Uninvolved",'Model output'!V91)), ISNUMBER(SEARCH("not involved",'Model output'!V91)), ISNUMBER(SEARCH("Free",'Model output'!V91)), ISNUMBER(SEARCH("1 mm",'Model output'!V91)), ISNUMBER(SEARCH("1.0 mm",'Model output'!V91)), ISNUMBER(SEARCH("0.1 CM",'Model output'!V91)), ISNUMBER(SEARCH("less than 0.2 mm",'Model output'!V91)), ISNUMBER(SEARCH("less than 0.5 mm",'Model output'!V91)), ISNUMBER(SEARCH("invades capsule",'Model output'!V91)), ISNUMBER(SEARCH("Lymphocyte invasion",'Model output'!V91)), ISNUMBER(SEARCH("invades in capsule or vessel or benign tissue",'Model output'!V91)), ISNUMBER(SEARCH("not mentioned",'Model output'!V91)), ISNUMBER(SEARCH("cannot be assessed",'Model output'!V91))), "negative", "positive")</f>
        <v>negative</v>
      </c>
      <c r="AE92" s="38"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39" t="str">
        <f t="shared" si="14"/>
        <v>1b</v>
      </c>
      <c r="AG92" s="39" t="str">
        <f t="shared" si="15"/>
        <v>1a</v>
      </c>
      <c r="AH92" s="39" t="str">
        <f t="shared" si="19"/>
        <v>0</v>
      </c>
      <c r="AI92" s="45" t="str">
        <f t="shared" si="20"/>
        <v>I</v>
      </c>
      <c r="AJ92" s="42" t="s">
        <v>941</v>
      </c>
      <c r="AK92" s="44" t="s">
        <v>945</v>
      </c>
      <c r="AL92" s="44" t="s">
        <v>949</v>
      </c>
      <c r="AM92" s="44" t="s">
        <v>949</v>
      </c>
      <c r="AN92" s="44" t="s">
        <v>73</v>
      </c>
      <c r="AO92" s="24">
        <f t="shared" ca="1" si="21"/>
        <v>1</v>
      </c>
      <c r="AP92" s="1">
        <f t="shared" si="22"/>
        <v>1</v>
      </c>
      <c r="AQ92" s="1">
        <f t="shared" si="23"/>
        <v>0</v>
      </c>
      <c r="AR92" s="1">
        <f t="shared" si="24"/>
        <v>1</v>
      </c>
      <c r="AS92" s="15">
        <f t="shared" si="16"/>
        <v>1</v>
      </c>
    </row>
    <row r="93" spans="1:45">
      <c r="A93" t="str">
        <f>'Model output'!A92</f>
        <v>TCGA-DJ-A3UT</v>
      </c>
      <c r="B93" s="36">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1</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X</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X</v>
      </c>
      <c r="F93" t="str">
        <f t="shared" si="17"/>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output'!G92)),ISNUMBER(SEARCH("V ",'Model output'!G92)),ISNUMBER(SEARCH("five",'Model output'!G92)),ISNUMBER(SEARCH("5",'Model output'!G92))))), "lateral", "central"))</f>
        <v/>
      </c>
      <c r="H93" t="str">
        <f>IF('Model output'!H92="","negative",IF(OR(ISNUMBER(SEARCH("lymph node",'Model output'!H92)),ISNUMBER(SEARCH("gland",'Model output'!H92)),ISNUMBER(SEARCH("lobe",'Model output'!H92)),ISNUMBER(SEARCH("isthmus",'Model output'!H92)),ISNUMBER(SEARCH("mediastinum",'Model output'!H92)),ISNUMBER(SEARCH("Not mentioned",'Model output'!H92)), ISNUMBER(SEARCH("Not applicable",'Model output'!H92)), ISNUMBER(SEARCH("paratracheal",'Model output'!H92)),ISNUMBER(SEARCH("fibroadipose tissue",'Model output'!H92)),ISNUMBER(SEARCH("thyroid node",'Model output'!H92)),ISNUMBER(SEARCH("skeletal muscle",'Model output'!H92)),ISNUMBER(SEARCH("right",'Model output'!H92)),ISNUMBER(SEARCH("left",'Model output'!H92)),ISNUMBER(SEARCH("Not specified",'Model output'!H92))),"negative","positive"))</f>
        <v>negative</v>
      </c>
      <c r="I93" t="str">
        <f>IF(OR('Model output'!I92="",'Model output'!I92="Not answered",'Model output'!I92="Not mentioned"),"",IF(ISNUMBER('Model output'!I92),'Model output'!I92,1))</f>
        <v/>
      </c>
      <c r="J93" t="str">
        <f>IF(OR('Model output'!J92="",'Model output'!J92="Not answered",'Model output'!J92="Not mentioned"),"",IF(AND(ISNUMBER('Model output'!J92),'Model output'!J92&lt;=I93),'Model output'!J92,IF(AND(ISNUMBER('Model output'!J92), 'Model output'!J92&gt;=DATE(2024,1,1)), MIN(DAY('Model output'!J92), MONTH('Model output'!J92), YEAR('Model output'!J92)), IF(ISNUMBER(SEARCH("0/",'Model output'!J92)),0,IF(ISNUMBER(SEARCH("/",'Model output'!J92)), VALUE(LEFT('Model output'!J92, SEARCH("/",'Model output'!J92)-1)),1)))))</f>
        <v/>
      </c>
      <c r="K93" t="str" cm="1">
        <f t="array" ref="K93">IF(COUNT(FIND({0,1,2,3,4,5,6,7,8,9},'Model output'!K92))&gt;0,'Model output'!K92,"")</f>
        <v/>
      </c>
      <c r="L93" s="8" t="str">
        <f t="shared" si="13"/>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&lt;0.9 cm</v>
      </c>
      <c r="Q93" t="str">
        <f t="shared" si="18"/>
        <v>0.9cm</v>
      </c>
      <c r="R93" cm="1">
        <f t="array" ref="R93">IF(Q93="","",IF(ISNUMBER(SEARCH("cm",Q93)),MAX(VALUE(SUBSTITUTE(_xlfn.FILTERXML("&lt;t&gt;&lt;s&gt;"&amp;SUBSTITUTE(Q93,",","&lt;/s&gt;&lt;s&gt;")&amp;"&lt;/s&gt;&lt;/t&gt;","//s"),"cm",""))),MAX(VALUE(SUBSTITUTE(_xlfn.FILTERXML("&lt;t&gt;&lt;s&gt;"&amp;SUBSTITUTE(Q93,",","&lt;/s&gt;&lt;s&gt;")&amp;"&lt;/s&gt;&lt;/t&gt;","//s"),"mm","")))/10))</f>
        <v>0.9</v>
      </c>
      <c r="S93" t="str">
        <f>IF(OR('Model output'!P92="",ISNUMBER(SEARCH("Not identified", 'Model output'!P92)),ISNUMBER(SEARCH("Absent",'Model output'!P92)),AND(ISNUMBER(SEARCH("No",'Model output'!P92)),NOT(ISNUMBER(SEARCH("diagnostic",'Model output'!P92)))),ISNUMBER(SEARCH("Negative",'Model output'!P92))),"negative","positive")</f>
        <v>negative</v>
      </c>
      <c r="T93" t="str">
        <f>IF('Model output'!O92="","",'Model output'!O92)</f>
        <v>Three</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 ""))</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9" t="str">
        <f>IF('Model output'!S92="","",'Model output'!S92)</f>
        <v>Not Identified</v>
      </c>
      <c r="Y93" t="str">
        <f>IF(OR('Model output'!S92="",ISNUMBER(SEARCH("Absent",'Model output'!S92)),ISNUMBER(SEARCH("Not identified",'Model output'!S92)),AND(ISNUMBER(SEARCH("No",'Model output'!S92)),NOT(ISNUMBER(SEARCH("carcinoma",'Model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1" t="str">
        <f>IF(OR('Model output'!V92="", AND(ISERROR(SEARCH("Positive",'Model output'!V92)), ISNUMBER(SEARCH("Negative",'Model output'!V92))), ISNUMBER(SEARCH("Uninvolved",'Model output'!V92)), ISNUMBER(SEARCH("not involved",'Model output'!V92)), ISNUMBER(SEARCH("Free",'Model output'!V92)), ISNUMBER(SEARCH("1 mm",'Model output'!V92)), ISNUMBER(SEARCH("1.0 mm",'Model output'!V92)), ISNUMBER(SEARCH("0.1 CM",'Model output'!V92)), ISNUMBER(SEARCH("less than 0.2 mm",'Model output'!V92)), ISNUMBER(SEARCH("less than 0.5 mm",'Model output'!V92)), ISNUMBER(SEARCH("invades capsule",'Model output'!V92)), ISNUMBER(SEARCH("Lymphocyte invasion",'Model output'!V92)), ISNUMBER(SEARCH("invades in capsule or vessel or benign tissue",'Model output'!V92)), ISNUMBER(SEARCH("not mentioned",'Model output'!V92)), ISNUMBER(SEARCH("cannot be assessed",'Model output'!V92))), "negative", "positive")</f>
        <v>negative</v>
      </c>
      <c r="AE93" s="38"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39" t="str">
        <f t="shared" si="14"/>
        <v>1a</v>
      </c>
      <c r="AG93" s="39" t="str">
        <f t="shared" si="15"/>
        <v>0</v>
      </c>
      <c r="AH93" s="39" t="str">
        <f t="shared" si="19"/>
        <v>0</v>
      </c>
      <c r="AI93" s="45" t="str">
        <f t="shared" si="20"/>
        <v>I</v>
      </c>
      <c r="AJ93" s="42" t="s">
        <v>941</v>
      </c>
      <c r="AK93" s="44" t="s">
        <v>634</v>
      </c>
      <c r="AL93" s="44" t="s">
        <v>949</v>
      </c>
      <c r="AM93" s="44" t="s">
        <v>949</v>
      </c>
      <c r="AN93" s="44" t="s">
        <v>73</v>
      </c>
      <c r="AO93" s="24">
        <f t="shared" ca="1" si="21"/>
        <v>1</v>
      </c>
      <c r="AP93" s="1">
        <f t="shared" si="22"/>
        <v>1</v>
      </c>
      <c r="AQ93" s="1">
        <f t="shared" si="23"/>
        <v>1</v>
      </c>
      <c r="AR93" s="1">
        <f t="shared" si="24"/>
        <v>1</v>
      </c>
      <c r="AS93" s="15">
        <f t="shared" si="16"/>
        <v>1</v>
      </c>
    </row>
    <row r="94" spans="1:45">
      <c r="A94" t="str">
        <f>'Model output'!A93</f>
        <v>TCGA-DJ-A3UU</v>
      </c>
      <c r="B94" s="36">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X</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X</v>
      </c>
      <c r="F94" t="str">
        <f t="shared" si="17"/>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output'!G93)),ISNUMBER(SEARCH("V ",'Model output'!G93)),ISNUMBER(SEARCH("five",'Model output'!G93)),ISNUMBER(SEARCH("5",'Model output'!G93))))), "lateral", "central"))</f>
        <v/>
      </c>
      <c r="H94" t="str">
        <f>IF('Model output'!H93="","negative",IF(OR(ISNUMBER(SEARCH("lymph node",'Model output'!H93)),ISNUMBER(SEARCH("gland",'Model output'!H93)),ISNUMBER(SEARCH("lobe",'Model output'!H93)),ISNUMBER(SEARCH("isthmus",'Model output'!H93)),ISNUMBER(SEARCH("mediastinum",'Model output'!H93)),ISNUMBER(SEARCH("Not mentioned",'Model output'!H93)), ISNUMBER(SEARCH("Not applicable",'Model output'!H93)), ISNUMBER(SEARCH("paratracheal",'Model output'!H93)),ISNUMBER(SEARCH("fibroadipose tissue",'Model output'!H93)),ISNUMBER(SEARCH("thyroid node",'Model output'!H93)),ISNUMBER(SEARCH("skeletal muscle",'Model output'!H93)),ISNUMBER(SEARCH("right",'Model output'!H93)),ISNUMBER(SEARCH("left",'Model output'!H93)),ISNUMBER(SEARCH("Not specified",'Model output'!H93))),"negative","positive"))</f>
        <v>negative</v>
      </c>
      <c r="I94">
        <f>IF(OR('Model output'!I93="",'Model output'!I93="Not answered",'Model output'!I93="Not mentioned"),"",IF(ISNUMBER('Model output'!I93),'Model output'!I93,1))</f>
        <v>2</v>
      </c>
      <c r="J94">
        <f>IF(OR('Model output'!J93="",'Model output'!J93="Not answered",'Model output'!J93="Not mentioned"),"",IF(AND(ISNUMBER('Model output'!J93),'Model output'!J93&lt;=I94),'Model output'!J93,IF(AND(ISNUMBER('Model output'!J93), 'Model output'!J93&gt;=DATE(2024,1,1)), MIN(DAY('Model output'!J93), MONTH('Model output'!J93), YEAR('Model output'!J93)), IF(ISNUMBER(SEARCH("0/",'Model output'!J93)),0,IF(ISNUMBER(SEARCH("/",'Model output'!J93)), VALUE(LEFT('Model output'!J93, SEARCH("/",'Model output'!J93)-1)),1)))))</f>
        <v>0</v>
      </c>
      <c r="K94" t="str" cm="1">
        <f t="array" ref="K94">IF(COUNT(FIND({0,1,2,3,4,5,6,7,8,9},'Model output'!K93))&gt;0,'Model output'!K93,"")</f>
        <v/>
      </c>
      <c r="L94" s="8" t="str">
        <f t="shared" si="13"/>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
      </c>
      <c r="P94" t="str">
        <f>IF('Model output'!N93="","",'Model output'!N93)</f>
        <v>1.1 cm</v>
      </c>
      <c r="Q94" t="str">
        <f t="shared" si="18"/>
        <v>1.1cm</v>
      </c>
      <c r="R94" cm="1">
        <f t="array" ref="R94">IF(Q94="","",IF(ISNUMBER(SEARCH("cm",Q94)),MAX(VALUE(SUBSTITUTE(_xlfn.FILTERXML("&lt;t&gt;&lt;s&gt;"&amp;SUBSTITUTE(Q94,",","&lt;/s&gt;&lt;s&gt;")&amp;"&lt;/s&gt;&lt;/t&gt;","//s"),"cm",""))),MAX(VALUE(SUBSTITUTE(_xlfn.FILTERXML("&lt;t&gt;&lt;s&gt;"&amp;SUBSTITUTE(Q94,",","&lt;/s&gt;&lt;s&gt;")&amp;"&lt;/s&gt;&lt;/t&gt;","//s"),"mm","")))/10))</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1</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 ""))</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9" t="str">
        <f>IF('Model output'!S93="","",'Model output'!S93)</f>
        <v>Invades the extrathyroidal fibroadipose tissue</v>
      </c>
      <c r="Y94" t="str">
        <f>IF(OR('Model output'!S93="",ISNUMBER(SEARCH("Absent",'Model output'!S93)),ISNUMBER(SEARCH("Not identified",'Model output'!S93)),AND(ISNUMBER(SEARCH("No",'Model output'!S93)),NOT(ISNUMBER(SEARCH("carcinoma",'Model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1" t="str">
        <f>IF(OR('Model output'!V93="", AND(ISERROR(SEARCH("Positive",'Model output'!V93)), ISNUMBER(SEARCH("Negative",'Model output'!V93))), ISNUMBER(SEARCH("Uninvolved",'Model output'!V93)), ISNUMBER(SEARCH("not involved",'Model output'!V93)), ISNUMBER(SEARCH("Free",'Model output'!V93)), ISNUMBER(SEARCH("1 mm",'Model output'!V93)), ISNUMBER(SEARCH("1.0 mm",'Model output'!V93)), ISNUMBER(SEARCH("0.1 CM",'Model output'!V93)), ISNUMBER(SEARCH("less than 0.2 mm",'Model output'!V93)), ISNUMBER(SEARCH("less than 0.5 mm",'Model output'!V93)), ISNUMBER(SEARCH("invades capsule",'Model output'!V93)), ISNUMBER(SEARCH("Lymphocyte invasion",'Model output'!V93)), ISNUMBER(SEARCH("invades in capsule or vessel or benign tissue",'Model output'!V93)), ISNUMBER(SEARCH("not mentioned",'Model output'!V93)), ISNUMBER(SEARCH("cannot be assessed",'Model output'!V93))), "negative", "positive")</f>
        <v>positive</v>
      </c>
      <c r="AE94" s="38"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39" t="str">
        <f t="shared" si="14"/>
        <v>1b</v>
      </c>
      <c r="AG94" s="39" t="str">
        <f t="shared" si="15"/>
        <v>0</v>
      </c>
      <c r="AH94" s="39" t="str">
        <f t="shared" si="19"/>
        <v>0</v>
      </c>
      <c r="AI94" s="45" t="str">
        <f t="shared" si="20"/>
        <v>I</v>
      </c>
      <c r="AJ94" s="42" t="s">
        <v>940</v>
      </c>
      <c r="AK94" s="44" t="s">
        <v>945</v>
      </c>
      <c r="AL94" s="44" t="s">
        <v>946</v>
      </c>
      <c r="AM94" s="44" t="s">
        <v>949</v>
      </c>
      <c r="AN94" s="44" t="s">
        <v>73</v>
      </c>
      <c r="AO94" s="24">
        <f t="shared" si="21"/>
        <v>1</v>
      </c>
      <c r="AP94" s="1">
        <f t="shared" si="22"/>
        <v>1</v>
      </c>
      <c r="AQ94" s="1">
        <f t="shared" si="23"/>
        <v>1</v>
      </c>
      <c r="AR94" s="1">
        <f t="shared" si="24"/>
        <v>1</v>
      </c>
      <c r="AS94" s="15">
        <f t="shared" si="16"/>
        <v>1</v>
      </c>
    </row>
    <row r="95" spans="1:45">
      <c r="A95" t="str">
        <f>'Model output'!A94</f>
        <v>TCGA-DJ-A3UV</v>
      </c>
      <c r="B95" s="36">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0</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0</v>
      </c>
      <c r="F95" t="str">
        <f t="shared" si="17"/>
        <v>positive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output'!G94)),ISNUMBER(SEARCH("V ",'Model output'!G94)),ISNUMBER(SEARCH("five",'Model output'!G94)),ISNUMBER(SEARCH("5",'Model output'!G94))))), "lateral", "central"))</f>
        <v/>
      </c>
      <c r="H95" t="str">
        <f>IF('Model output'!H94="","negative",IF(OR(ISNUMBER(SEARCH("lymph node",'Model output'!H94)),ISNUMBER(SEARCH("gland",'Model output'!H94)),ISNUMBER(SEARCH("lobe",'Model output'!H94)),ISNUMBER(SEARCH("isthmus",'Model output'!H94)),ISNUMBER(SEARCH("mediastinum",'Model output'!H94)),ISNUMBER(SEARCH("Not mentioned",'Model output'!H94)), ISNUMBER(SEARCH("Not applicable",'Model output'!H94)), ISNUMBER(SEARCH("paratracheal",'Model output'!H94)),ISNUMBER(SEARCH("fibroadipose tissue",'Model output'!H94)),ISNUMBER(SEARCH("thyroid node",'Model output'!H94)),ISNUMBER(SEARCH("skeletal muscle",'Model output'!H94)),ISNUMBER(SEARCH("right",'Model output'!H94)),ISNUMBER(SEARCH("left",'Model output'!H94)),ISNUMBER(SEARCH("Not specified",'Model output'!H94))),"negative","positive"))</f>
        <v>negative</v>
      </c>
      <c r="I95">
        <f>IF(OR('Model output'!I94="",'Model output'!I94="Not answered",'Model output'!I94="Not mentioned"),"",IF(ISNUMBER('Model output'!I94),'Model output'!I94,1))</f>
        <v>1</v>
      </c>
      <c r="J95">
        <f>IF(OR('Model output'!J94="",'Model output'!J94="Not answered",'Model output'!J94="Not mentioned"),"",IF(AND(ISNUMBER('Model output'!J94),'Model output'!J94&lt;=I95),'Model output'!J94,IF(AND(ISNUMBER('Model output'!J94), 'Model output'!J94&gt;=DATE(2024,1,1)), MIN(DAY('Model output'!J94), MONTH('Model output'!J94), YEAR('Model output'!J94)), IF(ISNUMBER(SEARCH("0/",'Model output'!J94)),0,IF(ISNUMBER(SEARCH("/",'Model output'!J94)), VALUE(LEFT('Model output'!J94, SEARCH("/",'Model output'!J94)-1)),1)))))</f>
        <v>1</v>
      </c>
      <c r="K95" t="str" cm="1">
        <f t="array" ref="K95">IF(COUNT(FIND({0,1,2,3,4,5,6,7,8,9},'Model output'!K94))&gt;0,'Model output'!K94,"")</f>
        <v/>
      </c>
      <c r="L95" s="8" t="str">
        <f t="shared" si="13"/>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 carcinoma</v>
      </c>
      <c r="O95" t="str">
        <f>IF('Model output'!M94="","",'Model output'!M94)</f>
        <v>Classical type</v>
      </c>
      <c r="P95" t="str">
        <f>IF('Model output'!N94="","",'Model output'!N94)</f>
        <v>1.0 cm</v>
      </c>
      <c r="Q95" t="str">
        <f t="shared" si="18"/>
        <v>1.0cm</v>
      </c>
      <c r="R95" cm="1">
        <f t="array" ref="R95">IF(Q95="","",IF(ISNUMBER(SEARCH("cm",Q95)),MAX(VALUE(SUBSTITUTE(_xlfn.FILTERXML("&lt;t&gt;&lt;s&gt;"&amp;SUBSTITUTE(Q95,",","&lt;/s&gt;&lt;s&gt;")&amp;"&lt;/s&gt;&lt;/t&gt;","//s"),"cm",""))),MAX(VALUE(SUBSTITUTE(_xlfn.FILTERXML("&lt;t&gt;&lt;s&gt;"&amp;SUBSTITUTE(Q95,",","&lt;/s&gt;&lt;s&gt;")&amp;"&lt;/s&gt;&lt;/t&gt;","//s"),"mm","")))/10))</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 ""))</f>
        <v>One focus</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s="19" t="str">
        <f>IF('Model output'!S94="","",'Model output'!S94)</f>
        <v>Not identified</v>
      </c>
      <c r="Y95" t="str">
        <f>IF(OR('Model output'!S94="",ISNUMBER(SEARCH("Absent",'Model output'!S94)),ISNUMBER(SEARCH("Not identified",'Model output'!S94)),AND(ISNUMBER(SEARCH("No",'Model output'!S94)),NOT(ISNUMBER(SEARCH("carcinoma",'Model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1" t="str">
        <f>IF(OR('Model output'!V94="", AND(ISERROR(SEARCH("Positive",'Model output'!V94)), ISNUMBER(SEARCH("Negative",'Model output'!V94))), ISNUMBER(SEARCH("Uninvolved",'Model output'!V94)), ISNUMBER(SEARCH("not involved",'Model output'!V94)), ISNUMBER(SEARCH("Free",'Model output'!V94)), ISNUMBER(SEARCH("1 mm",'Model output'!V94)), ISNUMBER(SEARCH("1.0 mm",'Model output'!V94)), ISNUMBER(SEARCH("0.1 CM",'Model output'!V94)), ISNUMBER(SEARCH("less than 0.2 mm",'Model output'!V94)), ISNUMBER(SEARCH("less than 0.5 mm",'Model output'!V94)), ISNUMBER(SEARCH("invades capsule",'Model output'!V94)), ISNUMBER(SEARCH("Lymphocyte invasion",'Model output'!V94)), ISNUMBER(SEARCH("invades in capsule or vessel or benign tissue",'Model output'!V94)), ISNUMBER(SEARCH("not mentioned",'Model output'!V94)), ISNUMBER(SEARCH("cannot be assessed",'Model output'!V94))), "negative", "positive")</f>
        <v>negative</v>
      </c>
      <c r="AE95" s="38"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39" t="str">
        <f t="shared" si="14"/>
        <v>1a</v>
      </c>
      <c r="AG95" s="39" t="str">
        <f t="shared" si="15"/>
        <v>1a</v>
      </c>
      <c r="AH95" s="39" t="str">
        <f t="shared" si="19"/>
        <v>0</v>
      </c>
      <c r="AI95" s="45" t="str">
        <f t="shared" si="20"/>
        <v>I</v>
      </c>
      <c r="AJ95" s="42" t="s">
        <v>942</v>
      </c>
      <c r="AK95" s="44" t="s">
        <v>634</v>
      </c>
      <c r="AL95" s="44" t="s">
        <v>946</v>
      </c>
      <c r="AM95" s="44" t="s">
        <v>949</v>
      </c>
      <c r="AN95" s="44" t="s">
        <v>73</v>
      </c>
      <c r="AO95" s="24">
        <f t="shared" ca="1" si="21"/>
        <v>1</v>
      </c>
      <c r="AP95" s="1">
        <f t="shared" si="22"/>
        <v>1</v>
      </c>
      <c r="AQ95" s="1">
        <f t="shared" si="23"/>
        <v>0</v>
      </c>
      <c r="AR95" s="1">
        <f t="shared" si="24"/>
        <v>1</v>
      </c>
      <c r="AS95" s="15">
        <f t="shared" si="16"/>
        <v>1</v>
      </c>
    </row>
    <row r="96" spans="1:45">
      <c r="A96" t="str">
        <f>'Model output'!A95</f>
        <v>TCGA-DJ-A3UX</v>
      </c>
      <c r="B96" s="36">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1a</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0</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0</v>
      </c>
      <c r="F96" t="str">
        <f t="shared" si="17"/>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output'!G95)),ISNUMBER(SEARCH("V ",'Model output'!G95)),ISNUMBER(SEARCH("five",'Model output'!G95)),ISNUMBER(SEARCH("5",'Model output'!G95))))), "lateral", "central"))</f>
        <v/>
      </c>
      <c r="H96" t="str">
        <f>IF('Model output'!H95="","negative",IF(OR(ISNUMBER(SEARCH("lymph node",'Model output'!H95)),ISNUMBER(SEARCH("gland",'Model output'!H95)),ISNUMBER(SEARCH("lobe",'Model output'!H95)),ISNUMBER(SEARCH("isthmus",'Model output'!H95)),ISNUMBER(SEARCH("mediastinum",'Model output'!H95)),ISNUMBER(SEARCH("Not mentioned",'Model output'!H95)), ISNUMBER(SEARCH("Not applicable",'Model output'!H95)), ISNUMBER(SEARCH("paratracheal",'Model output'!H95)),ISNUMBER(SEARCH("fibroadipose tissue",'Model output'!H95)),ISNUMBER(SEARCH("thyroid node",'Model output'!H95)),ISNUMBER(SEARCH("skeletal muscle",'Model output'!H95)),ISNUMBER(SEARCH("right",'Model output'!H95)),ISNUMBER(SEARCH("left",'Model output'!H95)),ISNUMBER(SEARCH("Not specified",'Model output'!H95))),"negative","positive"))</f>
        <v>negative</v>
      </c>
      <c r="I96">
        <f>IF(OR('Model output'!I95="",'Model output'!I95="Not answered",'Model output'!I95="Not mentioned"),"",IF(ISNUMBER('Model output'!I95),'Model output'!I95,1))</f>
        <v>3</v>
      </c>
      <c r="J96">
        <f>IF(OR('Model output'!J95="",'Model output'!J95="Not answered",'Model output'!J95="Not mentioned"),"",IF(AND(ISNUMBER('Model output'!J95),'Model output'!J95&lt;=I96),'Model output'!J95,IF(AND(ISNUMBER('Model output'!J95), 'Model output'!J95&gt;=DATE(2024,1,1)), MIN(DAY('Model output'!J95), MONTH('Model output'!J95), YEAR('Model output'!J95)), IF(ISNUMBER(SEARCH("0/",'Model output'!J95)),0,IF(ISNUMBER(SEARCH("/",'Model output'!J95)), VALUE(LEFT('Model output'!J95, SEARCH("/",'Model output'!J95)-1)),1)))))</f>
        <v>0</v>
      </c>
      <c r="K96" t="str" cm="1">
        <f t="array" ref="K96">IF(COUNT(FIND({0,1,2,3,4,5,6,7,8,9},'Model output'!K95))&gt;0,'Model output'!K95,"")</f>
        <v/>
      </c>
      <c r="L96" s="8" t="str">
        <f t="shared" si="13"/>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
      </c>
      <c r="P96" t="str">
        <f>IF('Model output'!N95="","",'Model output'!N95)</f>
        <v>Greatest diameter is 0.5 cm.</v>
      </c>
      <c r="Q96" t="str">
        <f t="shared" si="18"/>
        <v>0.5cm</v>
      </c>
      <c r="R96" cm="1">
        <f t="array" ref="R96">IF(Q96="","",IF(ISNUMBER(SEARCH("cm",Q96)),MAX(VALUE(SUBSTITUTE(_xlfn.FILTERXML("&lt;t&gt;&lt;s&gt;"&amp;SUBSTITUTE(Q96,",","&lt;/s&gt;&lt;s&gt;")&amp;"&lt;/s&gt;&lt;/t&gt;","//s"),"cm",""))),MAX(VALUE(SUBSTITUTE(_xlfn.FILTERXML("&lt;t&gt;&lt;s&gt;"&amp;SUBSTITUTE(Q96,",","&lt;/s&gt;&lt;s&gt;")&amp;"&lt;/s&gt;&lt;/t&gt;","//s"),"mm","")))/10))</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1</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 ""))</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9" t="str">
        <f>IF('Model output'!S95="","",'Model output'!S95)</f>
        <v>Not identified</v>
      </c>
      <c r="Y96" t="str">
        <f>IF(OR('Model output'!S95="",ISNUMBER(SEARCH("Absent",'Model output'!S95)),ISNUMBER(SEARCH("Not identified",'Model output'!S95)),AND(ISNUMBER(SEARCH("No",'Model output'!S95)),NOT(ISNUMBER(SEARCH("carcinoma",'Model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1" t="str">
        <f>IF(OR('Model output'!V95="", AND(ISERROR(SEARCH("Positive",'Model output'!V95)), ISNUMBER(SEARCH("Negative",'Model output'!V95))), ISNUMBER(SEARCH("Uninvolved",'Model output'!V95)), ISNUMBER(SEARCH("not involved",'Model output'!V95)), ISNUMBER(SEARCH("Free",'Model output'!V95)), ISNUMBER(SEARCH("1 mm",'Model output'!V95)), ISNUMBER(SEARCH("1.0 mm",'Model output'!V95)), ISNUMBER(SEARCH("0.1 CM",'Model output'!V95)), ISNUMBER(SEARCH("less than 0.2 mm",'Model output'!V95)), ISNUMBER(SEARCH("less than 0.5 mm",'Model output'!V95)), ISNUMBER(SEARCH("invades capsule",'Model output'!V95)), ISNUMBER(SEARCH("Lymphocyte invasion",'Model output'!V95)), ISNUMBER(SEARCH("invades in capsule or vessel or benign tissue",'Model output'!V95)), ISNUMBER(SEARCH("not mentioned",'Model output'!V95)), ISNUMBER(SEARCH("cannot be assessed",'Model output'!V95))), "negative", "positive")</f>
        <v>negative</v>
      </c>
      <c r="AE96" s="38"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39" t="str">
        <f t="shared" si="14"/>
        <v>1a</v>
      </c>
      <c r="AG96" s="39" t="str">
        <f t="shared" si="15"/>
        <v>0</v>
      </c>
      <c r="AH96" s="39" t="str">
        <f t="shared" si="19"/>
        <v>0</v>
      </c>
      <c r="AI96" s="45" t="str">
        <f t="shared" si="20"/>
        <v>I</v>
      </c>
      <c r="AJ96" s="42" t="s">
        <v>941</v>
      </c>
      <c r="AK96" s="44" t="s">
        <v>634</v>
      </c>
      <c r="AL96" s="44" t="s">
        <v>946</v>
      </c>
      <c r="AM96" s="44" t="s">
        <v>949</v>
      </c>
      <c r="AN96" s="44" t="s">
        <v>73</v>
      </c>
      <c r="AO96" s="24">
        <f t="shared" ca="1" si="21"/>
        <v>1</v>
      </c>
      <c r="AP96" s="1">
        <f t="shared" si="22"/>
        <v>1</v>
      </c>
      <c r="AQ96" s="1">
        <f t="shared" si="23"/>
        <v>1</v>
      </c>
      <c r="AR96" s="1">
        <f t="shared" si="24"/>
        <v>1</v>
      </c>
      <c r="AS96" s="15">
        <f t="shared" si="16"/>
        <v>1</v>
      </c>
    </row>
    <row r="97" spans="1:45">
      <c r="A97" t="str">
        <f>'Model output'!A96</f>
        <v>TCGA-DJ-A3UY</v>
      </c>
      <c r="B97" s="36">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X</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X</v>
      </c>
      <c r="F97" t="str">
        <f t="shared" si="17"/>
        <v>positive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output'!G96)),ISNUMBER(SEARCH("V ",'Model output'!G96)),ISNUMBER(SEARCH("five",'Model output'!G96)),ISNUMBER(SEARCH("5",'Model output'!G96))))), "lateral", "central"))</f>
        <v/>
      </c>
      <c r="H97" t="str">
        <f>IF('Model output'!H96="","negative",IF(OR(ISNUMBER(SEARCH("lymph node",'Model output'!H96)),ISNUMBER(SEARCH("gland",'Model output'!H96)),ISNUMBER(SEARCH("lobe",'Model output'!H96)),ISNUMBER(SEARCH("isthmus",'Model output'!H96)),ISNUMBER(SEARCH("mediastinum",'Model output'!H96)),ISNUMBER(SEARCH("Not mentioned",'Model output'!H96)), ISNUMBER(SEARCH("Not applicable",'Model output'!H96)), ISNUMBER(SEARCH("paratracheal",'Model output'!H96)),ISNUMBER(SEARCH("fibroadipose tissue",'Model output'!H96)),ISNUMBER(SEARCH("thyroid node",'Model output'!H96)),ISNUMBER(SEARCH("skeletal muscle",'Model output'!H96)),ISNUMBER(SEARCH("right",'Model output'!H96)),ISNUMBER(SEARCH("left",'Model output'!H96)),ISNUMBER(SEARCH("Not specified",'Model output'!H96))),"negative","positive"))</f>
        <v>negative</v>
      </c>
      <c r="I97">
        <f>IF(OR('Model output'!I96="",'Model output'!I96="Not answered",'Model output'!I96="Not mentioned"),"",IF(ISNUMBER('Model output'!I96),'Model output'!I96,1))</f>
        <v>1</v>
      </c>
      <c r="J97">
        <f>IF(OR('Model output'!J96="",'Model output'!J96="Not answered",'Model output'!J96="Not mentioned"),"",IF(AND(ISNUMBER('Model output'!J96),'Model output'!J96&lt;=I97),'Model output'!J96,IF(AND(ISNUMBER('Model output'!J96), 'Model output'!J96&gt;=DATE(2024,1,1)), MIN(DAY('Model output'!J96), MONTH('Model output'!J96), YEAR('Model output'!J96)), IF(ISNUMBER(SEARCH("0/",'Model output'!J96)),0,IF(ISNUMBER(SEARCH("/",'Model output'!J96)), VALUE(LEFT('Model output'!J96, SEARCH("/",'Model output'!J96)-1)),1)))))</f>
        <v>1</v>
      </c>
      <c r="K97" t="str" cm="1">
        <f t="array" ref="K97">IF(COUNT(FIND({0,1,2,3,4,5,6,7,8,9},'Model output'!K96))&gt;0,'Model output'!K96,"")</f>
        <v/>
      </c>
      <c r="L97" s="8" t="str">
        <f t="shared" si="13"/>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
      </c>
      <c r="P97" t="str">
        <f>IF('Model output'!N96="","",'Model output'!N96)</f>
        <v>1.2 cm</v>
      </c>
      <c r="Q97" t="str">
        <f t="shared" si="18"/>
        <v>1.2cm</v>
      </c>
      <c r="R97" cm="1">
        <f t="array" ref="R97">IF(Q97="","",IF(ISNUMBER(SEARCH("cm",Q97)),MAX(VALUE(SUBSTITUTE(_xlfn.FILTERXML("&lt;t&gt;&lt;s&gt;"&amp;SUBSTITUTE(Q97,",","&lt;/s&gt;&lt;s&gt;")&amp;"&lt;/s&gt;&lt;/t&gt;","//s"),"cm",""))),MAX(VALUE(SUBSTITUTE(_xlfn.FILTERXML("&lt;t&gt;&lt;s&gt;"&amp;SUBSTITUTE(Q97,",","&lt;/s&gt;&lt;s&gt;")&amp;"&lt;/s&gt;&lt;/t&gt;","//s"),"mm","")))/10))</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 ""))</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19" t="str">
        <f>IF('Model output'!S96="","",'Model output'!S96)</f>
        <v>Not identified</v>
      </c>
      <c r="Y97" t="str">
        <f>IF(OR('Model output'!S96="",ISNUMBER(SEARCH("Absent",'Model output'!S96)),ISNUMBER(SEARCH("Not identified",'Model output'!S96)),AND(ISNUMBER(SEARCH("No",'Model output'!S96)),NOT(ISNUMBER(SEARCH("carcinoma",'Model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1" t="str">
        <f>IF(OR('Model output'!V96="", AND(ISERROR(SEARCH("Positive",'Model output'!V96)), ISNUMBER(SEARCH("Negative",'Model output'!V96))), ISNUMBER(SEARCH("Uninvolved",'Model output'!V96)), ISNUMBER(SEARCH("not involved",'Model output'!V96)), ISNUMBER(SEARCH("Free",'Model output'!V96)), ISNUMBER(SEARCH("1 mm",'Model output'!V96)), ISNUMBER(SEARCH("1.0 mm",'Model output'!V96)), ISNUMBER(SEARCH("0.1 CM",'Model output'!V96)), ISNUMBER(SEARCH("less than 0.2 mm",'Model output'!V96)), ISNUMBER(SEARCH("less than 0.5 mm",'Model output'!V96)), ISNUMBER(SEARCH("invades capsule",'Model output'!V96)), ISNUMBER(SEARCH("Lymphocyte invasion",'Model output'!V96)), ISNUMBER(SEARCH("invades in capsule or vessel or benign tissue",'Model output'!V96)), ISNUMBER(SEARCH("not mentioned",'Model output'!V96)), ISNUMBER(SEARCH("cannot be assessed",'Model output'!V96))), "negative", "positive")</f>
        <v>negative</v>
      </c>
      <c r="AE97" s="38"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39" t="str">
        <f t="shared" si="14"/>
        <v>1b</v>
      </c>
      <c r="AG97" s="39" t="str">
        <f t="shared" si="15"/>
        <v>1a</v>
      </c>
      <c r="AH97" s="39" t="str">
        <f t="shared" si="19"/>
        <v>0</v>
      </c>
      <c r="AI97" s="45" t="str">
        <f t="shared" si="20"/>
        <v>I</v>
      </c>
      <c r="AJ97" s="42" t="s">
        <v>941</v>
      </c>
      <c r="AK97" s="44" t="s">
        <v>945</v>
      </c>
      <c r="AL97" s="44" t="s">
        <v>949</v>
      </c>
      <c r="AM97" s="44" t="s">
        <v>949</v>
      </c>
      <c r="AN97" s="44" t="s">
        <v>73</v>
      </c>
      <c r="AO97" s="24">
        <f t="shared" ca="1" si="21"/>
        <v>1</v>
      </c>
      <c r="AP97" s="1">
        <f t="shared" si="22"/>
        <v>1</v>
      </c>
      <c r="AQ97" s="1">
        <f t="shared" si="23"/>
        <v>0</v>
      </c>
      <c r="AR97" s="1">
        <f t="shared" si="24"/>
        <v>1</v>
      </c>
      <c r="AS97" s="15">
        <f t="shared" si="16"/>
        <v>1</v>
      </c>
    </row>
    <row r="98" spans="1:45">
      <c r="A98" t="str">
        <f>'Model output'!A97</f>
        <v>TCGA-DJ-A3UZ</v>
      </c>
      <c r="B98" s="36">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X</v>
      </c>
      <c r="F98" t="str">
        <f t="shared" si="17"/>
        <v>positive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output'!G97)),ISNUMBER(SEARCH("V ",'Model output'!G97)),ISNUMBER(SEARCH("five",'Model output'!G97)),ISNUMBER(SEARCH("5",'Model output'!G97))))), "lateral", "central"))</f>
        <v/>
      </c>
      <c r="H98" t="str">
        <f>IF('Model output'!H97="","negative",IF(OR(ISNUMBER(SEARCH("lymph node",'Model output'!H97)),ISNUMBER(SEARCH("gland",'Model output'!H97)),ISNUMBER(SEARCH("lobe",'Model output'!H97)),ISNUMBER(SEARCH("isthmus",'Model output'!H97)),ISNUMBER(SEARCH("mediastinum",'Model output'!H97)),ISNUMBER(SEARCH("Not mentioned",'Model output'!H97)), ISNUMBER(SEARCH("Not applicable",'Model output'!H97)), ISNUMBER(SEARCH("paratracheal",'Model output'!H97)),ISNUMBER(SEARCH("fibroadipose tissue",'Model output'!H97)),ISNUMBER(SEARCH("thyroid node",'Model output'!H97)),ISNUMBER(SEARCH("skeletal muscle",'Model output'!H97)),ISNUMBER(SEARCH("right",'Model output'!H97)),ISNUMBER(SEARCH("left",'Model output'!H97)),ISNUMBER(SEARCH("Not specified",'Model output'!H97))),"negative","positive"))</f>
        <v>negative</v>
      </c>
      <c r="I98">
        <f>IF(OR('Model output'!I97="",'Model output'!I97="Not answered",'Model output'!I97="Not mentioned"),"",IF(ISNUMBER('Model output'!I97),'Model output'!I97,1))</f>
        <v>2</v>
      </c>
      <c r="J98">
        <f>IF(OR('Model output'!J97="",'Model output'!J97="Not answered",'Model output'!J97="Not mentioned"),"",IF(AND(ISNUMBER('Model output'!J97),'Model output'!J97&lt;=I98),'Model output'!J97,IF(AND(ISNUMBER('Model output'!J97), 'Model output'!J97&gt;=DATE(2024,1,1)), MIN(DAY('Model output'!J97), MONTH('Model output'!J97), YEAR('Model output'!J97)), IF(ISNUMBER(SEARCH("0/",'Model output'!J97)),0,IF(ISNUMBER(SEARCH("/",'Model output'!J97)), VALUE(LEFT('Model output'!J97, SEARCH("/",'Model output'!J97)-1)),1)))))</f>
        <v>1</v>
      </c>
      <c r="K98" t="str" cm="1">
        <f t="array" ref="K98">IF(COUNT(FIND({0,1,2,3,4,5,6,7,8,9},'Model output'!K97))&gt;0,'Model output'!K97,"")</f>
        <v/>
      </c>
      <c r="L98" s="8" t="str">
        <f t="shared" si="13"/>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
      </c>
      <c r="P98" t="str">
        <f>IF('Model output'!N97="","",'Model output'!N97)</f>
        <v>Tumor foci range from 0.4 cm to 1.1 cm in greatest dimension</v>
      </c>
      <c r="Q98" t="str">
        <f t="shared" si="18"/>
        <v>0.4cm,1.1cm</v>
      </c>
      <c r="R98" cm="1">
        <f t="array" ref="R98">IF(Q98="","",IF(ISNUMBER(SEARCH("cm",Q98)),MAX(VALUE(SUBSTITUTE(_xlfn.FILTERXML("&lt;t&gt;&lt;s&gt;"&amp;SUBSTITUTE(Q98,",","&lt;/s&gt;&lt;s&gt;")&amp;"&lt;/s&gt;&lt;/t&gt;","//s"),"cm",""))),MAX(VALUE(SUBSTITUTE(_xlfn.FILTERXML("&lt;t&gt;&lt;s&gt;"&amp;SUBSTITUTE(Q98,",","&lt;/s&gt;&lt;s&gt;")&amp;"&lt;/s&gt;&lt;/t&gt;","//s"),"mm","")))/10))</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 ""))</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9" t="str">
        <f>IF('Model output'!S97="","",'Model output'!S97)</f>
        <v>Invades:perithyroidal adipose tissue and parathyroid gland</v>
      </c>
      <c r="Y98" t="str">
        <f>IF(OR('Model output'!S97="",ISNUMBER(SEARCH("Absent",'Model output'!S97)),ISNUMBER(SEARCH("Not identified",'Model output'!S97)),AND(ISNUMBER(SEARCH("No",'Model output'!S97)),NOT(ISNUMBER(SEARCH("carcinoma",'Model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1" t="str">
        <f>IF(OR('Model output'!V97="", AND(ISERROR(SEARCH("Positive",'Model output'!V97)), ISNUMBER(SEARCH("Negative",'Model output'!V97))), ISNUMBER(SEARCH("Uninvolved",'Model output'!V97)), ISNUMBER(SEARCH("not involved",'Model output'!V97)), ISNUMBER(SEARCH("Free",'Model output'!V97)), ISNUMBER(SEARCH("1 mm",'Model output'!V97)), ISNUMBER(SEARCH("1.0 mm",'Model output'!V97)), ISNUMBER(SEARCH("0.1 CM",'Model output'!V97)), ISNUMBER(SEARCH("less than 0.2 mm",'Model output'!V97)), ISNUMBER(SEARCH("less than 0.5 mm",'Model output'!V97)), ISNUMBER(SEARCH("invades capsule",'Model output'!V97)), ISNUMBER(SEARCH("Lymphocyte invasion",'Model output'!V97)), ISNUMBER(SEARCH("invades in capsule or vessel or benign tissue",'Model output'!V97)), ISNUMBER(SEARCH("not mentioned",'Model output'!V97)), ISNUMBER(SEARCH("cannot be assessed",'Model output'!V97))), "negative", "positive")</f>
        <v>negative</v>
      </c>
      <c r="AE98" s="38"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39" t="str">
        <f t="shared" si="14"/>
        <v>1b</v>
      </c>
      <c r="AG98" s="39" t="str">
        <f t="shared" si="15"/>
        <v>1a</v>
      </c>
      <c r="AH98" s="39" t="str">
        <f t="shared" si="19"/>
        <v>0</v>
      </c>
      <c r="AI98" s="45" t="str">
        <f t="shared" si="20"/>
        <v>II</v>
      </c>
      <c r="AJ98" s="42" t="s">
        <v>942</v>
      </c>
      <c r="AK98" s="44" t="s">
        <v>945</v>
      </c>
      <c r="AL98" s="44" t="s">
        <v>946</v>
      </c>
      <c r="AM98" s="44" t="s">
        <v>949</v>
      </c>
      <c r="AN98" s="44" t="s">
        <v>73</v>
      </c>
      <c r="AO98" s="24">
        <f t="shared" ca="1" si="21"/>
        <v>1</v>
      </c>
      <c r="AP98" s="1">
        <f t="shared" si="22"/>
        <v>1</v>
      </c>
      <c r="AQ98" s="1">
        <f t="shared" si="23"/>
        <v>0</v>
      </c>
      <c r="AR98" s="1">
        <f t="shared" si="24"/>
        <v>1</v>
      </c>
      <c r="AS98" s="15">
        <f t="shared" si="16"/>
        <v>0</v>
      </c>
    </row>
    <row r="99" spans="1:45">
      <c r="A99" t="str">
        <f>'Model output'!A98</f>
        <v>TCGA-DJ-A3V2</v>
      </c>
      <c r="B99" s="36">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1</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X</v>
      </c>
      <c r="F99" t="str">
        <f t="shared" si="17"/>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output'!G98)),ISNUMBER(SEARCH("V ",'Model output'!G98)),ISNUMBER(SEARCH("five",'Model output'!G98)),ISNUMBER(SEARCH("5",'Model output'!G98))))), "lateral", "central"))</f>
        <v>central</v>
      </c>
      <c r="H99" t="str">
        <f>IF('Model output'!H98="","negative",IF(OR(ISNUMBER(SEARCH("lymph node",'Model output'!H98)),ISNUMBER(SEARCH("gland",'Model output'!H98)),ISNUMBER(SEARCH("lobe",'Model output'!H98)),ISNUMBER(SEARCH("isthmus",'Model output'!H98)),ISNUMBER(SEARCH("mediastinum",'Model output'!H98)),ISNUMBER(SEARCH("Not mentioned",'Model output'!H98)), ISNUMBER(SEARCH("Not applicable",'Model output'!H98)), ISNUMBER(SEARCH("paratracheal",'Model output'!H98)),ISNUMBER(SEARCH("fibroadipose tissue",'Model output'!H98)),ISNUMBER(SEARCH("thyroid node",'Model output'!H98)),ISNUMBER(SEARCH("skeletal muscle",'Model output'!H98)),ISNUMBER(SEARCH("right",'Model output'!H98)),ISNUMBER(SEARCH("left",'Model output'!H98)),ISNUMBER(SEARCH("Not specified",'Model output'!H98))),"negative","positive"))</f>
        <v>negative</v>
      </c>
      <c r="I99">
        <f>IF(OR('Model output'!I98="",'Model output'!I98="Not answered",'Model output'!I98="Not mentioned"),"",IF(ISNUMBER('Model output'!I98),'Model output'!I98,1))</f>
        <v>4</v>
      </c>
      <c r="J99">
        <f>IF(OR('Model output'!J98="",'Model output'!J98="Not answered",'Model output'!J98="Not mentioned"),"",IF(AND(ISNUMBER('Model output'!J98),'Model output'!J98&lt;=I99),'Model output'!J98,IF(AND(ISNUMBER('Model output'!J98), 'Model output'!J98&gt;=DATE(2024,1,1)), MIN(DAY('Model output'!J98), MONTH('Model output'!J98), YEAR('Model output'!J98)), IF(ISNUMBER(SEARCH("0/",'Model output'!J98)),0,IF(ISNUMBER(SEARCH("/",'Model output'!J98)), VALUE(LEFT('Model output'!J98, SEARCH("/",'Model output'!J98)-1)),1)))))</f>
        <v>1</v>
      </c>
      <c r="K99" t="str" cm="1">
        <f t="array" ref="K99">IF(COUNT(FIND({0,1,2,3,4,5,6,7,8,9},'Model output'!K98))&gt;0,'Model output'!K98,"")</f>
        <v>0.9 cm</v>
      </c>
      <c r="L99" s="8" t="str">
        <f t="shared" si="13"/>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 carcinoma</v>
      </c>
      <c r="O99" t="str">
        <f>IF('Model output'!M98="","",'Model output'!M98)</f>
        <v>Classical type</v>
      </c>
      <c r="P99" t="str">
        <f>IF('Model output'!N98="","",'Model output'!N98)</f>
        <v>2.1 cm</v>
      </c>
      <c r="Q99" t="str">
        <f t="shared" si="18"/>
        <v>2.1cm</v>
      </c>
      <c r="R99" cm="1">
        <f t="array" ref="R99">IF(Q99="","",IF(ISNUMBER(SEARCH("cm",Q99)),MAX(VALUE(SUBSTITUTE(_xlfn.FILTERXML("&lt;t&gt;&lt;s&gt;"&amp;SUBSTITUTE(Q99,",","&lt;/s&gt;&lt;s&gt;")&amp;"&lt;/s&gt;&lt;/t&gt;","//s"),"cm",""))),MAX(VALUE(SUBSTITUTE(_xlfn.FILTERXML("&lt;t&gt;&lt;s&gt;"&amp;SUBSTITUTE(Q99,",","&lt;/s&gt;&lt;s&gt;")&amp;"&lt;/s&gt;&lt;/t&gt;","//s"),"mm","")))/10))</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2</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 ""))</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9" t="str">
        <f>IF('Model output'!S98="","",'Model output'!S98)</f>
        <v>Not Identified</v>
      </c>
      <c r="Y99" t="str">
        <f>IF(OR('Model output'!S98="",ISNUMBER(SEARCH("Absent",'Model output'!S98)),ISNUMBER(SEARCH("Not identified",'Model output'!S98)),AND(ISNUMBER(SEARCH("No",'Model output'!S98)),NOT(ISNUMBER(SEARCH("carcinoma",'Model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1" t="str">
        <f>IF(OR('Model output'!V98="", AND(ISERROR(SEARCH("Positive",'Model output'!V98)), ISNUMBER(SEARCH("Negative",'Model output'!V98))), ISNUMBER(SEARCH("Uninvolved",'Model output'!V98)), ISNUMBER(SEARCH("not involved",'Model output'!V98)), ISNUMBER(SEARCH("Free",'Model output'!V98)), ISNUMBER(SEARCH("1 mm",'Model output'!V98)), ISNUMBER(SEARCH("1.0 mm",'Model output'!V98)), ISNUMBER(SEARCH("0.1 CM",'Model output'!V98)), ISNUMBER(SEARCH("less than 0.2 mm",'Model output'!V98)), ISNUMBER(SEARCH("less than 0.5 mm",'Model output'!V98)), ISNUMBER(SEARCH("invades capsule",'Model output'!V98)), ISNUMBER(SEARCH("Lymphocyte invasion",'Model output'!V98)), ISNUMBER(SEARCH("invades in capsule or vessel or benign tissue",'Model output'!V98)), ISNUMBER(SEARCH("not mentioned",'Model output'!V98)), ISNUMBER(SEARCH("cannot be assessed",'Model output'!V98))), "negative", "positive")</f>
        <v>negative</v>
      </c>
      <c r="AE99" s="38"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39" t="str">
        <f t="shared" si="14"/>
        <v>2</v>
      </c>
      <c r="AG99" s="39" t="str">
        <f t="shared" si="15"/>
        <v>1a</v>
      </c>
      <c r="AH99" s="39" t="str">
        <f t="shared" si="19"/>
        <v>0</v>
      </c>
      <c r="AI99" s="45" t="str">
        <f t="shared" si="20"/>
        <v>I</v>
      </c>
      <c r="AJ99" s="42" t="s">
        <v>942</v>
      </c>
      <c r="AK99" s="44" t="s">
        <v>948</v>
      </c>
      <c r="AL99" s="44" t="s">
        <v>634</v>
      </c>
      <c r="AM99" s="44" t="s">
        <v>949</v>
      </c>
      <c r="AN99" s="44" t="s">
        <v>73</v>
      </c>
      <c r="AO99" s="24">
        <f t="shared" ca="1" si="21"/>
        <v>1</v>
      </c>
      <c r="AP99" s="1">
        <f t="shared" si="22"/>
        <v>1</v>
      </c>
      <c r="AQ99" s="1">
        <f t="shared" si="23"/>
        <v>1</v>
      </c>
      <c r="AR99" s="1">
        <f t="shared" si="24"/>
        <v>1</v>
      </c>
      <c r="AS99" s="15">
        <f t="shared" si="16"/>
        <v>1</v>
      </c>
    </row>
    <row r="100" spans="1:45">
      <c r="A100" t="str">
        <f>'Model output'!A99</f>
        <v>TCGA-DJ-A3V3</v>
      </c>
      <c r="B100" s="36">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2</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7"/>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output'!G99)),ISNUMBER(SEARCH("V ",'Model output'!G99)),ISNUMBER(SEARCH("five",'Model output'!G99)),ISNUMBER(SEARCH("5",'Model output'!G99))))), "lateral", "central"))</f>
        <v/>
      </c>
      <c r="H100" t="str">
        <f>IF('Model output'!H99="","negative",IF(OR(ISNUMBER(SEARCH("lymph node",'Model output'!H99)),ISNUMBER(SEARCH("gland",'Model output'!H99)),ISNUMBER(SEARCH("lobe",'Model output'!H99)),ISNUMBER(SEARCH("isthmus",'Model output'!H99)),ISNUMBER(SEARCH("mediastinum",'Model output'!H99)),ISNUMBER(SEARCH("Not mentioned",'Model output'!H99)), ISNUMBER(SEARCH("Not applicable",'Model output'!H99)), ISNUMBER(SEARCH("paratracheal",'Model output'!H99)),ISNUMBER(SEARCH("fibroadipose tissue",'Model output'!H99)),ISNUMBER(SEARCH("thyroid node",'Model output'!H99)),ISNUMBER(SEARCH("skeletal muscle",'Model output'!H99)),ISNUMBER(SEARCH("right",'Model output'!H99)),ISNUMBER(SEARCH("left",'Model output'!H99)),ISNUMBER(SEARCH("Not specified",'Model output'!H99))),"negative","positive"))</f>
        <v>negative</v>
      </c>
      <c r="I100">
        <f>IF(OR('Model output'!I99="",'Model output'!I99="Not answered",'Model output'!I99="Not mentioned"),"",IF(ISNUMBER('Model output'!I99),'Model output'!I99,1))</f>
        <v>14</v>
      </c>
      <c r="J100">
        <f>IF(OR('Model output'!J99="",'Model output'!J99="Not answered",'Model output'!J99="Not mentioned"),"",IF(AND(ISNUMBER('Model output'!J99),'Model output'!J99&lt;=I100),'Model output'!J99,IF(AND(ISNUMBER('Model output'!J99), 'Model output'!J99&gt;=DATE(2024,1,1)), MIN(DAY('Model output'!J99), MONTH('Model output'!J99), YEAR('Model output'!J99)), IF(ISNUMBER(SEARCH("0/",'Model output'!J99)),0,IF(ISNUMBER(SEARCH("/",'Model output'!J99)), VALUE(LEFT('Model output'!J99, SEARCH("/",'Model output'!J99)-1)),1)))))</f>
        <v>0</v>
      </c>
      <c r="K100" t="str" cm="1">
        <f t="array" ref="K100">IF(COUNT(FIND({0,1,2,3,4,5,6,7,8,9},'Model output'!K99))&gt;0,'Model output'!K99,"")</f>
        <v/>
      </c>
      <c r="L100" s="8" t="str">
        <f t="shared" si="13"/>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
      </c>
      <c r="P100" t="str">
        <f>IF('Model output'!N99="","",'Model output'!N99)</f>
        <v>2.4 cm</v>
      </c>
      <c r="Q100" t="str">
        <f t="shared" si="18"/>
        <v>2.4cm</v>
      </c>
      <c r="R100" cm="1">
        <f t="array" ref="R100">IF(Q100="","",IF(ISNUMBER(SEARCH("cm",Q100)),MAX(VALUE(SUBSTITUTE(_xlfn.FILTERXML("&lt;t&gt;&lt;s&gt;"&amp;SUBSTITUTE(Q100,",","&lt;/s&gt;&lt;s&gt;")&amp;"&lt;/s&gt;&lt;/t&gt;","//s"),"cm",""))),MAX(VALUE(SUBSTITUTE(_xlfn.FILTERXML("&lt;t&gt;&lt;s&gt;"&amp;SUBSTITUTE(Q100,",","&lt;/s&gt;&lt;s&gt;")&amp;"&lt;/s&gt;&lt;/t&gt;","//s"),"mm","")))/10))</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 ""))</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19" t="str">
        <f>IF('Model output'!S99="","",'Model output'!S99)</f>
        <v>Not identified</v>
      </c>
      <c r="Y100" t="str">
        <f>IF(OR('Model output'!S99="",ISNUMBER(SEARCH("Absent",'Model output'!S99)),ISNUMBER(SEARCH("Not identified",'Model output'!S99)),AND(ISNUMBER(SEARCH("No",'Model output'!S99)),NOT(ISNUMBER(SEARCH("carcinoma",'Model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1" t="str">
        <f>IF(OR('Model output'!V99="", AND(ISERROR(SEARCH("Positive",'Model output'!V99)), ISNUMBER(SEARCH("Negative",'Model output'!V99))), ISNUMBER(SEARCH("Uninvolved",'Model output'!V99)), ISNUMBER(SEARCH("not involved",'Model output'!V99)), ISNUMBER(SEARCH("Free",'Model output'!V99)), ISNUMBER(SEARCH("1 mm",'Model output'!V99)), ISNUMBER(SEARCH("1.0 mm",'Model output'!V99)), ISNUMBER(SEARCH("0.1 CM",'Model output'!V99)), ISNUMBER(SEARCH("less than 0.2 mm",'Model output'!V99)), ISNUMBER(SEARCH("less than 0.5 mm",'Model output'!V99)), ISNUMBER(SEARCH("invades capsule",'Model output'!V99)), ISNUMBER(SEARCH("Lymphocyte invasion",'Model output'!V99)), ISNUMBER(SEARCH("invades in capsule or vessel or benign tissue",'Model output'!V99)), ISNUMBER(SEARCH("not mentioned",'Model output'!V99)), ISNUMBER(SEARCH("cannot be assessed",'Model output'!V99))), "negative", "positive")</f>
        <v>negative</v>
      </c>
      <c r="AE100" s="38"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39" t="str">
        <f t="shared" si="14"/>
        <v>2</v>
      </c>
      <c r="AG100" s="39" t="str">
        <f t="shared" si="15"/>
        <v>0</v>
      </c>
      <c r="AH100" s="39" t="str">
        <f t="shared" si="19"/>
        <v>0</v>
      </c>
      <c r="AI100" s="45" t="str">
        <f t="shared" si="20"/>
        <v>I</v>
      </c>
      <c r="AJ100" s="42" t="s">
        <v>941</v>
      </c>
      <c r="AK100" s="44" t="s">
        <v>948</v>
      </c>
      <c r="AL100" s="44" t="s">
        <v>946</v>
      </c>
      <c r="AM100" s="44" t="s">
        <v>949</v>
      </c>
      <c r="AN100" s="44" t="s">
        <v>73</v>
      </c>
      <c r="AO100" s="24">
        <f t="shared" ref="AO100:AO131" ca="1" si="25">IF(AE100=AJ100,1,0)</f>
        <v>1</v>
      </c>
      <c r="AP100" s="1">
        <f t="shared" ref="AP100:AP131" si="26">IF(AF100=AK100, 1, IF(AND(AF100="x", AK100="0"), 1, IF(AND(AF100="0", AK100="x"), 1, 0)))</f>
        <v>1</v>
      </c>
      <c r="AQ100" s="1">
        <f t="shared" ref="AQ100:AQ131" si="27">IF(AG100=AL100, 1, IF(AND(AG100="x", AL100="0"), 1, IF(AND(AG100="0", AL100="x"), 1, 0)))</f>
        <v>1</v>
      </c>
      <c r="AR100" s="1">
        <f t="shared" ref="AR100:AR131" si="28">IF(AH100=AM100, 1, IF(AND(AH100="x", AM100="0"), 1, IF(AND(AH100="0", AM100="x"), 1, 0)))</f>
        <v>1</v>
      </c>
      <c r="AS100" s="15">
        <f t="shared" si="16"/>
        <v>1</v>
      </c>
    </row>
    <row r="101" spans="1:45">
      <c r="A101" t="str">
        <f>'Model output'!A100</f>
        <v>TCGA-DJ-A3V5</v>
      </c>
      <c r="B101" s="36">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0</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17"/>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output'!G100)),ISNUMBER(SEARCH("V ",'Model output'!G100)),ISNUMBER(SEARCH("five",'Model output'!G100)),ISNUMBER(SEARCH("5",'Model output'!G100))))), "lateral", "central"))</f>
        <v/>
      </c>
      <c r="H101" t="str">
        <f>IF('Model output'!H100="","negative",IF(OR(ISNUMBER(SEARCH("lymph node",'Model output'!H100)),ISNUMBER(SEARCH("gland",'Model output'!H100)),ISNUMBER(SEARCH("lobe",'Model output'!H100)),ISNUMBER(SEARCH("isthmus",'Model output'!H100)),ISNUMBER(SEARCH("mediastinum",'Model output'!H100)),ISNUMBER(SEARCH("Not mentioned",'Model output'!H100)), ISNUMBER(SEARCH("Not applicable",'Model output'!H100)), ISNUMBER(SEARCH("paratracheal",'Model output'!H100)),ISNUMBER(SEARCH("fibroadipose tissue",'Model output'!H100)),ISNUMBER(SEARCH("thyroid node",'Model output'!H100)),ISNUMBER(SEARCH("skeletal muscle",'Model output'!H100)),ISNUMBER(SEARCH("right",'Model output'!H100)),ISNUMBER(SEARCH("left",'Model output'!H100)),ISNUMBER(SEARCH("Not specified",'Model output'!H100))),"negative","positive"))</f>
        <v>negative</v>
      </c>
      <c r="I101">
        <f>IF(OR('Model output'!I100="",'Model output'!I100="Not answered",'Model output'!I100="Not mentioned"),"",IF(ISNUMBER('Model output'!I100),'Model output'!I100,1))</f>
        <v>1</v>
      </c>
      <c r="J101">
        <f>IF(OR('Model output'!J100="",'Model output'!J100="Not answered",'Model output'!J100="Not mentioned"),"",IF(AND(ISNUMBER('Model output'!J100),'Model output'!J100&lt;=I101),'Model output'!J100,IF(AND(ISNUMBER('Model output'!J100), 'Model output'!J100&gt;=DATE(2024,1,1)), MIN(DAY('Model output'!J100), MONTH('Model output'!J100), YEAR('Model output'!J100)), IF(ISNUMBER(SEARCH("0/",'Model output'!J100)),0,IF(ISNUMBER(SEARCH("/",'Model output'!J100)), VALUE(LEFT('Model output'!J100, SEARCH("/",'Model output'!J100)-1)),1)))))</f>
        <v>0</v>
      </c>
      <c r="K101" t="str" cm="1">
        <f t="array" ref="K101">IF(COUNT(FIND({0,1,2,3,4,5,6,7,8,9},'Model output'!K100))&gt;0,'Model output'!K100,"")</f>
        <v/>
      </c>
      <c r="L101" s="8" t="str">
        <f t="shared" si="13"/>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 variant</v>
      </c>
      <c r="P101" t="str">
        <f>IF('Model output'!N100="","",'Model output'!N100)</f>
        <v>1.4 cm</v>
      </c>
      <c r="Q101" t="str">
        <f t="shared" si="18"/>
        <v>1.4cm</v>
      </c>
      <c r="R101" cm="1">
        <f t="array" ref="R101">IF(Q101="","",IF(ISNUMBER(SEARCH("cm",Q101)),MAX(VALUE(SUBSTITUTE(_xlfn.FILTERXML("&lt;t&gt;&lt;s&gt;"&amp;SUBSTITUTE(Q101,",","&lt;/s&gt;&lt;s&gt;")&amp;"&lt;/s&gt;&lt;/t&gt;","//s"),"cm",""))),MAX(VALUE(SUBSTITUTE(_xlfn.FILTERXML("&lt;t&gt;&lt;s&gt;"&amp;SUBSTITUTE(Q101,",","&lt;/s&gt;&lt;s&gt;")&amp;"&lt;/s&gt;&lt;/t&gt;","//s"),"mm","")))/10))</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 ""))</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9" t="str">
        <f>IF('Model output'!S100="","",'Model output'!S100)</f>
        <v>Invades: perithyroidal fibroadipose tissue</v>
      </c>
      <c r="Y101" t="str">
        <f>IF(OR('Model output'!S100="",ISNUMBER(SEARCH("Absent",'Model output'!S100)),ISNUMBER(SEARCH("Not identified",'Model output'!S100)),AND(ISNUMBER(SEARCH("No",'Model output'!S100)),NOT(ISNUMBER(SEARCH("carcinoma",'Model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1" t="str">
        <f>IF(OR('Model output'!V100="", AND(ISERROR(SEARCH("Positive",'Model output'!V100)), ISNUMBER(SEARCH("Negative",'Model output'!V100))), ISNUMBER(SEARCH("Uninvolved",'Model output'!V100)), ISNUMBER(SEARCH("not involved",'Model output'!V100)), ISNUMBER(SEARCH("Free",'Model output'!V100)), ISNUMBER(SEARCH("1 mm",'Model output'!V100)), ISNUMBER(SEARCH("1.0 mm",'Model output'!V100)), ISNUMBER(SEARCH("0.1 CM",'Model output'!V100)), ISNUMBER(SEARCH("less than 0.2 mm",'Model output'!V100)), ISNUMBER(SEARCH("less than 0.5 mm",'Model output'!V100)), ISNUMBER(SEARCH("invades capsule",'Model output'!V100)), ISNUMBER(SEARCH("Lymphocyte invasion",'Model output'!V100)), ISNUMBER(SEARCH("invades in capsule or vessel or benign tissue",'Model output'!V100)), ISNUMBER(SEARCH("not mentioned",'Model output'!V100)), ISNUMBER(SEARCH("cannot be assessed",'Model output'!V100))), "negative", "positive")</f>
        <v>positive</v>
      </c>
      <c r="AE101" s="38"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39" t="str">
        <f t="shared" si="14"/>
        <v>1b</v>
      </c>
      <c r="AG101" s="39" t="str">
        <f t="shared" si="15"/>
        <v>0</v>
      </c>
      <c r="AH101" s="39" t="str">
        <f t="shared" si="19"/>
        <v>0</v>
      </c>
      <c r="AI101" s="45" t="str">
        <f t="shared" si="20"/>
        <v>I</v>
      </c>
      <c r="AJ101" s="42" t="s">
        <v>940</v>
      </c>
      <c r="AK101" s="44" t="s">
        <v>945</v>
      </c>
      <c r="AL101" s="44" t="s">
        <v>946</v>
      </c>
      <c r="AM101" s="44" t="s">
        <v>949</v>
      </c>
      <c r="AN101" s="44" t="s">
        <v>73</v>
      </c>
      <c r="AO101" s="24">
        <f t="shared" si="25"/>
        <v>1</v>
      </c>
      <c r="AP101" s="1">
        <f t="shared" si="26"/>
        <v>1</v>
      </c>
      <c r="AQ101" s="1">
        <f t="shared" si="27"/>
        <v>1</v>
      </c>
      <c r="AR101" s="1">
        <f t="shared" si="28"/>
        <v>1</v>
      </c>
      <c r="AS101" s="15">
        <f t="shared" si="16"/>
        <v>1</v>
      </c>
    </row>
    <row r="102" spans="1:45">
      <c r="A102" t="str">
        <f>'Model output'!A101</f>
        <v>TCGA-DJ-A3V6</v>
      </c>
      <c r="B102" s="36">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1</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X</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X</v>
      </c>
      <c r="F102" t="str">
        <f t="shared" si="17"/>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output'!G101)),ISNUMBER(SEARCH("V ",'Model output'!G101)),ISNUMBER(SEARCH("five",'Model output'!G101)),ISNUMBER(SEARCH("5",'Model output'!G101))))), "lateral", "central"))</f>
        <v/>
      </c>
      <c r="H102" t="str">
        <f>IF('Model output'!H101="","negative",IF(OR(ISNUMBER(SEARCH("lymph node",'Model output'!H101)),ISNUMBER(SEARCH("gland",'Model output'!H101)),ISNUMBER(SEARCH("lobe",'Model output'!H101)),ISNUMBER(SEARCH("isthmus",'Model output'!H101)),ISNUMBER(SEARCH("mediastinum",'Model output'!H101)),ISNUMBER(SEARCH("Not mentioned",'Model output'!H101)), ISNUMBER(SEARCH("Not applicable",'Model output'!H101)), ISNUMBER(SEARCH("paratracheal",'Model output'!H101)),ISNUMBER(SEARCH("fibroadipose tissue",'Model output'!H101)),ISNUMBER(SEARCH("thyroid node",'Model output'!H101)),ISNUMBER(SEARCH("skeletal muscle",'Model output'!H101)),ISNUMBER(SEARCH("right",'Model output'!H101)),ISNUMBER(SEARCH("left",'Model output'!H101)),ISNUMBER(SEARCH("Not specified",'Model output'!H101))),"negative","positive"))</f>
        <v>negative</v>
      </c>
      <c r="I102" t="str">
        <f>IF(OR('Model output'!I101="",'Model output'!I101="Not answered",'Model output'!I101="Not mentioned"),"",IF(ISNUMBER('Model output'!I101),'Model output'!I101,1))</f>
        <v/>
      </c>
      <c r="J102" t="str">
        <f>IF(OR('Model output'!J101="",'Model output'!J101="Not answered",'Model output'!J101="Not mentioned"),"",IF(AND(ISNUMBER('Model output'!J101),'Model output'!J101&lt;=I102),'Model output'!J101,IF(AND(ISNUMBER('Model output'!J101), 'Model output'!J101&gt;=DATE(2024,1,1)), MIN(DAY('Model output'!J101), MONTH('Model output'!J101), YEAR('Model output'!J101)), IF(ISNUMBER(SEARCH("0/",'Model output'!J101)),0,IF(ISNUMBER(SEARCH("/",'Model output'!J101)), VALUE(LEFT('Model output'!J101, SEARCH("/",'Model output'!J101)-1)),1)))))</f>
        <v/>
      </c>
      <c r="K102" t="str" cm="1">
        <f t="array" ref="K102">IF(COUNT(FIND({0,1,2,3,4,5,6,7,8,9},'Model output'!K101))&gt;0,'Model output'!K101,"")</f>
        <v/>
      </c>
      <c r="L102" s="8" t="str">
        <f t="shared" si="13"/>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 variant</v>
      </c>
      <c r="P102" t="str">
        <f>IF('Model output'!N101="","",'Model output'!N101)</f>
        <v>1.8 cm</v>
      </c>
      <c r="Q102" t="str">
        <f t="shared" si="18"/>
        <v>1.8cm</v>
      </c>
      <c r="R102" cm="1">
        <f t="array" ref="R102">IF(Q102="","",IF(ISNUMBER(SEARCH("cm",Q102)),MAX(VALUE(SUBSTITUTE(_xlfn.FILTERXML("&lt;t&gt;&lt;s&gt;"&amp;SUBSTITUTE(Q102,",","&lt;/s&gt;&lt;s&gt;")&amp;"&lt;/s&gt;&lt;/t&gt;","//s"),"cm",""))),MAX(VALUE(SUBSTITUTE(_xlfn.FILTERXML("&lt;t&gt;&lt;s&gt;"&amp;SUBSTITUTE(Q102,",","&lt;/s&gt;&lt;s&gt;")&amp;"&lt;/s&gt;&lt;/t&gt;","//s"),"mm","")))/10))</f>
        <v>1.8</v>
      </c>
      <c r="S102" t="str">
        <f>IF(OR('Model output'!P101="",ISNUMBER(SEARCH("Not identified", 'Model output'!P101)),ISNUMBER(SEARCH("Absent",'Model output'!P101)),AND(ISNUMBER(SEARCH("No",'Model output'!P101)),NOT(ISNUMBER(SEARCH("diagnostic",'Model output'!P101)))),ISNUMBER(SEARCH("Negative",'Model output'!P101))),"negative","positive")</f>
        <v>negative</v>
      </c>
      <c r="T102" t="str">
        <f>IF('Model output'!O101="","",'Model output'!O101)</f>
        <v>Numerous foci</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 ""))</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9" t="str">
        <f>IF('Model output'!S101="","",'Model output'!S101)</f>
        <v>Invades: parathyroid fibroadipose tissue</v>
      </c>
      <c r="Y102" t="str">
        <f>IF(OR('Model output'!S101="",ISNUMBER(SEARCH("Absent",'Model output'!S101)),ISNUMBER(SEARCH("Not identified",'Model output'!S101)),AND(ISNUMBER(SEARCH("No",'Model output'!S101)),NOT(ISNUMBER(SEARCH("carcinoma",'Model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1" t="str">
        <f>IF(OR('Model output'!V101="", AND(ISERROR(SEARCH("Positive",'Model output'!V101)), ISNUMBER(SEARCH("Negative",'Model output'!V101))), ISNUMBER(SEARCH("Uninvolved",'Model output'!V101)), ISNUMBER(SEARCH("not involved",'Model output'!V101)), ISNUMBER(SEARCH("Free",'Model output'!V101)), ISNUMBER(SEARCH("1 mm",'Model output'!V101)), ISNUMBER(SEARCH("1.0 mm",'Model output'!V101)), ISNUMBER(SEARCH("0.1 CM",'Model output'!V101)), ISNUMBER(SEARCH("less than 0.2 mm",'Model output'!V101)), ISNUMBER(SEARCH("less than 0.5 mm",'Model output'!V101)), ISNUMBER(SEARCH("invades capsule",'Model output'!V101)), ISNUMBER(SEARCH("Lymphocyte invasion",'Model output'!V101)), ISNUMBER(SEARCH("invades in capsule or vessel or benign tissue",'Model output'!V101)), ISNUMBER(SEARCH("not mentioned",'Model output'!V101)), ISNUMBER(SEARCH("cannot be assessed",'Model output'!V101))), "negative", "positive")</f>
        <v>negative</v>
      </c>
      <c r="AE102" s="38"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39" t="str">
        <f t="shared" si="14"/>
        <v>1b</v>
      </c>
      <c r="AG102" s="39" t="str">
        <f t="shared" si="15"/>
        <v>0</v>
      </c>
      <c r="AH102" s="39" t="str">
        <f t="shared" si="19"/>
        <v>0</v>
      </c>
      <c r="AI102" s="45" t="str">
        <f t="shared" si="20"/>
        <v>I</v>
      </c>
      <c r="AJ102" s="42" t="s">
        <v>942</v>
      </c>
      <c r="AK102" s="44" t="s">
        <v>945</v>
      </c>
      <c r="AL102" s="44" t="s">
        <v>949</v>
      </c>
      <c r="AM102" s="44" t="s">
        <v>949</v>
      </c>
      <c r="AN102" s="44" t="s">
        <v>73</v>
      </c>
      <c r="AO102" s="24">
        <f t="shared" ca="1" si="25"/>
        <v>1</v>
      </c>
      <c r="AP102" s="1">
        <f t="shared" si="26"/>
        <v>1</v>
      </c>
      <c r="AQ102" s="1">
        <f t="shared" si="27"/>
        <v>1</v>
      </c>
      <c r="AR102" s="1">
        <f t="shared" si="28"/>
        <v>1</v>
      </c>
      <c r="AS102" s="15">
        <f t="shared" si="16"/>
        <v>1</v>
      </c>
    </row>
    <row r="103" spans="1:45">
      <c r="A103" t="str">
        <f>'Model output'!A102</f>
        <v>TCGA-DJ-A3V8</v>
      </c>
      <c r="B103" s="36">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
      </c>
      <c r="F103" t="str">
        <f t="shared" si="17"/>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output'!G102)),ISNUMBER(SEARCH("V ",'Model output'!G102)),ISNUMBER(SEARCH("five",'Model output'!G102)),ISNUMBER(SEARCH("5",'Model output'!G102))))), "lateral", "central"))</f>
        <v>lateral</v>
      </c>
      <c r="H103" t="str">
        <f>IF('Model output'!H102="","negative",IF(OR(ISNUMBER(SEARCH("lymph node",'Model output'!H102)),ISNUMBER(SEARCH("gland",'Model output'!H102)),ISNUMBER(SEARCH("lobe",'Model output'!H102)),ISNUMBER(SEARCH("isthmus",'Model output'!H102)),ISNUMBER(SEARCH("mediastinum",'Model output'!H102)),ISNUMBER(SEARCH("Not mentioned",'Model output'!H102)), ISNUMBER(SEARCH("Not applicable",'Model output'!H102)), ISNUMBER(SEARCH("paratracheal",'Model output'!H102)),ISNUMBER(SEARCH("fibroadipose tissue",'Model output'!H102)),ISNUMBER(SEARCH("thyroid node",'Model output'!H102)),ISNUMBER(SEARCH("skeletal muscle",'Model output'!H102)),ISNUMBER(SEARCH("right",'Model output'!H102)),ISNUMBER(SEARCH("left",'Model output'!H102)),ISNUMBER(SEARCH("Not specified",'Model output'!H102))),"negative","positive"))</f>
        <v>negative</v>
      </c>
      <c r="I103">
        <f>IF(OR('Model output'!I102="",'Model output'!I102="Not answered",'Model output'!I102="Not mentioned"),"",IF(ISNUMBER('Model output'!I102),'Model output'!I102,1))</f>
        <v>10</v>
      </c>
      <c r="J103">
        <f>IF(OR('Model output'!J102="",'Model output'!J102="Not answered",'Model output'!J102="Not mentioned"),"",IF(AND(ISNUMBER('Model output'!J102),'Model output'!J102&lt;=I103),'Model output'!J102,IF(AND(ISNUMBER('Model output'!J102), 'Model output'!J102&gt;=DATE(2024,1,1)), MIN(DAY('Model output'!J102), MONTH('Model output'!J102), YEAR('Model output'!J102)), IF(ISNUMBER(SEARCH("0/",'Model output'!J102)),0,IF(ISNUMBER(SEARCH("/",'Model output'!J102)), VALUE(LEFT('Model output'!J102, SEARCH("/",'Model output'!J102)-1)),1)))))</f>
        <v>2</v>
      </c>
      <c r="K103" t="str" cm="1">
        <f t="array" ref="K103">IF(COUNT(FIND({0,1,2,3,4,5,6,7,8,9},'Model output'!K102))&gt;0,'Model output'!K102,"")</f>
        <v>1.7cm</v>
      </c>
      <c r="L103" s="8" t="str">
        <f t="shared" si="13"/>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
      </c>
      <c r="P103" t="str">
        <f>IF('Model output'!N102="","",'Model output'!N102)</f>
        <v>2.5 cm</v>
      </c>
      <c r="Q103" t="str">
        <f t="shared" si="18"/>
        <v>2.5cm</v>
      </c>
      <c r="R103" cm="1">
        <f t="array" ref="R103">IF(Q103="","",IF(ISNUMBER(SEARCH("cm",Q103)),MAX(VALUE(SUBSTITUTE(_xlfn.FILTERXML("&lt;t&gt;&lt;s&gt;"&amp;SUBSTITUTE(Q103,",","&lt;/s&gt;&lt;s&gt;")&amp;"&lt;/s&gt;&lt;/t&gt;","//s"),"cm",""))),MAX(VALUE(SUBSTITUTE(_xlfn.FILTERXML("&lt;t&gt;&lt;s&gt;"&amp;SUBSTITUTE(Q103,",","&lt;/s&gt;&lt;s&gt;")&amp;"&lt;/s&gt;&lt;/t&gt;","//s"),"mm","")))/10))</f>
        <v>2.5</v>
      </c>
      <c r="S103" t="str">
        <f>IF(OR('Model output'!P102="",ISNUMBER(SEARCH("Not identified", 'Model output'!P102)),ISNUMBER(SEARCH("Absent",'Model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 ""))</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19" t="str">
        <f>IF('Model output'!S102="","",'Model output'!S102)</f>
        <v>Invades: peri-thyroid fibroadipose tissue</v>
      </c>
      <c r="Y103" t="str">
        <f>IF(OR('Model output'!S102="",ISNUMBER(SEARCH("Absent",'Model output'!S102)),ISNUMBER(SEARCH("Not identified",'Model output'!S102)),AND(ISNUMBER(SEARCH("No",'Model output'!S102)),NOT(ISNUMBER(SEARCH("carcinoma",'Model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1" t="str">
        <f>IF(OR('Model output'!V102="", AND(ISERROR(SEARCH("Positive",'Model output'!V102)), ISNUMBER(SEARCH("Negative",'Model output'!V102))), ISNUMBER(SEARCH("Uninvolved",'Model output'!V102)), ISNUMBER(SEARCH("not involved",'Model output'!V102)), ISNUMBER(SEARCH("Free",'Model output'!V102)), ISNUMBER(SEARCH("1 mm",'Model output'!V102)), ISNUMBER(SEARCH("1.0 mm",'Model output'!V102)), ISNUMBER(SEARCH("0.1 CM",'Model output'!V102)), ISNUMBER(SEARCH("less than 0.2 mm",'Model output'!V102)), ISNUMBER(SEARCH("less than 0.5 mm",'Model output'!V102)), ISNUMBER(SEARCH("invades capsule",'Model output'!V102)), ISNUMBER(SEARCH("Lymphocyte invasion",'Model output'!V102)), ISNUMBER(SEARCH("invades in capsule or vessel or benign tissue",'Model output'!V102)), ISNUMBER(SEARCH("not mentioned",'Model output'!V102)), ISNUMBER(SEARCH("cannot be assessed",'Model output'!V102))), "negative", "positive")</f>
        <v>positive</v>
      </c>
      <c r="AE103" s="38"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39" t="str">
        <f t="shared" si="14"/>
        <v>2</v>
      </c>
      <c r="AG103" s="39" t="str">
        <f t="shared" si="15"/>
        <v>1b</v>
      </c>
      <c r="AH103" s="39" t="str">
        <f t="shared" si="19"/>
        <v>0</v>
      </c>
      <c r="AI103" s="45" t="str">
        <f t="shared" si="20"/>
        <v>I</v>
      </c>
      <c r="AJ103" s="42" t="s">
        <v>940</v>
      </c>
      <c r="AK103" s="44" t="s">
        <v>948</v>
      </c>
      <c r="AL103" s="44" t="s">
        <v>945</v>
      </c>
      <c r="AM103" s="44" t="s">
        <v>949</v>
      </c>
      <c r="AN103" s="44" t="s">
        <v>73</v>
      </c>
      <c r="AO103" s="24">
        <f t="shared" si="25"/>
        <v>1</v>
      </c>
      <c r="AP103" s="1">
        <f t="shared" si="26"/>
        <v>1</v>
      </c>
      <c r="AQ103" s="1">
        <f t="shared" si="27"/>
        <v>1</v>
      </c>
      <c r="AR103" s="1">
        <f t="shared" si="28"/>
        <v>1</v>
      </c>
      <c r="AS103" s="15">
        <f t="shared" si="16"/>
        <v>1</v>
      </c>
    </row>
    <row r="104" spans="1:45">
      <c r="A104" t="str">
        <f>'Model output'!A103</f>
        <v>TCGA-DJ-A3V9</v>
      </c>
      <c r="B104" s="36">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
      </c>
      <c r="F104" t="str">
        <f t="shared" si="17"/>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output'!G103)),ISNUMBER(SEARCH("V ",'Model output'!G103)),ISNUMBER(SEARCH("five",'Model output'!G103)),ISNUMBER(SEARCH("5",'Model output'!G103))))), "lateral", "central"))</f>
        <v/>
      </c>
      <c r="H104" t="str">
        <f>IF('Model output'!H103="","negative",IF(OR(ISNUMBER(SEARCH("lymph node",'Model output'!H103)),ISNUMBER(SEARCH("gland",'Model output'!H103)),ISNUMBER(SEARCH("lobe",'Model output'!H103)),ISNUMBER(SEARCH("isthmus",'Model output'!H103)),ISNUMBER(SEARCH("mediastinum",'Model output'!H103)),ISNUMBER(SEARCH("Not mentioned",'Model output'!H103)), ISNUMBER(SEARCH("Not applicable",'Model output'!H103)), ISNUMBER(SEARCH("paratracheal",'Model output'!H103)),ISNUMBER(SEARCH("fibroadipose tissue",'Model output'!H103)),ISNUMBER(SEARCH("thyroid node",'Model output'!H103)),ISNUMBER(SEARCH("skeletal muscle",'Model output'!H103)),ISNUMBER(SEARCH("right",'Model output'!H103)),ISNUMBER(SEARCH("left",'Model output'!H103)),ISNUMBER(SEARCH("Not specified",'Model output'!H103))),"negative","positive"))</f>
        <v>negative</v>
      </c>
      <c r="I104">
        <f>IF(OR('Model output'!I103="",'Model output'!I103="Not answered",'Model output'!I103="Not mentioned"),"",IF(ISNUMBER('Model output'!I103),'Model output'!I103,1))</f>
        <v>34</v>
      </c>
      <c r="J104">
        <f>IF(OR('Model output'!J103="",'Model output'!J103="Not answered",'Model output'!J103="Not mentioned"),"",IF(AND(ISNUMBER('Model output'!J103),'Model output'!J103&lt;=I104),'Model output'!J103,IF(AND(ISNUMBER('Model output'!J103), 'Model output'!J103&gt;=DATE(2024,1,1)), MIN(DAY('Model output'!J103), MONTH('Model output'!J103), YEAR('Model output'!J103)), IF(ISNUMBER(SEARCH("0/",'Model output'!J103)),0,IF(ISNUMBER(SEARCH("/",'Model output'!J103)), VALUE(LEFT('Model output'!J103, SEARCH("/",'Model output'!J103)-1)),1)))))</f>
        <v>18</v>
      </c>
      <c r="K104" t="str" cm="1">
        <f t="array" ref="K104">IF(COUNT(FIND({0,1,2,3,4,5,6,7,8,9},'Model output'!K103))&gt;0,'Model output'!K103,"")</f>
        <v>1.2cm</v>
      </c>
      <c r="L104" s="8" t="str">
        <f t="shared" si="13"/>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Not mentioned</v>
      </c>
      <c r="P104" t="str">
        <f>IF('Model output'!N103="","",'Model output'!N103)</f>
        <v>Tumor foci range from 0.2 cm to 2.3 cm in greatest dimension.</v>
      </c>
      <c r="Q104" t="str">
        <f t="shared" si="18"/>
        <v>0.2cm,2.3cm</v>
      </c>
      <c r="R104" cm="1">
        <f t="array" ref="R104">IF(Q104="","",IF(ISNUMBER(SEARCH("cm",Q104)),MAX(VALUE(SUBSTITUTE(_xlfn.FILTERXML("&lt;t&gt;&lt;s&gt;"&amp;SUBSTITUTE(Q104,",","&lt;/s&gt;&lt;s&gt;")&amp;"&lt;/s&gt;&lt;/t&gt;","//s"),"cm",""))),MAX(VALUE(SUBSTITUTE(_xlfn.FILTERXML("&lt;t&gt;&lt;s&gt;"&amp;SUBSTITUTE(Q104,",","&lt;/s&gt;&lt;s&gt;")&amp;"&lt;/s&gt;&lt;/t&gt;","//s"),"mm","")))/10))</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t="str">
        <f>IF('Model output'!O103="","",'Model output'!O103)</f>
        <v>Multiple</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 ""))</f>
        <v>Not mentioned</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s="19" t="str">
        <f>IF('Model output'!S103="","",'Model output'!S103)</f>
        <v>Not identified</v>
      </c>
      <c r="Y104" t="str">
        <f>IF(OR('Model output'!S103="",ISNUMBER(SEARCH("Absent",'Model output'!S103)),ISNUMBER(SEARCH("Not identified",'Model output'!S103)),AND(ISNUMBER(SEARCH("No",'Model output'!S103)),NOT(ISNUMBER(SEARCH("carcinoma",'Model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1" t="str">
        <f>IF(OR('Model output'!V103="", AND(ISERROR(SEARCH("Positive",'Model output'!V103)), ISNUMBER(SEARCH("Negative",'Model output'!V103))), ISNUMBER(SEARCH("Uninvolved",'Model output'!V103)), ISNUMBER(SEARCH("not involved",'Model output'!V103)), ISNUMBER(SEARCH("Free",'Model output'!V103)), ISNUMBER(SEARCH("1 mm",'Model output'!V103)), ISNUMBER(SEARCH("1.0 mm",'Model output'!V103)), ISNUMBER(SEARCH("0.1 CM",'Model output'!V103)), ISNUMBER(SEARCH("less than 0.2 mm",'Model output'!V103)), ISNUMBER(SEARCH("less than 0.5 mm",'Model output'!V103)), ISNUMBER(SEARCH("invades capsule",'Model output'!V103)), ISNUMBER(SEARCH("Lymphocyte invasion",'Model output'!V103)), ISNUMBER(SEARCH("invades in capsule or vessel or benign tissue",'Model output'!V103)), ISNUMBER(SEARCH("not mentioned",'Model output'!V103)), ISNUMBER(SEARCH("cannot be assessed",'Model output'!V103))), "negative", "positive")</f>
        <v>negative</v>
      </c>
      <c r="AE104" s="38"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39" t="str">
        <f t="shared" si="14"/>
        <v>2</v>
      </c>
      <c r="AG104" s="39" t="str">
        <f t="shared" si="15"/>
        <v>1a</v>
      </c>
      <c r="AH104" s="39" t="str">
        <f t="shared" si="19"/>
        <v>0</v>
      </c>
      <c r="AI104" s="45" t="str">
        <f t="shared" si="20"/>
        <v>I</v>
      </c>
      <c r="AJ104" s="42" t="s">
        <v>942</v>
      </c>
      <c r="AK104" s="44" t="s">
        <v>948</v>
      </c>
      <c r="AL104" s="44" t="s">
        <v>945</v>
      </c>
      <c r="AM104" s="44" t="s">
        <v>949</v>
      </c>
      <c r="AN104" s="44" t="s">
        <v>73</v>
      </c>
      <c r="AO104" s="24">
        <f t="shared" ca="1" si="25"/>
        <v>1</v>
      </c>
      <c r="AP104" s="1">
        <f t="shared" si="26"/>
        <v>1</v>
      </c>
      <c r="AQ104" s="1">
        <f t="shared" si="27"/>
        <v>0</v>
      </c>
      <c r="AR104" s="1">
        <f t="shared" si="28"/>
        <v>1</v>
      </c>
      <c r="AS104" s="15">
        <f t="shared" si="16"/>
        <v>1</v>
      </c>
    </row>
    <row r="105" spans="1:45">
      <c r="A105" t="str">
        <f>'Model output'!A104</f>
        <v>TCGA-DJ-A3VB</v>
      </c>
      <c r="B105" s="36">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0</v>
      </c>
      <c r="F105" t="str">
        <f t="shared" si="17"/>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output'!G104)),ISNUMBER(SEARCH("V ",'Model output'!G104)),ISNUMBER(SEARCH("five",'Model output'!G104)),ISNUMBER(SEARCH("5",'Model output'!G104))))), "lateral", "central"))</f>
        <v>central</v>
      </c>
      <c r="H105" t="str">
        <f>IF('Model output'!H104="","negative",IF(OR(ISNUMBER(SEARCH("lymph node",'Model output'!H104)),ISNUMBER(SEARCH("gland",'Model output'!H104)),ISNUMBER(SEARCH("lobe",'Model output'!H104)),ISNUMBER(SEARCH("isthmus",'Model output'!H104)),ISNUMBER(SEARCH("mediastinum",'Model output'!H104)),ISNUMBER(SEARCH("Not mentioned",'Model output'!H104)), ISNUMBER(SEARCH("Not applicable",'Model output'!H104)), ISNUMBER(SEARCH("paratracheal",'Model output'!H104)),ISNUMBER(SEARCH("fibroadipose tissue",'Model output'!H104)),ISNUMBER(SEARCH("thyroid node",'Model output'!H104)),ISNUMBER(SEARCH("skeletal muscle",'Model output'!H104)),ISNUMBER(SEARCH("right",'Model output'!H104)),ISNUMBER(SEARCH("left",'Model output'!H104)),ISNUMBER(SEARCH("Not specified",'Model output'!H104))),"negative","positive"))</f>
        <v>negative</v>
      </c>
      <c r="I105">
        <f>IF(OR('Model output'!I104="",'Model output'!I104="Not answered",'Model output'!I104="Not mentioned"),"",IF(ISNUMBER('Model output'!I104),'Model output'!I104,1))</f>
        <v>1</v>
      </c>
      <c r="J105">
        <f>IF(OR('Model output'!J104="",'Model output'!J104="Not answered",'Model output'!J104="Not mentioned"),"",IF(AND(ISNUMBER('Model output'!J104),'Model output'!J104&lt;=I105),'Model output'!J104,IF(AND(ISNUMBER('Model output'!J104), 'Model output'!J104&gt;=DATE(2024,1,1)), MIN(DAY('Model output'!J104), MONTH('Model output'!J104), YEAR('Model output'!J104)), IF(ISNUMBER(SEARCH("0/",'Model output'!J104)),0,IF(ISNUMBER(SEARCH("/",'Model output'!J104)), VALUE(LEFT('Model output'!J104, SEARCH("/",'Model output'!J104)-1)),1)))))</f>
        <v>1</v>
      </c>
      <c r="K105" t="str" cm="1">
        <f t="array" ref="K105">IF(COUNT(FIND({0,1,2,3,4,5,6,7,8,9},'Model output'!K104))&gt;0,'Model output'!K104,"")</f>
        <v>0.5 cm</v>
      </c>
      <c r="L105" s="8" t="str">
        <f t="shared" si="13"/>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v>
      </c>
      <c r="O105" t="str">
        <f>IF('Model output'!M104="","",'Model output'!M104)</f>
        <v>Tall cell</v>
      </c>
      <c r="P105" t="str">
        <f>IF('Model output'!N104="","",'Model output'!N104)</f>
        <v>5.2 cm</v>
      </c>
      <c r="Q105" t="str">
        <f t="shared" si="18"/>
        <v>5.2cm</v>
      </c>
      <c r="R105" cm="1">
        <f t="array" ref="R105">IF(Q105="","",IF(ISNUMBER(SEARCH("cm",Q105)),MAX(VALUE(SUBSTITUTE(_xlfn.FILTERXML("&lt;t&gt;&lt;s&gt;"&amp;SUBSTITUTE(Q105,",","&lt;/s&gt;&lt;s&gt;")&amp;"&lt;/s&gt;&lt;/t&gt;","//s"),"cm",""))),MAX(VALUE(SUBSTITUTE(_xlfn.FILTERXML("&lt;t&gt;&lt;s&gt;"&amp;SUBSTITUTE(Q105,",","&lt;/s&gt;&lt;s&gt;")&amp;"&lt;/s&gt;&lt;/t&gt;","//s"),"mm","")))/10))</f>
        <v>5.2</v>
      </c>
      <c r="S105" t="str">
        <f>IF(OR('Model output'!P104="",ISNUMBER(SEARCH("Not identified", 'Model output'!P104)),ISNUMBER(SEARCH("Absent",'Model output'!P104)),AND(ISNUMBER(SEARCH("No",'Model output'!P104)),NOT(ISNUMBER(SEARCH("diagnostic",'Model output'!P104)))),ISNUMBER(SEARCH("Negative",'Model output'!P104))),"negative","positive")</f>
        <v>negative</v>
      </c>
      <c r="T105" t="str">
        <f>IF('Model output'!O104="","",'Model output'!O104)</f>
        <v>3 (separate foci)</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 ""))</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19" t="str">
        <f>IF('Model output'!S104="","",'Model output'!S104)</f>
        <v>Invades:peri-thyroid fibroadipose tissue</v>
      </c>
      <c r="Y105" t="str">
        <f>IF(OR('Model output'!S104="",ISNUMBER(SEARCH("Absent",'Model output'!S104)),ISNUMBER(SEARCH("Not identified",'Model output'!S104)),AND(ISNUMBER(SEARCH("No",'Model output'!S104)),NOT(ISNUMBER(SEARCH("carcinoma",'Model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1" t="str">
        <f>IF(OR('Model output'!V104="", AND(ISERROR(SEARCH("Positive",'Model output'!V104)), ISNUMBER(SEARCH("Negative",'Model output'!V104))), ISNUMBER(SEARCH("Uninvolved",'Model output'!V104)), ISNUMBER(SEARCH("not involved",'Model output'!V104)), ISNUMBER(SEARCH("Free",'Model output'!V104)), ISNUMBER(SEARCH("1 mm",'Model output'!V104)), ISNUMBER(SEARCH("1.0 mm",'Model output'!V104)), ISNUMBER(SEARCH("0.1 CM",'Model output'!V104)), ISNUMBER(SEARCH("less than 0.2 mm",'Model output'!V104)), ISNUMBER(SEARCH("less than 0.5 mm",'Model output'!V104)), ISNUMBER(SEARCH("invades capsule",'Model output'!V104)), ISNUMBER(SEARCH("Lymphocyte invasion",'Model output'!V104)), ISNUMBER(SEARCH("invades in capsule or vessel or benign tissue",'Model output'!V104)), ISNUMBER(SEARCH("not mentioned",'Model output'!V104)), ISNUMBER(SEARCH("cannot be assessed",'Model output'!V104))), "negative", "positive")</f>
        <v>negative</v>
      </c>
      <c r="AE105" s="38"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39" t="str">
        <f t="shared" si="14"/>
        <v>3a</v>
      </c>
      <c r="AG105" s="39" t="str">
        <f t="shared" si="15"/>
        <v>1a</v>
      </c>
      <c r="AH105" s="39" t="str">
        <f t="shared" si="19"/>
        <v>0</v>
      </c>
      <c r="AI105" s="45" t="str">
        <f t="shared" si="20"/>
        <v>I</v>
      </c>
      <c r="AJ105" s="42" t="s">
        <v>942</v>
      </c>
      <c r="AK105" s="44" t="s">
        <v>950</v>
      </c>
      <c r="AL105" s="44" t="s">
        <v>634</v>
      </c>
      <c r="AM105" s="44" t="s">
        <v>949</v>
      </c>
      <c r="AN105" s="44" t="s">
        <v>73</v>
      </c>
      <c r="AO105" s="24">
        <f t="shared" ca="1" si="25"/>
        <v>1</v>
      </c>
      <c r="AP105" s="1">
        <f t="shared" si="26"/>
        <v>1</v>
      </c>
      <c r="AQ105" s="1">
        <f t="shared" si="27"/>
        <v>1</v>
      </c>
      <c r="AR105" s="1">
        <f t="shared" si="28"/>
        <v>1</v>
      </c>
      <c r="AS105" s="15">
        <f t="shared" si="16"/>
        <v>1</v>
      </c>
    </row>
    <row r="106" spans="1:45">
      <c r="A106" t="str">
        <f>'Model output'!A105</f>
        <v>TCGA-DJ-A3VD</v>
      </c>
      <c r="B106" s="36">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0</v>
      </c>
      <c r="F106" t="str">
        <f t="shared" si="17"/>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output'!G105)),ISNUMBER(SEARCH("V ",'Model output'!G105)),ISNUMBER(SEARCH("five",'Model output'!G105)),ISNUMBER(SEARCH("5",'Model output'!G105))))), "lateral", "central"))</f>
        <v/>
      </c>
      <c r="H106" t="str">
        <f>IF('Model output'!H105="","negative",IF(OR(ISNUMBER(SEARCH("lymph node",'Model output'!H105)),ISNUMBER(SEARCH("gland",'Model output'!H105)),ISNUMBER(SEARCH("lobe",'Model output'!H105)),ISNUMBER(SEARCH("isthmus",'Model output'!H105)),ISNUMBER(SEARCH("mediastinum",'Model output'!H105)),ISNUMBER(SEARCH("Not mentioned",'Model output'!H105)), ISNUMBER(SEARCH("Not applicable",'Model output'!H105)), ISNUMBER(SEARCH("paratracheal",'Model output'!H105)),ISNUMBER(SEARCH("fibroadipose tissue",'Model output'!H105)),ISNUMBER(SEARCH("thyroid node",'Model output'!H105)),ISNUMBER(SEARCH("skeletal muscle",'Model output'!H105)),ISNUMBER(SEARCH("right",'Model output'!H105)),ISNUMBER(SEARCH("left",'Model output'!H105)),ISNUMBER(SEARCH("Not specified",'Model output'!H105))),"negative","positive"))</f>
        <v>negative</v>
      </c>
      <c r="I106">
        <f>IF(OR('Model output'!I105="",'Model output'!I105="Not answered",'Model output'!I105="Not mentioned"),"",IF(ISNUMBER('Model output'!I105),'Model output'!I105,1))</f>
        <v>12</v>
      </c>
      <c r="J106">
        <f>IF(OR('Model output'!J105="",'Model output'!J105="Not answered",'Model output'!J105="Not mentioned"),"",IF(AND(ISNUMBER('Model output'!J105),'Model output'!J105&lt;=I106),'Model output'!J105,IF(AND(ISNUMBER('Model output'!J105), 'Model output'!J105&gt;=DATE(2024,1,1)), MIN(DAY('Model output'!J105), MONTH('Model output'!J105), YEAR('Model output'!J105)), IF(ISNUMBER(SEARCH("0/",'Model output'!J105)),0,IF(ISNUMBER(SEARCH("/",'Model output'!J105)), VALUE(LEFT('Model output'!J105, SEARCH("/",'Model output'!J105)-1)),1)))))</f>
        <v>6</v>
      </c>
      <c r="K106" t="str" cm="1">
        <f t="array" ref="K106">IF(COUNT(FIND({0,1,2,3,4,5,6,7,8,9},'Model output'!K105))&gt;0,'Model output'!K105,"")</f>
        <v>0.9cm</v>
      </c>
      <c r="L106" s="8" t="str">
        <f t="shared" si="13"/>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
      </c>
      <c r="P106" t="str">
        <f>IF('Model output'!N105="","",'Model output'!N105)</f>
        <v>0.8 cm.</v>
      </c>
      <c r="Q106" t="str">
        <f t="shared" si="18"/>
        <v>0.8cm</v>
      </c>
      <c r="R106" cm="1">
        <f t="array" ref="R106">IF(Q106="","",IF(ISNUMBER(SEARCH("cm",Q106)),MAX(VALUE(SUBSTITUTE(_xlfn.FILTERXML("&lt;t&gt;&lt;s&gt;"&amp;SUBSTITUTE(Q106,",","&lt;/s&gt;&lt;s&gt;")&amp;"&lt;/s&gt;&lt;/t&gt;","//s"),"cm",""))),MAX(VALUE(SUBSTITUTE(_xlfn.FILTERXML("&lt;t&gt;&lt;s&gt;"&amp;SUBSTITUTE(Q106,",","&lt;/s&gt;&lt;s&gt;")&amp;"&lt;/s&gt;&lt;/t&gt;","//s"),"mm","")))/10))</f>
        <v>0.8</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 ""))</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9" t="str">
        <f>IF('Model output'!S105="","",'Model output'!S105)</f>
        <v>Not Identified</v>
      </c>
      <c r="Y106" t="str">
        <f>IF(OR('Model output'!S105="",ISNUMBER(SEARCH("Absent",'Model output'!S105)),ISNUMBER(SEARCH("Not identified",'Model output'!S105)),AND(ISNUMBER(SEARCH("No",'Model output'!S105)),NOT(ISNUMBER(SEARCH("carcinoma",'Model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1" t="str">
        <f>IF(OR('Model output'!V105="", AND(ISERROR(SEARCH("Positive",'Model output'!V105)), ISNUMBER(SEARCH("Negative",'Model output'!V105))), ISNUMBER(SEARCH("Uninvolved",'Model output'!V105)), ISNUMBER(SEARCH("not involved",'Model output'!V105)), ISNUMBER(SEARCH("Free",'Model output'!V105)), ISNUMBER(SEARCH("1 mm",'Model output'!V105)), ISNUMBER(SEARCH("1.0 mm",'Model output'!V105)), ISNUMBER(SEARCH("0.1 CM",'Model output'!V105)), ISNUMBER(SEARCH("less than 0.2 mm",'Model output'!V105)), ISNUMBER(SEARCH("less than 0.5 mm",'Model output'!V105)), ISNUMBER(SEARCH("invades capsule",'Model output'!V105)), ISNUMBER(SEARCH("Lymphocyte invasion",'Model output'!V105)), ISNUMBER(SEARCH("invades in capsule or vessel or benign tissue",'Model output'!V105)), ISNUMBER(SEARCH("not mentioned",'Model output'!V105)), ISNUMBER(SEARCH("cannot be assessed",'Model output'!V105))), "negative", "positive")</f>
        <v>negative</v>
      </c>
      <c r="AE106" s="38"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39" t="str">
        <f t="shared" si="14"/>
        <v>1a</v>
      </c>
      <c r="AG106" s="39" t="str">
        <f t="shared" si="15"/>
        <v>1a</v>
      </c>
      <c r="AH106" s="39" t="str">
        <f t="shared" si="19"/>
        <v>0</v>
      </c>
      <c r="AI106" s="45" t="str">
        <f t="shared" si="20"/>
        <v>I</v>
      </c>
      <c r="AJ106" s="42" t="s">
        <v>941</v>
      </c>
      <c r="AK106" s="44" t="s">
        <v>634</v>
      </c>
      <c r="AL106" s="44" t="s">
        <v>634</v>
      </c>
      <c r="AM106" s="44" t="s">
        <v>949</v>
      </c>
      <c r="AN106" s="44" t="s">
        <v>73</v>
      </c>
      <c r="AO106" s="24">
        <f t="shared" ca="1" si="25"/>
        <v>1</v>
      </c>
      <c r="AP106" s="1">
        <f t="shared" si="26"/>
        <v>1</v>
      </c>
      <c r="AQ106" s="1">
        <f t="shared" si="27"/>
        <v>1</v>
      </c>
      <c r="AR106" s="1">
        <f t="shared" si="28"/>
        <v>1</v>
      </c>
      <c r="AS106" s="15">
        <f t="shared" si="16"/>
        <v>1</v>
      </c>
    </row>
    <row r="107" spans="1:45">
      <c r="A107" t="str">
        <f>'Model output'!A106</f>
        <v>TCGA-DJ-A3VE</v>
      </c>
      <c r="B107" s="36">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0</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X</v>
      </c>
      <c r="F107" t="str">
        <f t="shared" si="17"/>
        <v>positive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output'!G106)),ISNUMBER(SEARCH("V ",'Model output'!G106)),ISNUMBER(SEARCH("five",'Model output'!G106)),ISNUMBER(SEARCH("5",'Model output'!G106))))), "lateral", "central"))</f>
        <v/>
      </c>
      <c r="H107" t="str">
        <f>IF('Model output'!H106="","negative",IF(OR(ISNUMBER(SEARCH("lymph node",'Model output'!H106)),ISNUMBER(SEARCH("gland",'Model output'!H106)),ISNUMBER(SEARCH("lobe",'Model output'!H106)),ISNUMBER(SEARCH("isthmus",'Model output'!H106)),ISNUMBER(SEARCH("mediastinum",'Model output'!H106)),ISNUMBER(SEARCH("Not mentioned",'Model output'!H106)), ISNUMBER(SEARCH("Not applicable",'Model output'!H106)), ISNUMBER(SEARCH("paratracheal",'Model output'!H106)),ISNUMBER(SEARCH("fibroadipose tissue",'Model output'!H106)),ISNUMBER(SEARCH("thyroid node",'Model output'!H106)),ISNUMBER(SEARCH("skeletal muscle",'Model output'!H106)),ISNUMBER(SEARCH("right",'Model output'!H106)),ISNUMBER(SEARCH("left",'Model output'!H106)),ISNUMBER(SEARCH("Not specified",'Model output'!H106))),"negative","positive"))</f>
        <v>negative</v>
      </c>
      <c r="I107" t="str">
        <f>IF(OR('Model output'!I106="",'Model output'!I106="Not answered",'Model output'!I106="Not mentioned"),"",IF(ISNUMBER('Model output'!I106),'Model output'!I106,1))</f>
        <v/>
      </c>
      <c r="J107">
        <f>IF(OR('Model output'!J106="",'Model output'!J106="Not answered",'Model output'!J106="Not mentioned"),"",IF(AND(ISNUMBER('Model output'!J106),'Model output'!J106&lt;=I107),'Model output'!J106,IF(AND(ISNUMBER('Model output'!J106), 'Model output'!J106&gt;=DATE(2024,1,1)), MIN(DAY('Model output'!J106), MONTH('Model output'!J106), YEAR('Model output'!J106)), IF(ISNUMBER(SEARCH("0/",'Model output'!J106)),0,IF(ISNUMBER(SEARCH("/",'Model output'!J106)), VALUE(LEFT('Model output'!J106, SEARCH("/",'Model output'!J106)-1)),1)))))</f>
        <v>1</v>
      </c>
      <c r="K107" t="str" cm="1">
        <f t="array" ref="K107">IF(COUNT(FIND({0,1,2,3,4,5,6,7,8,9},'Model output'!K106))&gt;0,'Model output'!K106,"")</f>
        <v>1.7 cm</v>
      </c>
      <c r="L107" s="8" t="str">
        <f t="shared" si="13"/>
        <v>1.7cm</v>
      </c>
      <c r="M107" cm="1">
        <f t="array" ref="M107">IF(L107="","",IF(ISNUMBER(SEARCH("cm",L107)),MAX(VALUE(SUBSTITUTE(_xlfn.FILTERXML("&lt;t&gt;&lt;s&gt;"&amp;SUBSTITUTE(L107,",","&lt;/s&gt;&lt;s&gt;")&amp;"&lt;/s&gt;&lt;/t&gt;","//s"),"cm",""))),MAX(VALUE(SUBSTITUTE(_xlfn.FILTERXML("&lt;t&gt;&lt;s&gt;"&amp;SUBSTITUTE(L107,",","&lt;/s&gt;&lt;s&gt;")&amp;"&lt;/s&gt;&lt;/t&gt;","//s"),"mm","")))/10))</f>
        <v>1.7</v>
      </c>
      <c r="N107" t="str">
        <f>IF('Model output'!L106="","",'Model output'!L106)</f>
        <v>papillary</v>
      </c>
      <c r="O107" t="str">
        <f>IF('Model output'!M106="","",'Model output'!M106)</f>
        <v/>
      </c>
      <c r="P107" t="str">
        <f>IF('Model output'!N106="","",'Model output'!N106)</f>
        <v>1.7 cm</v>
      </c>
      <c r="Q107" t="str">
        <f t="shared" si="18"/>
        <v>1.7cm</v>
      </c>
      <c r="R107" cm="1">
        <f t="array" ref="R107">IF(Q107="","",IF(ISNUMBER(SEARCH("cm",Q107)),MAX(VALUE(SUBSTITUTE(_xlfn.FILTERXML("&lt;t&gt;&lt;s&gt;"&amp;SUBSTITUTE(Q107,",","&lt;/s&gt;&lt;s&gt;")&amp;"&lt;/s&gt;&lt;/t&gt;","//s"),"cm",""))),MAX(VALUE(SUBSTITUTE(_xlfn.FILTERXML("&lt;t&gt;&lt;s&gt;"&amp;SUBSTITUTE(Q107,",","&lt;/s&gt;&lt;s&gt;")&amp;"&lt;/s&gt;&lt;/t&gt;","//s"),"mm","")))/10))</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1</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 ""))</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s="19" t="str">
        <f>IF('Model output'!S106="","",'Model output'!S106)</f>
        <v>Not identified</v>
      </c>
      <c r="Y107" t="str">
        <f>IF(OR('Model output'!S106="",ISNUMBER(SEARCH("Absent",'Model output'!S106)),ISNUMBER(SEARCH("Not identified",'Model output'!S106)),AND(ISNUMBER(SEARCH("No",'Model output'!S106)),NOT(ISNUMBER(SEARCH("carcinoma",'Model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1" t="str">
        <f>IF(OR('Model output'!V106="", AND(ISERROR(SEARCH("Positive",'Model output'!V106)), ISNUMBER(SEARCH("Negative",'Model output'!V106))), ISNUMBER(SEARCH("Uninvolved",'Model output'!V106)), ISNUMBER(SEARCH("not involved",'Model output'!V106)), ISNUMBER(SEARCH("Free",'Model output'!V106)), ISNUMBER(SEARCH("1 mm",'Model output'!V106)), ISNUMBER(SEARCH("1.0 mm",'Model output'!V106)), ISNUMBER(SEARCH("0.1 CM",'Model output'!V106)), ISNUMBER(SEARCH("less than 0.2 mm",'Model output'!V106)), ISNUMBER(SEARCH("less than 0.5 mm",'Model output'!V106)), ISNUMBER(SEARCH("invades capsule",'Model output'!V106)), ISNUMBER(SEARCH("Lymphocyte invasion",'Model output'!V106)), ISNUMBER(SEARCH("invades in capsule or vessel or benign tissue",'Model output'!V106)), ISNUMBER(SEARCH("not mentioned",'Model output'!V106)), ISNUMBER(SEARCH("cannot be assessed",'Model output'!V106))), "negative", "positive")</f>
        <v>negative</v>
      </c>
      <c r="AE107" s="38"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39" t="str">
        <f t="shared" si="14"/>
        <v>1b</v>
      </c>
      <c r="AG107" s="39" t="str">
        <f t="shared" si="15"/>
        <v>1a</v>
      </c>
      <c r="AH107" s="39" t="str">
        <f t="shared" si="19"/>
        <v>0</v>
      </c>
      <c r="AI107" s="45" t="str">
        <f t="shared" si="20"/>
        <v>I</v>
      </c>
      <c r="AJ107" s="42" t="s">
        <v>941</v>
      </c>
      <c r="AK107" s="44" t="s">
        <v>945</v>
      </c>
      <c r="AL107" s="44" t="s">
        <v>949</v>
      </c>
      <c r="AM107" s="44" t="s">
        <v>949</v>
      </c>
      <c r="AN107" s="44" t="s">
        <v>73</v>
      </c>
      <c r="AO107" s="24">
        <f t="shared" ca="1" si="25"/>
        <v>1</v>
      </c>
      <c r="AP107" s="1">
        <f t="shared" si="26"/>
        <v>1</v>
      </c>
      <c r="AQ107" s="1">
        <f t="shared" si="27"/>
        <v>0</v>
      </c>
      <c r="AR107" s="1">
        <f t="shared" si="28"/>
        <v>1</v>
      </c>
      <c r="AS107" s="15">
        <f t="shared" si="16"/>
        <v>1</v>
      </c>
    </row>
    <row r="108" spans="1:45">
      <c r="A108" t="str">
        <f>'Model output'!A107</f>
        <v>TCGA-DJ-A3VF</v>
      </c>
      <c r="B108" s="36">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0</v>
      </c>
      <c r="F108" t="str">
        <f t="shared" si="17"/>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output'!G107)),ISNUMBER(SEARCH("V ",'Model output'!G107)),ISNUMBER(SEARCH("five",'Model output'!G107)),ISNUMBER(SEARCH("5",'Model output'!G107))))), "lateral", "central"))</f>
        <v>central</v>
      </c>
      <c r="H108" t="str">
        <f>IF('Model output'!H107="","negative",IF(OR(ISNUMBER(SEARCH("lymph node",'Model output'!H107)),ISNUMBER(SEARCH("gland",'Model output'!H107)),ISNUMBER(SEARCH("lobe",'Model output'!H107)),ISNUMBER(SEARCH("isthmus",'Model output'!H107)),ISNUMBER(SEARCH("mediastinum",'Model output'!H107)),ISNUMBER(SEARCH("Not mentioned",'Model output'!H107)), ISNUMBER(SEARCH("Not applicable",'Model output'!H107)), ISNUMBER(SEARCH("paratracheal",'Model output'!H107)),ISNUMBER(SEARCH("fibroadipose tissue",'Model output'!H107)),ISNUMBER(SEARCH("thyroid node",'Model output'!H107)),ISNUMBER(SEARCH("skeletal muscle",'Model output'!H107)),ISNUMBER(SEARCH("right",'Model output'!H107)),ISNUMBER(SEARCH("left",'Model output'!H107)),ISNUMBER(SEARCH("Not specified",'Model output'!H107))),"negative","positive"))</f>
        <v>negative</v>
      </c>
      <c r="I108">
        <f>IF(OR('Model output'!I107="",'Model output'!I107="Not answered",'Model output'!I107="Not mentioned"),"",IF(ISNUMBER('Model output'!I107),'Model output'!I107,1))</f>
        <v>10</v>
      </c>
      <c r="J108">
        <f>IF(OR('Model output'!J107="",'Model output'!J107="Not answered",'Model output'!J107="Not mentioned"),"",IF(AND(ISNUMBER('Model output'!J107),'Model output'!J107&lt;=I108),'Model output'!J107,IF(AND(ISNUMBER('Model output'!J107), 'Model output'!J107&gt;=DATE(2024,1,1)), MIN(DAY('Model output'!J107), MONTH('Model output'!J107), YEAR('Model output'!J107)), IF(ISNUMBER(SEARCH("0/",'Model output'!J107)),0,IF(ISNUMBER(SEARCH("/",'Model output'!J107)), VALUE(LEFT('Model output'!J107, SEARCH("/",'Model output'!J107)-1)),1)))))</f>
        <v>2</v>
      </c>
      <c r="K108" t="str" cm="1">
        <f t="array" ref="K108">IF(COUNT(FIND({0,1,2,3,4,5,6,7,8,9},'Model output'!K107))&gt;0,'Model output'!K107,"")</f>
        <v>0.6cm</v>
      </c>
      <c r="L108" s="8" t="str">
        <f t="shared" si="13"/>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 variant</v>
      </c>
      <c r="P108" t="str">
        <f>IF('Model output'!N107="","",'Model output'!N107)</f>
        <v>1.0 cm</v>
      </c>
      <c r="Q108" t="str">
        <f t="shared" si="18"/>
        <v>1.0cm</v>
      </c>
      <c r="R108" cm="1">
        <f t="array" ref="R108">IF(Q108="","",IF(ISNUMBER(SEARCH("cm",Q108)),MAX(VALUE(SUBSTITUTE(_xlfn.FILTERXML("&lt;t&gt;&lt;s&gt;"&amp;SUBSTITUTE(Q108,",","&lt;/s&gt;&lt;s&gt;")&amp;"&lt;/s&gt;&lt;/t&gt;","//s"),"cm",""))),MAX(VALUE(SUBSTITUTE(_xlfn.FILTERXML("&lt;t&gt;&lt;s&gt;"&amp;SUBSTITUTE(Q108,",","&lt;/s&gt;&lt;s&gt;")&amp;"&lt;/s&gt;&lt;/t&gt;","//s"),"mm","")))/10))</f>
        <v>1</v>
      </c>
      <c r="S108" t="str">
        <f>IF(OR('Model output'!P107="",ISNUMBER(SEARCH("Not identified", 'Model output'!P107)),ISNUMBER(SEARCH("Absent",'Model output'!P107)),AND(ISNUMBER(SEARCH("No",'Model output'!P107)),NOT(ISNUMBER(SEARCH("diagnostic",'Model output'!P107)))),ISNUMBER(SEARCH("Negative",'Model output'!P107))),"negative","positive")</f>
        <v>negative</v>
      </c>
      <c r="T108">
        <f>IF('Model output'!O107="","",'Model output'!O107)</f>
        <v>1</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 ""))</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9" t="str">
        <f>IF('Model output'!S107="","",'Model output'!S107)</f>
        <v>Invades:perithyroidal fibroadipose tissue</v>
      </c>
      <c r="Y108" t="str">
        <f>IF(OR('Model output'!S107="",ISNUMBER(SEARCH("Absent",'Model output'!S107)),ISNUMBER(SEARCH("Not identified",'Model output'!S107)),AND(ISNUMBER(SEARCH("No",'Model output'!S107)),NOT(ISNUMBER(SEARCH("carcinoma",'Model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1" t="str">
        <f>IF(OR('Model output'!V107="", AND(ISERROR(SEARCH("Positive",'Model output'!V107)), ISNUMBER(SEARCH("Negative",'Model output'!V107))), ISNUMBER(SEARCH("Uninvolved",'Model output'!V107)), ISNUMBER(SEARCH("not involved",'Model output'!V107)), ISNUMBER(SEARCH("Free",'Model output'!V107)), ISNUMBER(SEARCH("1 mm",'Model output'!V107)), ISNUMBER(SEARCH("1.0 mm",'Model output'!V107)), ISNUMBER(SEARCH("0.1 CM",'Model output'!V107)), ISNUMBER(SEARCH("less than 0.2 mm",'Model output'!V107)), ISNUMBER(SEARCH("less than 0.5 mm",'Model output'!V107)), ISNUMBER(SEARCH("invades capsule",'Model output'!V107)), ISNUMBER(SEARCH("Lymphocyte invasion",'Model output'!V107)), ISNUMBER(SEARCH("invades in capsule or vessel or benign tissue",'Model output'!V107)), ISNUMBER(SEARCH("not mentioned",'Model output'!V107)), ISNUMBER(SEARCH("cannot be assessed",'Model output'!V107))), "negative", "positive")</f>
        <v>negative</v>
      </c>
      <c r="AE108" s="38"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39" t="str">
        <f t="shared" si="14"/>
        <v>1a</v>
      </c>
      <c r="AG108" s="39" t="str">
        <f t="shared" si="15"/>
        <v>1a</v>
      </c>
      <c r="AH108" s="39" t="str">
        <f t="shared" si="19"/>
        <v>0</v>
      </c>
      <c r="AI108" s="45" t="str">
        <f t="shared" si="20"/>
        <v>II</v>
      </c>
      <c r="AJ108" s="42" t="s">
        <v>942</v>
      </c>
      <c r="AK108" s="44" t="s">
        <v>634</v>
      </c>
      <c r="AL108" s="44" t="s">
        <v>945</v>
      </c>
      <c r="AM108" s="44" t="s">
        <v>949</v>
      </c>
      <c r="AN108" s="44" t="s">
        <v>947</v>
      </c>
      <c r="AO108" s="24">
        <f t="shared" ca="1" si="25"/>
        <v>1</v>
      </c>
      <c r="AP108" s="1">
        <f t="shared" si="26"/>
        <v>1</v>
      </c>
      <c r="AQ108" s="1">
        <f t="shared" si="27"/>
        <v>0</v>
      </c>
      <c r="AR108" s="1">
        <f t="shared" si="28"/>
        <v>1</v>
      </c>
      <c r="AS108" s="15">
        <f t="shared" si="16"/>
        <v>1</v>
      </c>
    </row>
    <row r="109" spans="1:45">
      <c r="A109" t="str">
        <f>'Model output'!A108</f>
        <v>TCGA-DJ-A3VG</v>
      </c>
      <c r="B109" s="36">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X</v>
      </c>
      <c r="F109" t="str">
        <f t="shared" si="17"/>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output'!G108)),ISNUMBER(SEARCH("V ",'Model output'!G108)),ISNUMBER(SEARCH("five",'Model output'!G108)),ISNUMBER(SEARCH("5",'Model output'!G108))))), "lateral", "central"))</f>
        <v/>
      </c>
      <c r="H109" t="str">
        <f>IF('Model output'!H108="","negative",IF(OR(ISNUMBER(SEARCH("lymph node",'Model output'!H108)),ISNUMBER(SEARCH("gland",'Model output'!H108)),ISNUMBER(SEARCH("lobe",'Model output'!H108)),ISNUMBER(SEARCH("isthmus",'Model output'!H108)),ISNUMBER(SEARCH("mediastinum",'Model output'!H108)),ISNUMBER(SEARCH("Not mentioned",'Model output'!H108)), ISNUMBER(SEARCH("Not applicable",'Model output'!H108)), ISNUMBER(SEARCH("paratracheal",'Model output'!H108)),ISNUMBER(SEARCH("fibroadipose tissue",'Model output'!H108)),ISNUMBER(SEARCH("thyroid node",'Model output'!H108)),ISNUMBER(SEARCH("skeletal muscle",'Model output'!H108)),ISNUMBER(SEARCH("right",'Model output'!H108)),ISNUMBER(SEARCH("left",'Model output'!H108)),ISNUMBER(SEARCH("Not specified",'Model output'!H108))),"negative","positive"))</f>
        <v>negative</v>
      </c>
      <c r="I109">
        <f>IF(OR('Model output'!I108="",'Model output'!I108="Not answered",'Model output'!I108="Not mentioned"),"",IF(ISNUMBER('Model output'!I108),'Model output'!I108,1))</f>
        <v>1</v>
      </c>
      <c r="J109">
        <f>IF(OR('Model output'!J108="",'Model output'!J108="Not answered",'Model output'!J108="Not mentioned"),"",IF(AND(ISNUMBER('Model output'!J108),'Model output'!J108&lt;=I109),'Model output'!J108,IF(AND(ISNUMBER('Model output'!J108), 'Model output'!J108&gt;=DATE(2024,1,1)), MIN(DAY('Model output'!J108), MONTH('Model output'!J108), YEAR('Model output'!J108)), IF(ISNUMBER(SEARCH("0/",'Model output'!J108)),0,IF(ISNUMBER(SEARCH("/",'Model output'!J108)), VALUE(LEFT('Model output'!J108, SEARCH("/",'Model output'!J108)-1)),1)))))</f>
        <v>0</v>
      </c>
      <c r="K109" t="str" cm="1">
        <f t="array" ref="K109">IF(COUNT(FIND({0,1,2,3,4,5,6,7,8,9},'Model output'!K108))&gt;0,'Model output'!K108,"")</f>
        <v/>
      </c>
      <c r="L109" s="8" t="str">
        <f t="shared" si="13"/>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 carcinoma, follicular variant</v>
      </c>
      <c r="O109" t="str">
        <f>IF('Model output'!M108="","",'Model output'!M108)</f>
        <v/>
      </c>
      <c r="P109" t="str">
        <f>IF('Model output'!N108="","",'Model output'!N108)</f>
        <v>1.1 cm</v>
      </c>
      <c r="Q109" t="str">
        <f t="shared" si="18"/>
        <v>1.1cm</v>
      </c>
      <c r="R109" cm="1">
        <f t="array" ref="R109">IF(Q109="","",IF(ISNUMBER(SEARCH("cm",Q109)),MAX(VALUE(SUBSTITUTE(_xlfn.FILTERXML("&lt;t&gt;&lt;s&gt;"&amp;SUBSTITUTE(Q109,",","&lt;/s&gt;&lt;s&gt;")&amp;"&lt;/s&gt;&lt;/t&gt;","//s"),"cm",""))),MAX(VALUE(SUBSTITUTE(_xlfn.FILTERXML("&lt;t&gt;&lt;s&gt;"&amp;SUBSTITUTE(Q109,",","&lt;/s&gt;&lt;s&gt;")&amp;"&lt;/s&gt;&lt;/t&gt;","//s"),"mm","")))/10))</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 ""))</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9" t="str">
        <f>IF('Model output'!S108="","",'Model output'!S108)</f>
        <v>Not Identified</v>
      </c>
      <c r="Y109" t="str">
        <f>IF(OR('Model output'!S108="",ISNUMBER(SEARCH("Absent",'Model output'!S108)),ISNUMBER(SEARCH("Not identified",'Model output'!S108)),AND(ISNUMBER(SEARCH("No",'Model output'!S108)),NOT(ISNUMBER(SEARCH("carcinoma",'Model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1" t="str">
        <f>IF(OR('Model output'!V108="", AND(ISERROR(SEARCH("Positive",'Model output'!V108)), ISNUMBER(SEARCH("Negative",'Model output'!V108))), ISNUMBER(SEARCH("Uninvolved",'Model output'!V108)), ISNUMBER(SEARCH("not involved",'Model output'!V108)), ISNUMBER(SEARCH("Free",'Model output'!V108)), ISNUMBER(SEARCH("1 mm",'Model output'!V108)), ISNUMBER(SEARCH("1.0 mm",'Model output'!V108)), ISNUMBER(SEARCH("0.1 CM",'Model output'!V108)), ISNUMBER(SEARCH("less than 0.2 mm",'Model output'!V108)), ISNUMBER(SEARCH("less than 0.5 mm",'Model output'!V108)), ISNUMBER(SEARCH("invades capsule",'Model output'!V108)), ISNUMBER(SEARCH("Lymphocyte invasion",'Model output'!V108)), ISNUMBER(SEARCH("invades in capsule or vessel or benign tissue",'Model output'!V108)), ISNUMBER(SEARCH("not mentioned",'Model output'!V108)), ISNUMBER(SEARCH("cannot be assessed",'Model output'!V108))), "negative", "positive")</f>
        <v>negative</v>
      </c>
      <c r="AE109" s="38"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low</v>
      </c>
      <c r="AF109" s="39" t="str">
        <f t="shared" si="14"/>
        <v>1b</v>
      </c>
      <c r="AG109" s="39" t="str">
        <f t="shared" si="15"/>
        <v>0</v>
      </c>
      <c r="AH109" s="39" t="str">
        <f t="shared" si="19"/>
        <v>0</v>
      </c>
      <c r="AI109" s="45" t="str">
        <f t="shared" si="20"/>
        <v>I</v>
      </c>
      <c r="AJ109" s="42" t="s">
        <v>941</v>
      </c>
      <c r="AK109" s="44" t="s">
        <v>945</v>
      </c>
      <c r="AL109" s="44" t="s">
        <v>946</v>
      </c>
      <c r="AM109" s="44" t="s">
        <v>949</v>
      </c>
      <c r="AN109" s="44" t="s">
        <v>73</v>
      </c>
      <c r="AO109" s="24">
        <f t="shared" ca="1" si="25"/>
        <v>1</v>
      </c>
      <c r="AP109" s="1">
        <f t="shared" si="26"/>
        <v>1</v>
      </c>
      <c r="AQ109" s="1">
        <f t="shared" si="27"/>
        <v>1</v>
      </c>
      <c r="AR109" s="1">
        <f t="shared" si="28"/>
        <v>1</v>
      </c>
      <c r="AS109" s="15">
        <f t="shared" si="16"/>
        <v>1</v>
      </c>
    </row>
    <row r="110" spans="1:45">
      <c r="A110" t="str">
        <f>'Model output'!A109</f>
        <v>TCGA-DJ-A3VJ</v>
      </c>
      <c r="B110" s="36">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si="17"/>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output'!G109)),ISNUMBER(SEARCH("V ",'Model output'!G109)),ISNUMBER(SEARCH("five",'Model output'!G109)),ISNUMBER(SEARCH("5",'Model output'!G109))))), "lateral", "central"))</f>
        <v>central</v>
      </c>
      <c r="H110" t="str">
        <f>IF('Model output'!H109="","negative",IF(OR(ISNUMBER(SEARCH("lymph node",'Model output'!H109)),ISNUMBER(SEARCH("gland",'Model output'!H109)),ISNUMBER(SEARCH("lobe",'Model output'!H109)),ISNUMBER(SEARCH("isthmus",'Model output'!H109)),ISNUMBER(SEARCH("mediastinum",'Model output'!H109)),ISNUMBER(SEARCH("Not mentioned",'Model output'!H109)), ISNUMBER(SEARCH("Not applicable",'Model output'!H109)), ISNUMBER(SEARCH("paratracheal",'Model output'!H109)),ISNUMBER(SEARCH("fibroadipose tissue",'Model output'!H109)),ISNUMBER(SEARCH("thyroid node",'Model output'!H109)),ISNUMBER(SEARCH("skeletal muscle",'Model output'!H109)),ISNUMBER(SEARCH("right",'Model output'!H109)),ISNUMBER(SEARCH("left",'Model output'!H109)),ISNUMBER(SEARCH("Not specified",'Model output'!H109))),"negative","positive"))</f>
        <v>negative</v>
      </c>
      <c r="I110">
        <f>IF(OR('Model output'!I109="",'Model output'!I109="Not answered",'Model output'!I109="Not mentioned"),"",IF(ISNUMBER('Model output'!I109),'Model output'!I109,1))</f>
        <v>3</v>
      </c>
      <c r="J110">
        <f>IF(OR('Model output'!J109="",'Model output'!J109="Not answered",'Model output'!J109="Not mentioned"),"",IF(AND(ISNUMBER('Model output'!J109),'Model output'!J109&lt;=I110),'Model output'!J109,IF(AND(ISNUMBER('Model output'!J109), 'Model output'!J109&gt;=DATE(2024,1,1)), MIN(DAY('Model output'!J109), MONTH('Model output'!J109), YEAR('Model output'!J109)), IF(ISNUMBER(SEARCH("0/",'Model output'!J109)),0,IF(ISNUMBER(SEARCH("/",'Model output'!J109)), VALUE(LEFT('Model output'!J109, SEARCH("/",'Model output'!J109)-1)),1)))))</f>
        <v>2</v>
      </c>
      <c r="K110" t="str" cm="1">
        <f t="array" ref="K110">IF(COUNT(FIND({0,1,2,3,4,5,6,7,8,9},'Model output'!K109))&gt;0,'Model output'!K109,"")</f>
        <v>0.7cm</v>
      </c>
      <c r="L110" s="8" t="str">
        <f t="shared" si="13"/>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8"/>
        <v>2.0cm</v>
      </c>
      <c r="R110" cm="1">
        <f t="array" ref="R110">IF(Q110="","",IF(ISNUMBER(SEARCH("cm",Q110)),MAX(VALUE(SUBSTITUTE(_xlfn.FILTERXML("&lt;t&gt;&lt;s&gt;"&amp;SUBSTITUTE(Q110,",","&lt;/s&gt;&lt;s&gt;")&amp;"&lt;/s&gt;&lt;/t&gt;","//s"),"cm",""))),MAX(VALUE(SUBSTITUTE(_xlfn.FILTERXML("&lt;t&gt;&lt;s&gt;"&amp;SUBSTITUTE(Q110,",","&lt;/s&gt;&lt;s&gt;")&amp;"&lt;/s&gt;&lt;/t&gt;","//s"),"mm","")))/10))</f>
        <v>2</v>
      </c>
      <c r="S110" t="str">
        <f>IF(OR('Model output'!P109="",ISNUMBER(SEARCH("Not identified", 'Model output'!P109)),ISNUMBER(SEARCH("Absent",'Model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 ""))</f>
        <v>Not mentioned</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s="19" t="str">
        <f>IF('Model output'!S109="","",'Model output'!S109)</f>
        <v>Invades: fibroadipose tissue</v>
      </c>
      <c r="Y110" t="str">
        <f>IF(OR('Model output'!S109="",ISNUMBER(SEARCH("Absent",'Model output'!S109)),ISNUMBER(SEARCH("Not identified",'Model output'!S109)),AND(ISNUMBER(SEARCH("No",'Model output'!S109)),NOT(ISNUMBER(SEARCH("carcinoma",'Model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1" t="str">
        <f>IF(OR('Model output'!V109="", AND(ISERROR(SEARCH("Positive",'Model output'!V109)), ISNUMBER(SEARCH("Negative",'Model output'!V109))), ISNUMBER(SEARCH("Uninvolved",'Model output'!V109)), ISNUMBER(SEARCH("not involved",'Model output'!V109)), ISNUMBER(SEARCH("Free",'Model output'!V109)), ISNUMBER(SEARCH("1 mm",'Model output'!V109)), ISNUMBER(SEARCH("1.0 mm",'Model output'!V109)), ISNUMBER(SEARCH("0.1 CM",'Model output'!V109)), ISNUMBER(SEARCH("less than 0.2 mm",'Model output'!V109)), ISNUMBER(SEARCH("less than 0.5 mm",'Model output'!V109)), ISNUMBER(SEARCH("invades capsule",'Model output'!V109)), ISNUMBER(SEARCH("Lymphocyte invasion",'Model output'!V109)), ISNUMBER(SEARCH("invades in capsule or vessel or benign tissue",'Model output'!V109)), ISNUMBER(SEARCH("not mentioned",'Model output'!V109)), ISNUMBER(SEARCH("cannot be assessed",'Model output'!V109))), "negative", "positive")</f>
        <v>negative</v>
      </c>
      <c r="AE110" s="38"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39" t="str">
        <f t="shared" si="14"/>
        <v>1b</v>
      </c>
      <c r="AG110" s="39" t="str">
        <f t="shared" si="15"/>
        <v>1a</v>
      </c>
      <c r="AH110" s="39" t="str">
        <f t="shared" si="19"/>
        <v>0</v>
      </c>
      <c r="AI110" s="45" t="str">
        <f t="shared" si="20"/>
        <v>I</v>
      </c>
      <c r="AJ110" s="42" t="s">
        <v>942</v>
      </c>
      <c r="AK110" s="44" t="s">
        <v>945</v>
      </c>
      <c r="AL110" s="44" t="s">
        <v>634</v>
      </c>
      <c r="AM110" s="44" t="s">
        <v>949</v>
      </c>
      <c r="AN110" s="44" t="s">
        <v>73</v>
      </c>
      <c r="AO110" s="24">
        <f t="shared" ca="1" si="25"/>
        <v>1</v>
      </c>
      <c r="AP110" s="1">
        <f t="shared" si="26"/>
        <v>1</v>
      </c>
      <c r="AQ110" s="1">
        <f t="shared" si="27"/>
        <v>1</v>
      </c>
      <c r="AR110" s="1">
        <f t="shared" si="28"/>
        <v>1</v>
      </c>
      <c r="AS110" s="15">
        <f t="shared" si="16"/>
        <v>1</v>
      </c>
    </row>
    <row r="111" spans="1:45">
      <c r="A111" t="str">
        <f>'Model output'!A110</f>
        <v>TCGA-DJ-A3VK</v>
      </c>
      <c r="B111" s="36">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0</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X</v>
      </c>
      <c r="F111" t="str">
        <f t="shared" si="17"/>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output'!G110)),ISNUMBER(SEARCH("V ",'Model output'!G110)),ISNUMBER(SEARCH("five",'Model output'!G110)),ISNUMBER(SEARCH("5",'Model output'!G110))))), "lateral", "central"))</f>
        <v/>
      </c>
      <c r="H111" t="str">
        <f>IF('Model output'!H110="","negative",IF(OR(ISNUMBER(SEARCH("lymph node",'Model output'!H110)),ISNUMBER(SEARCH("gland",'Model output'!H110)),ISNUMBER(SEARCH("lobe",'Model output'!H110)),ISNUMBER(SEARCH("isthmus",'Model output'!H110)),ISNUMBER(SEARCH("mediastinum",'Model output'!H110)),ISNUMBER(SEARCH("Not mentioned",'Model output'!H110)), ISNUMBER(SEARCH("Not applicable",'Model output'!H110)), ISNUMBER(SEARCH("paratracheal",'Model output'!H110)),ISNUMBER(SEARCH("fibroadipose tissue",'Model output'!H110)),ISNUMBER(SEARCH("thyroid node",'Model output'!H110)),ISNUMBER(SEARCH("skeletal muscle",'Model output'!H110)),ISNUMBER(SEARCH("right",'Model output'!H110)),ISNUMBER(SEARCH("left",'Model output'!H110)),ISNUMBER(SEARCH("Not specified",'Model output'!H110))),"negative","positive"))</f>
        <v>negative</v>
      </c>
      <c r="I111">
        <f>IF(OR('Model output'!I110="",'Model output'!I110="Not answered",'Model output'!I110="Not mentioned"),"",IF(ISNUMBER('Model output'!I110),'Model output'!I110,1))</f>
        <v>1</v>
      </c>
      <c r="J111">
        <f>IF(OR('Model output'!J110="",'Model output'!J110="Not answered",'Model output'!J110="Not mentioned"),"",IF(AND(ISNUMBER('Model output'!J110),'Model output'!J110&lt;=I111),'Model output'!J110,IF(AND(ISNUMBER('Model output'!J110), 'Model output'!J110&gt;=DATE(2024,1,1)), MIN(DAY('Model output'!J110), MONTH('Model output'!J110), YEAR('Model output'!J110)), IF(ISNUMBER(SEARCH("0/",'Model output'!J110)),0,IF(ISNUMBER(SEARCH("/",'Model output'!J110)), VALUE(LEFT('Model output'!J110, SEARCH("/",'Model output'!J110)-1)),1)))))</f>
        <v>0</v>
      </c>
      <c r="K111" t="str" cm="1">
        <f t="array" ref="K111">IF(COUNT(FIND({0,1,2,3,4,5,6,7,8,9},'Model output'!K110))&gt;0,'Model output'!K110,"")</f>
        <v/>
      </c>
      <c r="L111" s="8" t="str">
        <f t="shared" si="13"/>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carcinoma, follicular variant</v>
      </c>
      <c r="O111" t="str">
        <f>IF('Model output'!M110="","",'Model output'!M110)</f>
        <v/>
      </c>
      <c r="P111" t="str">
        <f>IF('Model output'!N110="","",'Model output'!N110)</f>
        <v>1.0 cm</v>
      </c>
      <c r="Q111" t="str">
        <f t="shared" si="18"/>
        <v>1.0cm</v>
      </c>
      <c r="R111" cm="1">
        <f t="array" ref="R111">IF(Q111="","",IF(ISNUMBER(SEARCH("cm",Q111)),MAX(VALUE(SUBSTITUTE(_xlfn.FILTERXML("&lt;t&gt;&lt;s&gt;"&amp;SUBSTITUTE(Q111,",","&lt;/s&gt;&lt;s&gt;")&amp;"&lt;/s&gt;&lt;/t&gt;","//s"),"cm",""))),MAX(VALUE(SUBSTITUTE(_xlfn.FILTERXML("&lt;t&gt;&lt;s&gt;"&amp;SUBSTITUTE(Q111,",","&lt;/s&gt;&lt;s&gt;")&amp;"&lt;/s&gt;&lt;/t&gt;","//s"),"mm","")))/10))</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 ""))</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19" t="str">
        <f>IF('Model output'!S110="","",'Model output'!S110)</f>
        <v>Focal extrathyroidal extension into the fibroadipose tissue of papillary microcarcinoma (left lobe, 0.8 cm)</v>
      </c>
      <c r="Y111" t="str">
        <f>IF(OR('Model output'!S110="",ISNUMBER(SEARCH("Absent",'Model output'!S110)),ISNUMBER(SEARCH("Not identified",'Model output'!S110)),AND(ISNUMBER(SEARCH("No",'Model output'!S110)),NOT(ISNUMBER(SEARCH("carcinoma",'Model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1" t="str">
        <f>IF(OR('Model output'!V110="", AND(ISERROR(SEARCH("Positive",'Model output'!V110)), ISNUMBER(SEARCH("Negative",'Model output'!V110))), ISNUMBER(SEARCH("Uninvolved",'Model output'!V110)), ISNUMBER(SEARCH("not involved",'Model output'!V110)), ISNUMBER(SEARCH("Free",'Model output'!V110)), ISNUMBER(SEARCH("1 mm",'Model output'!V110)), ISNUMBER(SEARCH("1.0 mm",'Model output'!V110)), ISNUMBER(SEARCH("0.1 CM",'Model output'!V110)), ISNUMBER(SEARCH("less than 0.2 mm",'Model output'!V110)), ISNUMBER(SEARCH("less than 0.5 mm",'Model output'!V110)), ISNUMBER(SEARCH("invades capsule",'Model output'!V110)), ISNUMBER(SEARCH("Lymphocyte invasion",'Model output'!V110)), ISNUMBER(SEARCH("invades in capsule or vessel or benign tissue",'Model output'!V110)), ISNUMBER(SEARCH("not mentioned",'Model output'!V110)), ISNUMBER(SEARCH("cannot be assessed",'Model output'!V110))), "negative", "positive")</f>
        <v>negative</v>
      </c>
      <c r="AE111" s="38"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39" t="str">
        <f t="shared" si="14"/>
        <v>1a</v>
      </c>
      <c r="AG111" s="39" t="str">
        <f t="shared" si="15"/>
        <v>0</v>
      </c>
      <c r="AH111" s="39" t="str">
        <f t="shared" si="19"/>
        <v>0</v>
      </c>
      <c r="AI111" s="45" t="str">
        <f t="shared" si="20"/>
        <v>I</v>
      </c>
      <c r="AJ111" s="42" t="s">
        <v>942</v>
      </c>
      <c r="AK111" s="44" t="s">
        <v>634</v>
      </c>
      <c r="AL111" s="44" t="s">
        <v>946</v>
      </c>
      <c r="AM111" s="44" t="s">
        <v>949</v>
      </c>
      <c r="AN111" s="44" t="s">
        <v>73</v>
      </c>
      <c r="AO111" s="24">
        <f t="shared" ca="1" si="25"/>
        <v>1</v>
      </c>
      <c r="AP111" s="1">
        <f t="shared" si="26"/>
        <v>1</v>
      </c>
      <c r="AQ111" s="1">
        <f t="shared" si="27"/>
        <v>1</v>
      </c>
      <c r="AR111" s="1">
        <f t="shared" si="28"/>
        <v>1</v>
      </c>
      <c r="AS111" s="15">
        <f t="shared" si="16"/>
        <v>1</v>
      </c>
    </row>
    <row r="112" spans="1:45">
      <c r="A112" t="str">
        <f>'Model output'!A111</f>
        <v>TCGA-DJ-A3VL</v>
      </c>
      <c r="B112" s="36">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1a</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0</v>
      </c>
      <c r="F112" t="str">
        <f t="shared" si="17"/>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output'!G111)),ISNUMBER(SEARCH("V ",'Model output'!G111)),ISNUMBER(SEARCH("five",'Model output'!G111)),ISNUMBER(SEARCH("5",'Model output'!G111))))), "lateral", "central"))</f>
        <v/>
      </c>
      <c r="H112" t="str">
        <f>IF('Model output'!H111="","negative",IF(OR(ISNUMBER(SEARCH("lymph node",'Model output'!H111)),ISNUMBER(SEARCH("gland",'Model output'!H111)),ISNUMBER(SEARCH("lobe",'Model output'!H111)),ISNUMBER(SEARCH("isthmus",'Model output'!H111)),ISNUMBER(SEARCH("mediastinum",'Model output'!H111)),ISNUMBER(SEARCH("Not mentioned",'Model output'!H111)), ISNUMBER(SEARCH("Not applicable",'Model output'!H111)), ISNUMBER(SEARCH("paratracheal",'Model output'!H111)),ISNUMBER(SEARCH("fibroadipose tissue",'Model output'!H111)),ISNUMBER(SEARCH("thyroid node",'Model output'!H111)),ISNUMBER(SEARCH("skeletal muscle",'Model output'!H111)),ISNUMBER(SEARCH("right",'Model output'!H111)),ISNUMBER(SEARCH("left",'Model output'!H111)),ISNUMBER(SEARCH("Not specified",'Model output'!H111))),"negative","positive"))</f>
        <v>negative</v>
      </c>
      <c r="I112">
        <f>IF(OR('Model output'!I111="",'Model output'!I111="Not answered",'Model output'!I111="Not mentioned"),"",IF(ISNUMBER('Model output'!I111),'Model output'!I111,1))</f>
        <v>1</v>
      </c>
      <c r="J112">
        <f>IF(OR('Model output'!J111="",'Model output'!J111="Not answered",'Model output'!J111="Not mentioned"),"",IF(AND(ISNUMBER('Model output'!J111),'Model output'!J111&lt;=I112),'Model output'!J111,IF(AND(ISNUMBER('Model output'!J111), 'Model output'!J111&gt;=DATE(2024,1,1)), MIN(DAY('Model output'!J111), MONTH('Model output'!J111), YEAR('Model output'!J111)), IF(ISNUMBER(SEARCH("0/",'Model output'!J111)),0,IF(ISNUMBER(SEARCH("/",'Model output'!J111)), VALUE(LEFT('Model output'!J111, SEARCH("/",'Model output'!J111)-1)),1)))))</f>
        <v>0</v>
      </c>
      <c r="K112" t="str" cm="1">
        <f t="array" ref="K112">IF(COUNT(FIND({0,1,2,3,4,5,6,7,8,9},'Model output'!K111))&gt;0,'Model output'!K111,"")</f>
        <v/>
      </c>
      <c r="L112" s="8" t="str">
        <f t="shared" si="13"/>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
      </c>
      <c r="P112" t="str">
        <f>IF('Model output'!N111="","",'Model output'!N111)</f>
        <v>0.6 cm</v>
      </c>
      <c r="Q112" t="str">
        <f t="shared" si="18"/>
        <v>0.6cm</v>
      </c>
      <c r="R112" cm="1">
        <f t="array" ref="R112">IF(Q112="","",IF(ISNUMBER(SEARCH("cm",Q112)),MAX(VALUE(SUBSTITUTE(_xlfn.FILTERXML("&lt;t&gt;&lt;s&gt;"&amp;SUBSTITUTE(Q112,",","&lt;/s&gt;&lt;s&gt;")&amp;"&lt;/s&gt;&lt;/t&gt;","//s"),"cm",""))),MAX(VALUE(SUBSTITUTE(_xlfn.FILTERXML("&lt;t&gt;&lt;s&gt;"&amp;SUBSTITUTE(Q112,",","&lt;/s&gt;&lt;s&gt;")&amp;"&lt;/s&gt;&lt;/t&gt;","//s"),"mm","")))/10))</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1</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 ""))</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9" t="str">
        <f>IF('Model output'!S111="","",'Model output'!S111)</f>
        <v>Not identified</v>
      </c>
      <c r="Y112" t="str">
        <f>IF(OR('Model output'!S111="",ISNUMBER(SEARCH("Absent",'Model output'!S111)),ISNUMBER(SEARCH("Not identified",'Model output'!S111)),AND(ISNUMBER(SEARCH("No",'Model output'!S111)),NOT(ISNUMBER(SEARCH("carcinoma",'Model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1" t="str">
        <f>IF(OR('Model output'!V111="", AND(ISERROR(SEARCH("Positive",'Model output'!V111)), ISNUMBER(SEARCH("Negative",'Model output'!V111))), ISNUMBER(SEARCH("Uninvolved",'Model output'!V111)), ISNUMBER(SEARCH("not involved",'Model output'!V111)), ISNUMBER(SEARCH("Free",'Model output'!V111)), ISNUMBER(SEARCH("1 mm",'Model output'!V111)), ISNUMBER(SEARCH("1.0 mm",'Model output'!V111)), ISNUMBER(SEARCH("0.1 CM",'Model output'!V111)), ISNUMBER(SEARCH("less than 0.2 mm",'Model output'!V111)), ISNUMBER(SEARCH("less than 0.5 mm",'Model output'!V111)), ISNUMBER(SEARCH("invades capsule",'Model output'!V111)), ISNUMBER(SEARCH("Lymphocyte invasion",'Model output'!V111)), ISNUMBER(SEARCH("invades in capsule or vessel or benign tissue",'Model output'!V111)), ISNUMBER(SEARCH("not mentioned",'Model output'!V111)), ISNUMBER(SEARCH("cannot be assessed",'Model output'!V111))), "negative", "positive")</f>
        <v>negative</v>
      </c>
      <c r="AE112" s="38"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39" t="str">
        <f t="shared" si="14"/>
        <v>1a</v>
      </c>
      <c r="AG112" s="39" t="str">
        <f t="shared" si="15"/>
        <v>0</v>
      </c>
      <c r="AH112" s="39" t="str">
        <f t="shared" si="19"/>
        <v>0</v>
      </c>
      <c r="AI112" s="45" t="str">
        <f t="shared" si="20"/>
        <v>I</v>
      </c>
      <c r="AJ112" s="42" t="s">
        <v>941</v>
      </c>
      <c r="AK112" s="44" t="s">
        <v>634</v>
      </c>
      <c r="AL112" s="44" t="s">
        <v>946</v>
      </c>
      <c r="AM112" s="44" t="s">
        <v>949</v>
      </c>
      <c r="AN112" s="44" t="s">
        <v>73</v>
      </c>
      <c r="AO112" s="24">
        <f t="shared" ca="1" si="25"/>
        <v>1</v>
      </c>
      <c r="AP112" s="1">
        <f t="shared" si="26"/>
        <v>1</v>
      </c>
      <c r="AQ112" s="1">
        <f t="shared" si="27"/>
        <v>1</v>
      </c>
      <c r="AR112" s="1">
        <f t="shared" si="28"/>
        <v>1</v>
      </c>
      <c r="AS112" s="15">
        <f t="shared" si="16"/>
        <v>1</v>
      </c>
    </row>
    <row r="113" spans="1:45">
      <c r="A113" t="str">
        <f>'Model output'!A112</f>
        <v>TCGA-DJ-A3VM</v>
      </c>
      <c r="B113" s="36">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1</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X</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X</v>
      </c>
      <c r="F113" t="str">
        <f t="shared" si="17"/>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output'!G112)),ISNUMBER(SEARCH("V ",'Model output'!G112)),ISNUMBER(SEARCH("five",'Model output'!G112)),ISNUMBER(SEARCH("5",'Model output'!G112))))), "lateral", "central"))</f>
        <v/>
      </c>
      <c r="H113" t="str">
        <f>IF('Model output'!H112="","negative",IF(OR(ISNUMBER(SEARCH("lymph node",'Model output'!H112)),ISNUMBER(SEARCH("gland",'Model output'!H112)),ISNUMBER(SEARCH("lobe",'Model output'!H112)),ISNUMBER(SEARCH("isthmus",'Model output'!H112)),ISNUMBER(SEARCH("mediastinum",'Model output'!H112)),ISNUMBER(SEARCH("Not mentioned",'Model output'!H112)), ISNUMBER(SEARCH("Not applicable",'Model output'!H112)), ISNUMBER(SEARCH("paratracheal",'Model output'!H112)),ISNUMBER(SEARCH("fibroadipose tissue",'Model output'!H112)),ISNUMBER(SEARCH("thyroid node",'Model output'!H112)),ISNUMBER(SEARCH("skeletal muscle",'Model output'!H112)),ISNUMBER(SEARCH("right",'Model output'!H112)),ISNUMBER(SEARCH("left",'Model output'!H112)),ISNUMBER(SEARCH("Not specified",'Model output'!H112))),"negative","positive"))</f>
        <v>negative</v>
      </c>
      <c r="I113">
        <f>IF(OR('Model output'!I112="",'Model output'!I112="Not answered",'Model output'!I112="Not mentioned"),"",IF(ISNUMBER('Model output'!I112),'Model output'!I112,1))</f>
        <v>8</v>
      </c>
      <c r="J113">
        <f>IF(OR('Model output'!J112="",'Model output'!J112="Not answered",'Model output'!J112="Not mentioned"),"",IF(AND(ISNUMBER('Model output'!J112),'Model output'!J112&lt;=I113),'Model output'!J112,IF(AND(ISNUMBER('Model output'!J112), 'Model output'!J112&gt;=DATE(2024,1,1)), MIN(DAY('Model output'!J112), MONTH('Model output'!J112), YEAR('Model output'!J112)), IF(ISNUMBER(SEARCH("0/",'Model output'!J112)),0,IF(ISNUMBER(SEARCH("/",'Model output'!J112)), VALUE(LEFT('Model output'!J112, SEARCH("/",'Model output'!J112)-1)),1)))))</f>
        <v>0</v>
      </c>
      <c r="K113" t="str" cm="1">
        <f t="array" ref="K113">IF(COUNT(FIND({0,1,2,3,4,5,6,7,8,9},'Model output'!K112))&gt;0,'Model output'!K112,"")</f>
        <v/>
      </c>
      <c r="L113" s="8" t="str">
        <f t="shared" si="13"/>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 follicular variant with oncocytic features</v>
      </c>
      <c r="O113" t="str">
        <f>IF('Model output'!M112="","",'Model output'!M112)</f>
        <v/>
      </c>
      <c r="P113" t="str">
        <f>IF('Model output'!N112="","",'Model output'!N112)</f>
        <v>3 cm</v>
      </c>
      <c r="Q113" t="str">
        <f t="shared" si="18"/>
        <v>3cm</v>
      </c>
      <c r="R113" cm="1">
        <f t="array" ref="R113">IF(Q113="","",IF(ISNUMBER(SEARCH("cm",Q113)),MAX(VALUE(SUBSTITUTE(_xlfn.FILTERXML("&lt;t&gt;&lt;s&gt;"&amp;SUBSTITUTE(Q113,",","&lt;/s&gt;&lt;s&gt;")&amp;"&lt;/s&gt;&lt;/t&gt;","//s"),"cm",""))),MAX(VALUE(SUBSTITUTE(_xlfn.FILTERXML("&lt;t&gt;&lt;s&gt;"&amp;SUBSTITUTE(Q113,",","&lt;/s&gt;&lt;s&gt;")&amp;"&lt;/s&gt;&lt;/t&gt;","//s"),"mm","")))/10))</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 ""))</f>
        <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9" t="str">
        <f>IF('Model output'!S112="","",'Model output'!S112)</f>
        <v>Not Identified</v>
      </c>
      <c r="Y113" t="str">
        <f>IF(OR('Model output'!S112="",ISNUMBER(SEARCH("Absent",'Model output'!S112)),ISNUMBER(SEARCH("Not identified",'Model output'!S112)),AND(ISNUMBER(SEARCH("No",'Model output'!S112)),NOT(ISNUMBER(SEARCH("carcinoma",'Model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1" t="str">
        <f>IF(OR('Model output'!V112="", AND(ISERROR(SEARCH("Positive",'Model output'!V112)), ISNUMBER(SEARCH("Negative",'Model output'!V112))), ISNUMBER(SEARCH("Uninvolved",'Model output'!V112)), ISNUMBER(SEARCH("not involved",'Model output'!V112)), ISNUMBER(SEARCH("Free",'Model output'!V112)), ISNUMBER(SEARCH("1 mm",'Model output'!V112)), ISNUMBER(SEARCH("1.0 mm",'Model output'!V112)), ISNUMBER(SEARCH("0.1 CM",'Model output'!V112)), ISNUMBER(SEARCH("less than 0.2 mm",'Model output'!V112)), ISNUMBER(SEARCH("less than 0.5 mm",'Model output'!V112)), ISNUMBER(SEARCH("invades capsule",'Model output'!V112)), ISNUMBER(SEARCH("Lymphocyte invasion",'Model output'!V112)), ISNUMBER(SEARCH("invades in capsule or vessel or benign tissue",'Model output'!V112)), ISNUMBER(SEARCH("not mentioned",'Model output'!V112)), ISNUMBER(SEARCH("cannot be assessed",'Model output'!V112))), "negative", "positive")</f>
        <v>negative</v>
      </c>
      <c r="AE113" s="38"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39" t="str">
        <f t="shared" si="14"/>
        <v>2</v>
      </c>
      <c r="AG113" s="39" t="str">
        <f t="shared" si="15"/>
        <v>0</v>
      </c>
      <c r="AH113" s="39" t="str">
        <f t="shared" si="19"/>
        <v>0</v>
      </c>
      <c r="AI113" s="45" t="str">
        <f t="shared" si="20"/>
        <v>I</v>
      </c>
      <c r="AJ113" s="42" t="s">
        <v>942</v>
      </c>
      <c r="AK113" s="44" t="s">
        <v>948</v>
      </c>
      <c r="AL113" s="44" t="s">
        <v>949</v>
      </c>
      <c r="AM113" s="44" t="s">
        <v>949</v>
      </c>
      <c r="AN113" s="44" t="s">
        <v>73</v>
      </c>
      <c r="AO113" s="24">
        <f t="shared" ca="1" si="25"/>
        <v>1</v>
      </c>
      <c r="AP113" s="1">
        <f t="shared" si="26"/>
        <v>1</v>
      </c>
      <c r="AQ113" s="1">
        <f t="shared" si="27"/>
        <v>1</v>
      </c>
      <c r="AR113" s="1">
        <f t="shared" si="28"/>
        <v>1</v>
      </c>
      <c r="AS113" s="15">
        <f t="shared" si="16"/>
        <v>1</v>
      </c>
    </row>
    <row r="114" spans="1:45">
      <c r="A114" t="str">
        <f>'Model output'!A113</f>
        <v>TCGA-DJ-A4UL</v>
      </c>
      <c r="B114" s="36">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0</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X</v>
      </c>
      <c r="F114" t="str">
        <f t="shared" si="17"/>
        <v>positive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output'!G113)),ISNUMBER(SEARCH("V ",'Model output'!G113)),ISNUMBER(SEARCH("five",'Model output'!G113)),ISNUMBER(SEARCH("5",'Model output'!G113))))), "lateral", "central"))</f>
        <v/>
      </c>
      <c r="H114" t="str">
        <f>IF('Model output'!H113="","negative",IF(OR(ISNUMBER(SEARCH("lymph node",'Model output'!H113)),ISNUMBER(SEARCH("gland",'Model output'!H113)),ISNUMBER(SEARCH("lobe",'Model output'!H113)),ISNUMBER(SEARCH("isthmus",'Model output'!H113)),ISNUMBER(SEARCH("mediastinum",'Model output'!H113)),ISNUMBER(SEARCH("Not mentioned",'Model output'!H113)), ISNUMBER(SEARCH("Not applicable",'Model output'!H113)), ISNUMBER(SEARCH("paratracheal",'Model output'!H113)),ISNUMBER(SEARCH("fibroadipose tissue",'Model output'!H113)),ISNUMBER(SEARCH("thyroid node",'Model output'!H113)),ISNUMBER(SEARCH("skeletal muscle",'Model output'!H113)),ISNUMBER(SEARCH("right",'Model output'!H113)),ISNUMBER(SEARCH("left",'Model output'!H113)),ISNUMBER(SEARCH("Not specified",'Model output'!H113))),"negative","positive"))</f>
        <v>negative</v>
      </c>
      <c r="I114">
        <f>IF(OR('Model output'!I113="",'Model output'!I113="Not answered",'Model output'!I113="Not mentioned"),"",IF(ISNUMBER('Model output'!I113),'Model output'!I113,1))</f>
        <v>3</v>
      </c>
      <c r="J114">
        <f>IF(OR('Model output'!J113="",'Model output'!J113="Not answered",'Model output'!J113="Not mentioned"),"",IF(AND(ISNUMBER('Model output'!J113),'Model output'!J113&lt;=I114),'Model output'!J113,IF(AND(ISNUMBER('Model output'!J113), 'Model output'!J113&gt;=DATE(2024,1,1)), MIN(DAY('Model output'!J113), MONTH('Model output'!J113), YEAR('Model output'!J113)), IF(ISNUMBER(SEARCH("0/",'Model output'!J113)),0,IF(ISNUMBER(SEARCH("/",'Model output'!J113)), VALUE(LEFT('Model output'!J113, SEARCH("/",'Model output'!J113)-1)),1)))))</f>
        <v>1</v>
      </c>
      <c r="K114" t="str" cm="1">
        <f t="array" ref="K114">IF(COUNT(FIND({0,1,2,3,4,5,6,7,8,9},'Model output'!K113))&gt;0,'Model output'!K113,"")</f>
        <v/>
      </c>
      <c r="L114" s="8" t="str">
        <f t="shared" si="13"/>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v>
      </c>
      <c r="O114" t="str">
        <f>IF('Model output'!M113="","",'Model output'!M113)</f>
        <v/>
      </c>
      <c r="P114" t="str">
        <f>IF('Model output'!N113="","",'Model output'!N113)</f>
        <v>1.1 cm</v>
      </c>
      <c r="Q114" t="str">
        <f t="shared" si="18"/>
        <v>1.1cm</v>
      </c>
      <c r="R114" cm="1">
        <f t="array" ref="R114">IF(Q114="","",IF(ISNUMBER(SEARCH("cm",Q114)),MAX(VALUE(SUBSTITUTE(_xlfn.FILTERXML("&lt;t&gt;&lt;s&gt;"&amp;SUBSTITUTE(Q114,",","&lt;/s&gt;&lt;s&gt;")&amp;"&lt;/s&gt;&lt;/t&gt;","//s"),"cm",""))),MAX(VALUE(SUBSTITUTE(_xlfn.FILTERXML("&lt;t&gt;&lt;s&gt;"&amp;SUBSTITUTE(Q114,",","&lt;/s&gt;&lt;s&gt;")&amp;"&lt;/s&gt;&lt;/t&gt;","//s"),"mm","")))/10))</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t="str">
        <f>IF('Model output'!O113="","",'Model output'!O113)</f>
        <v>Multiple foci (9)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 ""))</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9" t="str">
        <f>IF('Model output'!S113="","",'Model output'!S113)</f>
        <v>Not Identified</v>
      </c>
      <c r="Y114" t="str">
        <f>IF(OR('Model output'!S113="",ISNUMBER(SEARCH("Absent",'Model output'!S113)),ISNUMBER(SEARCH("Not identified",'Model output'!S113)),AND(ISNUMBER(SEARCH("No",'Model output'!S113)),NOT(ISNUMBER(SEARCH("carcinoma",'Model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1" t="str">
        <f>IF(OR('Model output'!V113="", AND(ISERROR(SEARCH("Positive",'Model output'!V113)), ISNUMBER(SEARCH("Negative",'Model output'!V113))), ISNUMBER(SEARCH("Uninvolved",'Model output'!V113)), ISNUMBER(SEARCH("not involved",'Model output'!V113)), ISNUMBER(SEARCH("Free",'Model output'!V113)), ISNUMBER(SEARCH("1 mm",'Model output'!V113)), ISNUMBER(SEARCH("1.0 mm",'Model output'!V113)), ISNUMBER(SEARCH("0.1 CM",'Model output'!V113)), ISNUMBER(SEARCH("less than 0.2 mm",'Model output'!V113)), ISNUMBER(SEARCH("less than 0.5 mm",'Model output'!V113)), ISNUMBER(SEARCH("invades capsule",'Model output'!V113)), ISNUMBER(SEARCH("Lymphocyte invasion",'Model output'!V113)), ISNUMBER(SEARCH("invades in capsule or vessel or benign tissue",'Model output'!V113)), ISNUMBER(SEARCH("not mentioned",'Model output'!V113)), ISNUMBER(SEARCH("cannot be assessed",'Model output'!V113))), "negative", "positive")</f>
        <v>positive</v>
      </c>
      <c r="AE114" s="38"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39" t="str">
        <f t="shared" si="14"/>
        <v>1b</v>
      </c>
      <c r="AG114" s="39" t="str">
        <f t="shared" si="15"/>
        <v>1a</v>
      </c>
      <c r="AH114" s="39" t="str">
        <f t="shared" si="19"/>
        <v>0</v>
      </c>
      <c r="AI114" s="45" t="str">
        <f t="shared" si="20"/>
        <v>II</v>
      </c>
      <c r="AJ114" s="42" t="s">
        <v>940</v>
      </c>
      <c r="AK114" s="44" t="s">
        <v>945</v>
      </c>
      <c r="AL114" s="44" t="s">
        <v>946</v>
      </c>
      <c r="AM114" s="44" t="s">
        <v>949</v>
      </c>
      <c r="AN114" s="44" t="s">
        <v>73</v>
      </c>
      <c r="AO114" s="24">
        <f t="shared" si="25"/>
        <v>1</v>
      </c>
      <c r="AP114" s="1">
        <f t="shared" si="26"/>
        <v>1</v>
      </c>
      <c r="AQ114" s="1">
        <f t="shared" si="27"/>
        <v>0</v>
      </c>
      <c r="AR114" s="1">
        <f t="shared" si="28"/>
        <v>1</v>
      </c>
      <c r="AS114" s="15">
        <f t="shared" si="16"/>
        <v>0</v>
      </c>
    </row>
    <row r="115" spans="1:45">
      <c r="A115" t="str">
        <f>'Model output'!A114</f>
        <v>TCGA-DJ-A4UQ</v>
      </c>
      <c r="B115" s="36">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17"/>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output'!G114)),ISNUMBER(SEARCH("V ",'Model output'!G114)),ISNUMBER(SEARCH("five",'Model output'!G114)),ISNUMBER(SEARCH("5",'Model output'!G114))))), "lateral", "central"))</f>
        <v>lateral</v>
      </c>
      <c r="H115" t="str">
        <f>IF('Model output'!H114="","negative",IF(OR(ISNUMBER(SEARCH("lymph node",'Model output'!H114)),ISNUMBER(SEARCH("gland",'Model output'!H114)),ISNUMBER(SEARCH("lobe",'Model output'!H114)),ISNUMBER(SEARCH("isthmus",'Model output'!H114)),ISNUMBER(SEARCH("mediastinum",'Model output'!H114)),ISNUMBER(SEARCH("Not mentioned",'Model output'!H114)), ISNUMBER(SEARCH("Not applicable",'Model output'!H114)), ISNUMBER(SEARCH("paratracheal",'Model output'!H114)),ISNUMBER(SEARCH("fibroadipose tissue",'Model output'!H114)),ISNUMBER(SEARCH("thyroid node",'Model output'!H114)),ISNUMBER(SEARCH("skeletal muscle",'Model output'!H114)),ISNUMBER(SEARCH("right",'Model output'!H114)),ISNUMBER(SEARCH("left",'Model output'!H114)),ISNUMBER(SEARCH("Not specified",'Model output'!H114))),"negative","positive"))</f>
        <v>negative</v>
      </c>
      <c r="I115">
        <f>IF(OR('Model output'!I114="",'Model output'!I114="Not answered",'Model output'!I114="Not mentioned"),"",IF(ISNUMBER('Model output'!I114),'Model output'!I114,1))</f>
        <v>10</v>
      </c>
      <c r="J115">
        <f>IF(OR('Model output'!J114="",'Model output'!J114="Not answered",'Model output'!J114="Not mentioned"),"",IF(AND(ISNUMBER('Model output'!J114),'Model output'!J114&lt;=I115),'Model output'!J114,IF(AND(ISNUMBER('Model output'!J114), 'Model output'!J114&gt;=DATE(2024,1,1)), MIN(DAY('Model output'!J114), MONTH('Model output'!J114), YEAR('Model output'!J114)), IF(ISNUMBER(SEARCH("0/",'Model output'!J114)),0,IF(ISNUMBER(SEARCH("/",'Model output'!J114)), VALUE(LEFT('Model output'!J114, SEARCH("/",'Model output'!J114)-1)),1)))))</f>
        <v>1</v>
      </c>
      <c r="K115" t="str" cm="1">
        <f t="array" ref="K115">IF(COUNT(FIND({0,1,2,3,4,5,6,7,8,9},'Model output'!K114))&gt;0,'Model output'!K114,"")</f>
        <v>1.0cm</v>
      </c>
      <c r="L115" s="8" t="str">
        <f t="shared" si="13"/>
        <v>1.0cm</v>
      </c>
      <c r="M115" cm="1">
        <f t="array" ref="M115">IF(L115="","",IF(ISNUMBER(SEARCH("cm",L115)),MAX(VALUE(SUBSTITUTE(_xlfn.FILTERXML("&lt;t&gt;&lt;s&gt;"&amp;SUBSTITUTE(L115,",","&lt;/s&gt;&lt;s&gt;")&amp;"&lt;/s&gt;&lt;/t&gt;","//s"),"cm",""))),MAX(VALUE(SUBSTITUTE(_xlfn.FILTERXML("&lt;t&gt;&lt;s&gt;"&amp;SUBSTITUTE(L115,",","&lt;/s&gt;&lt;s&gt;")&amp;"&lt;/s&gt;&lt;/t&gt;","//s"),"mm","")))/10))</f>
        <v>1</v>
      </c>
      <c r="N115" t="str">
        <f>IF('Model output'!L114="","",'Model output'!L114)</f>
        <v>papillary</v>
      </c>
      <c r="O115" t="str">
        <f>IF('Model output'!M114="","",'Model output'!M114)</f>
        <v>diffuse sclerosing</v>
      </c>
      <c r="P115" t="str">
        <f>IF('Model output'!N114="","",'Model output'!N114)</f>
        <v>The dominant nodule in the right lobe measures 1.5 cm In greatest dimension</v>
      </c>
      <c r="Q115" t="str">
        <f t="shared" si="18"/>
        <v>1.5cm</v>
      </c>
      <c r="R115" cm="1">
        <f t="array" ref="R115">IF(Q115="","",IF(ISNUMBER(SEARCH("cm",Q115)),MAX(VALUE(SUBSTITUTE(_xlfn.FILTERXML("&lt;t&gt;&lt;s&gt;"&amp;SUBSTITUTE(Q115,",","&lt;/s&gt;&lt;s&gt;")&amp;"&lt;/s&gt;&lt;/t&gt;","//s"),"cm",""))),MAX(VALUE(SUBSTITUTE(_xlfn.FILTERXML("&lt;t&gt;&lt;s&gt;"&amp;SUBSTITUTE(Q115,",","&lt;/s&gt;&lt;s&gt;")&amp;"&lt;/s&gt;&lt;/t&gt;","//s"),"mm","")))/10))</f>
        <v>1.5</v>
      </c>
      <c r="S115" t="str">
        <f>IF(OR('Model output'!P114="",ISNUMBER(SEARCH("Not identified", 'Model output'!P114)),ISNUMBER(SEARCH("Absent",'Model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 ""))</f>
        <v>Not mentioned</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9" t="str">
        <f>IF('Model output'!S114="","",'Model output'!S114)</f>
        <v>Invades:Perithyroidal adipose tissue</v>
      </c>
      <c r="Y115" t="str">
        <f>IF(OR('Model output'!S114="",ISNUMBER(SEARCH("Absent",'Model output'!S114)),ISNUMBER(SEARCH("Not identified",'Model output'!S114)),AND(ISNUMBER(SEARCH("No",'Model output'!S114)),NOT(ISNUMBER(SEARCH("carcinoma",'Model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1" t="str">
        <f>IF(OR('Model output'!V114="", AND(ISERROR(SEARCH("Positive",'Model output'!V114)), ISNUMBER(SEARCH("Negative",'Model output'!V114))), ISNUMBER(SEARCH("Uninvolved",'Model output'!V114)), ISNUMBER(SEARCH("not involved",'Model output'!V114)), ISNUMBER(SEARCH("Free",'Model output'!V114)), ISNUMBER(SEARCH("1 mm",'Model output'!V114)), ISNUMBER(SEARCH("1.0 mm",'Model output'!V114)), ISNUMBER(SEARCH("0.1 CM",'Model output'!V114)), ISNUMBER(SEARCH("less than 0.2 mm",'Model output'!V114)), ISNUMBER(SEARCH("less than 0.5 mm",'Model output'!V114)), ISNUMBER(SEARCH("invades capsule",'Model output'!V114)), ISNUMBER(SEARCH("Lymphocyte invasion",'Model output'!V114)), ISNUMBER(SEARCH("invades in capsule or vessel or benign tissue",'Model output'!V114)), ISNUMBER(SEARCH("not mentioned",'Model output'!V114)), ISNUMBER(SEARCH("cannot be assessed",'Model output'!V114))), "negative", "positive")</f>
        <v>negative</v>
      </c>
      <c r="AE115" s="38"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39" t="str">
        <f t="shared" si="14"/>
        <v>1b</v>
      </c>
      <c r="AG115" s="39" t="str">
        <f t="shared" si="15"/>
        <v>1b</v>
      </c>
      <c r="AH115" s="39" t="str">
        <f t="shared" si="19"/>
        <v>0</v>
      </c>
      <c r="AI115" s="45" t="str">
        <f t="shared" si="20"/>
        <v>II</v>
      </c>
      <c r="AJ115" s="42" t="s">
        <v>942</v>
      </c>
      <c r="AK115" s="44" t="s">
        <v>945</v>
      </c>
      <c r="AL115" s="44" t="s">
        <v>945</v>
      </c>
      <c r="AM115" s="44" t="s">
        <v>949</v>
      </c>
      <c r="AN115" s="44" t="s">
        <v>947</v>
      </c>
      <c r="AO115" s="24">
        <f t="shared" ca="1" si="25"/>
        <v>1</v>
      </c>
      <c r="AP115" s="1">
        <f t="shared" si="26"/>
        <v>1</v>
      </c>
      <c r="AQ115" s="1">
        <f t="shared" si="27"/>
        <v>1</v>
      </c>
      <c r="AR115" s="1">
        <f t="shared" si="28"/>
        <v>1</v>
      </c>
      <c r="AS115" s="15">
        <f t="shared" si="16"/>
        <v>1</v>
      </c>
    </row>
    <row r="116" spans="1:45">
      <c r="A116" t="str">
        <f>'Model output'!A115</f>
        <v>TCGA-DJ-A4UW</v>
      </c>
      <c r="B116" s="36">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17"/>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output'!G115)),ISNUMBER(SEARCH("V ",'Model output'!G115)),ISNUMBER(SEARCH("five",'Model output'!G115)),ISNUMBER(SEARCH("5",'Model output'!G115))))), "lateral", "central"))</f>
        <v>lateral</v>
      </c>
      <c r="H116" t="str">
        <f>IF('Model output'!H115="","negative",IF(OR(ISNUMBER(SEARCH("lymph node",'Model output'!H115)),ISNUMBER(SEARCH("gland",'Model output'!H115)),ISNUMBER(SEARCH("lobe",'Model output'!H115)),ISNUMBER(SEARCH("isthmus",'Model output'!H115)),ISNUMBER(SEARCH("mediastinum",'Model output'!H115)),ISNUMBER(SEARCH("Not mentioned",'Model output'!H115)), ISNUMBER(SEARCH("Not applicable",'Model output'!H115)), ISNUMBER(SEARCH("paratracheal",'Model output'!H115)),ISNUMBER(SEARCH("fibroadipose tissue",'Model output'!H115)),ISNUMBER(SEARCH("thyroid node",'Model output'!H115)),ISNUMBER(SEARCH("skeletal muscle",'Model output'!H115)),ISNUMBER(SEARCH("right",'Model output'!H115)),ISNUMBER(SEARCH("left",'Model output'!H115)),ISNUMBER(SEARCH("Not specified",'Model output'!H115))),"negative","positive"))</f>
        <v>negative</v>
      </c>
      <c r="I116">
        <f>IF(OR('Model output'!I115="",'Model output'!I115="Not answered",'Model output'!I115="Not mentioned"),"",IF(ISNUMBER('Model output'!I115),'Model output'!I115,1))</f>
        <v>13</v>
      </c>
      <c r="J116">
        <f>IF(OR('Model output'!J115="",'Model output'!J115="Not answered",'Model output'!J115="Not mentioned"),"",IF(AND(ISNUMBER('Model output'!J115),'Model output'!J115&lt;=I116),'Model output'!J115,IF(AND(ISNUMBER('Model output'!J115), 'Model output'!J115&gt;=DATE(2024,1,1)), MIN(DAY('Model output'!J115), MONTH('Model output'!J115), YEAR('Model output'!J115)), IF(ISNUMBER(SEARCH("0/",'Model output'!J115)),0,IF(ISNUMBER(SEARCH("/",'Model output'!J115)), VALUE(LEFT('Model output'!J115, SEARCH("/",'Model output'!J115)-1)),1)))))</f>
        <v>5</v>
      </c>
      <c r="K116" t="str" cm="1">
        <f t="array" ref="K116">IF(COUNT(FIND({0,1,2,3,4,5,6,7,8,9},'Model output'!K115))&gt;0,'Model output'!K115,"")</f>
        <v>0.8cm</v>
      </c>
      <c r="L116" s="8" t="str">
        <f t="shared" si="13"/>
        <v>0.8cm</v>
      </c>
      <c r="M116" cm="1">
        <f t="array" ref="M116">IF(L116="","",IF(ISNUMBER(SEARCH("cm",L116)),MAX(VALUE(SUBSTITUTE(_xlfn.FILTERXML("&lt;t&gt;&lt;s&gt;"&amp;SUBSTITUTE(L116,",","&lt;/s&gt;&lt;s&gt;")&amp;"&lt;/s&gt;&lt;/t&gt;","//s"),"cm",""))),MAX(VALUE(SUBSTITUTE(_xlfn.FILTERXML("&lt;t&gt;&lt;s&gt;"&amp;SUBSTITUTE(L116,",","&lt;/s&gt;&lt;s&gt;")&amp;"&lt;/s&gt;&lt;/t&gt;","//s"),"mm","")))/10))</f>
        <v>0.8</v>
      </c>
      <c r="N116" t="str">
        <f>IF('Model output'!L115="","",'Model output'!L115)</f>
        <v>papillary</v>
      </c>
      <c r="O116" t="str">
        <f>IF('Model output'!M115="","",'Model output'!M115)</f>
        <v/>
      </c>
      <c r="P116" t="str">
        <f>IF('Model output'!N115="","",'Model output'!N115)</f>
        <v>The tumor foci greatest size range from less than 0.1 to 1.4 cm</v>
      </c>
      <c r="Q116" t="str">
        <f t="shared" si="18"/>
        <v>0.1,1.4cm</v>
      </c>
      <c r="R116" cm="1">
        <f t="array" ref="R116">IF(Q116="","",IF(ISNUMBER(SEARCH("cm",Q116)),MAX(VALUE(SUBSTITUTE(_xlfn.FILTERXML("&lt;t&gt;&lt;s&gt;"&amp;SUBSTITUTE(Q116,",","&lt;/s&gt;&lt;s&gt;")&amp;"&lt;/s&gt;&lt;/t&gt;","//s"),"cm",""))),MAX(VALUE(SUBSTITUTE(_xlfn.FILTERXML("&lt;t&gt;&lt;s&gt;"&amp;SUBSTITUTE(Q116,",","&lt;/s&gt;&lt;s&gt;")&amp;"&lt;/s&gt;&lt;/t&gt;","//s"),"mm","")))/10))</f>
        <v>1.4</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Multiple</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 ""))</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19" t="str">
        <f>IF('Model output'!S115="","",'Model output'!S115)</f>
        <v>Not identified</v>
      </c>
      <c r="Y116" t="str">
        <f>IF(OR('Model output'!S115="",ISNUMBER(SEARCH("Absent",'Model output'!S115)),ISNUMBER(SEARCH("Not identified",'Model output'!S115)),AND(ISNUMBER(SEARCH("No",'Model output'!S115)),NOT(ISNUMBER(SEARCH("carcinoma",'Model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1" t="str">
        <f>IF(OR('Model output'!V115="", AND(ISERROR(SEARCH("Positive",'Model output'!V115)), ISNUMBER(SEARCH("Negative",'Model output'!V115))), ISNUMBER(SEARCH("Uninvolved",'Model output'!V115)), ISNUMBER(SEARCH("not involved",'Model output'!V115)), ISNUMBER(SEARCH("Free",'Model output'!V115)), ISNUMBER(SEARCH("1 mm",'Model output'!V115)), ISNUMBER(SEARCH("1.0 mm",'Model output'!V115)), ISNUMBER(SEARCH("0.1 CM",'Model output'!V115)), ISNUMBER(SEARCH("less than 0.2 mm",'Model output'!V115)), ISNUMBER(SEARCH("less than 0.5 mm",'Model output'!V115)), ISNUMBER(SEARCH("invades capsule",'Model output'!V115)), ISNUMBER(SEARCH("Lymphocyte invasion",'Model output'!V115)), ISNUMBER(SEARCH("invades in capsule or vessel or benign tissue",'Model output'!V115)), ISNUMBER(SEARCH("not mentioned",'Model output'!V115)), ISNUMBER(SEARCH("cannot be assessed",'Model output'!V115))), "negative", "positive")</f>
        <v>positive</v>
      </c>
      <c r="AE116" s="38"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39" t="str">
        <f t="shared" si="14"/>
        <v>1b</v>
      </c>
      <c r="AG116" s="39" t="str">
        <f t="shared" si="15"/>
        <v>1b</v>
      </c>
      <c r="AH116" s="39" t="str">
        <f t="shared" si="19"/>
        <v>0</v>
      </c>
      <c r="AI116" s="45" t="str">
        <f t="shared" si="20"/>
        <v>I</v>
      </c>
      <c r="AJ116" s="42" t="s">
        <v>940</v>
      </c>
      <c r="AK116" s="44" t="s">
        <v>945</v>
      </c>
      <c r="AL116" s="44" t="s">
        <v>945</v>
      </c>
      <c r="AM116" s="44" t="s">
        <v>949</v>
      </c>
      <c r="AN116" s="44" t="s">
        <v>73</v>
      </c>
      <c r="AO116" s="24">
        <f t="shared" si="25"/>
        <v>1</v>
      </c>
      <c r="AP116" s="1">
        <f t="shared" si="26"/>
        <v>1</v>
      </c>
      <c r="AQ116" s="1">
        <f t="shared" si="27"/>
        <v>1</v>
      </c>
      <c r="AR116" s="1">
        <f t="shared" si="28"/>
        <v>1</v>
      </c>
      <c r="AS116" s="15">
        <f t="shared" si="16"/>
        <v>1</v>
      </c>
    </row>
    <row r="117" spans="1:45">
      <c r="A117" t="str">
        <f>'Model output'!A116</f>
        <v>TCGA-DJ-A4V0</v>
      </c>
      <c r="B117" s="36">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0</v>
      </c>
      <c r="F117" t="str">
        <f t="shared" si="17"/>
        <v>positive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output'!G116)),ISNUMBER(SEARCH("V ",'Model output'!G116)),ISNUMBER(SEARCH("five",'Model output'!G116)),ISNUMBER(SEARCH("5",'Model output'!G116))))), "lateral", "central"))</f>
        <v/>
      </c>
      <c r="H117" t="str">
        <f>IF('Model output'!H116="","negative",IF(OR(ISNUMBER(SEARCH("lymph node",'Model output'!H116)),ISNUMBER(SEARCH("gland",'Model output'!H116)),ISNUMBER(SEARCH("lobe",'Model output'!H116)),ISNUMBER(SEARCH("isthmus",'Model output'!H116)),ISNUMBER(SEARCH("mediastinum",'Model output'!H116)),ISNUMBER(SEARCH("Not mentioned",'Model output'!H116)), ISNUMBER(SEARCH("Not applicable",'Model output'!H116)), ISNUMBER(SEARCH("paratracheal",'Model output'!H116)),ISNUMBER(SEARCH("fibroadipose tissue",'Model output'!H116)),ISNUMBER(SEARCH("thyroid node",'Model output'!H116)),ISNUMBER(SEARCH("skeletal muscle",'Model output'!H116)),ISNUMBER(SEARCH("right",'Model output'!H116)),ISNUMBER(SEARCH("left",'Model output'!H116)),ISNUMBER(SEARCH("Not specified",'Model output'!H116))),"negative","positive"))</f>
        <v>negative</v>
      </c>
      <c r="I117">
        <f>IF(OR('Model output'!I116="",'Model output'!I116="Not answered",'Model output'!I116="Not mentioned"),"",IF(ISNUMBER('Model output'!I116),'Model output'!I116,1))</f>
        <v>1</v>
      </c>
      <c r="J117">
        <f>IF(OR('Model output'!J116="",'Model output'!J116="Not answered",'Model output'!J116="Not mentioned"),"",IF(AND(ISNUMBER('Model output'!J116),'Model output'!J116&lt;=I117),'Model output'!J116,IF(AND(ISNUMBER('Model output'!J116), 'Model output'!J116&gt;=DATE(2024,1,1)), MIN(DAY('Model output'!J116), MONTH('Model output'!J116), YEAR('Model output'!J116)), IF(ISNUMBER(SEARCH("0/",'Model output'!J116)),0,IF(ISNUMBER(SEARCH("/",'Model output'!J116)), VALUE(LEFT('Model output'!J116, SEARCH("/",'Model output'!J116)-1)),1)))))</f>
        <v>1</v>
      </c>
      <c r="K117" t="str" cm="1">
        <f t="array" ref="K117">IF(COUNT(FIND({0,1,2,3,4,5,6,7,8,9},'Model output'!K116))&gt;0,'Model output'!K116,"")</f>
        <v/>
      </c>
      <c r="L117" s="8" t="str">
        <f t="shared" si="13"/>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 carcinoma, classical type</v>
      </c>
      <c r="O117" t="str">
        <f>IF('Model output'!M116="","",'Model output'!M116)</f>
        <v/>
      </c>
      <c r="P117" t="str">
        <f>IF('Model output'!N116="","",'Model output'!N116)</f>
        <v>2.1 cm</v>
      </c>
      <c r="Q117" t="str">
        <f t="shared" si="18"/>
        <v>2.1cm</v>
      </c>
      <c r="R117" cm="1">
        <f t="array" ref="R117">IF(Q117="","",IF(ISNUMBER(SEARCH("cm",Q117)),MAX(VALUE(SUBSTITUTE(_xlfn.FILTERXML("&lt;t&gt;&lt;s&gt;"&amp;SUBSTITUTE(Q117,",","&lt;/s&gt;&lt;s&gt;")&amp;"&lt;/s&gt;&lt;/t&gt;","//s"),"cm",""))),MAX(VALUE(SUBSTITUTE(_xlfn.FILTERXML("&lt;t&gt;&lt;s&gt;"&amp;SUBSTITUTE(Q117,",","&lt;/s&gt;&lt;s&gt;")&amp;"&lt;/s&gt;&lt;/t&gt;","//s"),"mm","")))/10))</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 ""))</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s="19" t="str">
        <f>IF('Model output'!S116="","",'Model output'!S116)</f>
        <v>Not identified</v>
      </c>
      <c r="Y117" t="str">
        <f>IF(OR('Model output'!S116="",ISNUMBER(SEARCH("Absent",'Model output'!S116)),ISNUMBER(SEARCH("Not identified",'Model output'!S116)),AND(ISNUMBER(SEARCH("No",'Model output'!S116)),NOT(ISNUMBER(SEARCH("carcinoma",'Model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1" t="str">
        <f>IF(OR('Model output'!V116="", AND(ISERROR(SEARCH("Positive",'Model output'!V116)), ISNUMBER(SEARCH("Negative",'Model output'!V116))), ISNUMBER(SEARCH("Uninvolved",'Model output'!V116)), ISNUMBER(SEARCH("not involved",'Model output'!V116)), ISNUMBER(SEARCH("Free",'Model output'!V116)), ISNUMBER(SEARCH("1 mm",'Model output'!V116)), ISNUMBER(SEARCH("1.0 mm",'Model output'!V116)), ISNUMBER(SEARCH("0.1 CM",'Model output'!V116)), ISNUMBER(SEARCH("less than 0.2 mm",'Model output'!V116)), ISNUMBER(SEARCH("less than 0.5 mm",'Model output'!V116)), ISNUMBER(SEARCH("invades capsule",'Model output'!V116)), ISNUMBER(SEARCH("Lymphocyte invasion",'Model output'!V116)), ISNUMBER(SEARCH("invades in capsule or vessel or benign tissue",'Model output'!V116)), ISNUMBER(SEARCH("not mentioned",'Model output'!V116)), ISNUMBER(SEARCH("cannot be assessed",'Model output'!V116))), "negative", "positive")</f>
        <v>negative</v>
      </c>
      <c r="AE117" s="38"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39" t="str">
        <f t="shared" si="14"/>
        <v>2</v>
      </c>
      <c r="AG117" s="39" t="str">
        <f t="shared" si="15"/>
        <v>1a</v>
      </c>
      <c r="AH117" s="39" t="str">
        <f t="shared" si="19"/>
        <v>0</v>
      </c>
      <c r="AI117" s="45" t="str">
        <f t="shared" si="20"/>
        <v>I</v>
      </c>
      <c r="AJ117" s="42" t="s">
        <v>941</v>
      </c>
      <c r="AK117" s="44" t="s">
        <v>948</v>
      </c>
      <c r="AL117" s="44" t="s">
        <v>949</v>
      </c>
      <c r="AM117" s="44" t="s">
        <v>949</v>
      </c>
      <c r="AN117" s="44" t="s">
        <v>73</v>
      </c>
      <c r="AO117" s="24">
        <f t="shared" ca="1" si="25"/>
        <v>1</v>
      </c>
      <c r="AP117" s="1">
        <f t="shared" si="26"/>
        <v>1</v>
      </c>
      <c r="AQ117" s="1">
        <f t="shared" si="27"/>
        <v>0</v>
      </c>
      <c r="AR117" s="1">
        <f t="shared" si="28"/>
        <v>1</v>
      </c>
      <c r="AS117" s="15">
        <f t="shared" si="16"/>
        <v>1</v>
      </c>
    </row>
    <row r="118" spans="1:45">
      <c r="A118" t="str">
        <f>'Model output'!A117</f>
        <v>TCGA-DJ-A4V2</v>
      </c>
      <c r="B118" s="36">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3</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0</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X</v>
      </c>
      <c r="F118" t="str">
        <f t="shared" si="17"/>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output'!G117)),ISNUMBER(SEARCH("V ",'Model output'!G117)),ISNUMBER(SEARCH("five",'Model output'!G117)),ISNUMBER(SEARCH("5",'Model output'!G117))))), "lateral", "central"))</f>
        <v/>
      </c>
      <c r="H118" t="str">
        <f>IF('Model output'!H117="","negative",IF(OR(ISNUMBER(SEARCH("lymph node",'Model output'!H117)),ISNUMBER(SEARCH("gland",'Model output'!H117)),ISNUMBER(SEARCH("lobe",'Model output'!H117)),ISNUMBER(SEARCH("isthmus",'Model output'!H117)),ISNUMBER(SEARCH("mediastinum",'Model output'!H117)),ISNUMBER(SEARCH("Not mentioned",'Model output'!H117)), ISNUMBER(SEARCH("Not applicable",'Model output'!H117)), ISNUMBER(SEARCH("paratracheal",'Model output'!H117)),ISNUMBER(SEARCH("fibroadipose tissue",'Model output'!H117)),ISNUMBER(SEARCH("thyroid node",'Model output'!H117)),ISNUMBER(SEARCH("skeletal muscle",'Model output'!H117)),ISNUMBER(SEARCH("right",'Model output'!H117)),ISNUMBER(SEARCH("left",'Model output'!H117)),ISNUMBER(SEARCH("Not specified",'Model output'!H117))),"negative","positive"))</f>
        <v>negative</v>
      </c>
      <c r="I118">
        <f>IF(OR('Model output'!I117="",'Model output'!I117="Not answered",'Model output'!I117="Not mentioned"),"",IF(ISNUMBER('Model output'!I117),'Model output'!I117,1))</f>
        <v>1</v>
      </c>
      <c r="J118">
        <f>IF(OR('Model output'!J117="",'Model output'!J117="Not answered",'Model output'!J117="Not mentioned"),"",IF(AND(ISNUMBER('Model output'!J117),'Model output'!J117&lt;=I118),'Model output'!J117,IF(AND(ISNUMBER('Model output'!J117), 'Model output'!J117&gt;=DATE(2024,1,1)), MIN(DAY('Model output'!J117), MONTH('Model output'!J117), YEAR('Model output'!J117)), IF(ISNUMBER(SEARCH("0/",'Model output'!J117)),0,IF(ISNUMBER(SEARCH("/",'Model output'!J117)), VALUE(LEFT('Model output'!J117, SEARCH("/",'Model output'!J117)-1)),1)))))</f>
        <v>0</v>
      </c>
      <c r="K118" t="str" cm="1">
        <f t="array" ref="K118">IF(COUNT(FIND({0,1,2,3,4,5,6,7,8,9},'Model output'!K117))&gt;0,'Model output'!K117,"")</f>
        <v/>
      </c>
      <c r="L118" s="8" t="str">
        <f t="shared" si="13"/>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
      </c>
      <c r="P118" t="str">
        <f>IF('Model output'!N117="","",'Model output'!N117)</f>
        <v>3.0 cm</v>
      </c>
      <c r="Q118" t="str">
        <f t="shared" si="18"/>
        <v>3.0cm</v>
      </c>
      <c r="R118" cm="1">
        <f t="array" ref="R118">IF(Q118="","",IF(ISNUMBER(SEARCH("cm",Q118)),MAX(VALUE(SUBSTITUTE(_xlfn.FILTERXML("&lt;t&gt;&lt;s&gt;"&amp;SUBSTITUTE(Q118,",","&lt;/s&gt;&lt;s&gt;")&amp;"&lt;/s&gt;&lt;/t&gt;","//s"),"cm",""))),MAX(VALUE(SUBSTITUTE(_xlfn.FILTERXML("&lt;t&gt;&lt;s&gt;"&amp;SUBSTITUTE(Q118,",","&lt;/s&gt;&lt;s&gt;")&amp;"&lt;/s&gt;&lt;/t&gt;","//s"),"mm","")))/10))</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 ""))</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s="19" t="str">
        <f>IF('Model output'!S117="","",'Model output'!S117)</f>
        <v>Not identified</v>
      </c>
      <c r="Y118" t="str">
        <f>IF(OR('Model output'!S117="",ISNUMBER(SEARCH("Absent",'Model output'!S117)),ISNUMBER(SEARCH("Not identified",'Model output'!S117)),AND(ISNUMBER(SEARCH("No",'Model output'!S117)),NOT(ISNUMBER(SEARCH("carcinoma",'Model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1" t="str">
        <f>IF(OR('Model output'!V117="", AND(ISERROR(SEARCH("Positive",'Model output'!V117)), ISNUMBER(SEARCH("Negative",'Model output'!V117))), ISNUMBER(SEARCH("Uninvolved",'Model output'!V117)), ISNUMBER(SEARCH("not involved",'Model output'!V117)), ISNUMBER(SEARCH("Free",'Model output'!V117)), ISNUMBER(SEARCH("1 mm",'Model output'!V117)), ISNUMBER(SEARCH("1.0 mm",'Model output'!V117)), ISNUMBER(SEARCH("0.1 CM",'Model output'!V117)), ISNUMBER(SEARCH("less than 0.2 mm",'Model output'!V117)), ISNUMBER(SEARCH("less than 0.5 mm",'Model output'!V117)), ISNUMBER(SEARCH("invades capsule",'Model output'!V117)), ISNUMBER(SEARCH("Lymphocyte invasion",'Model output'!V117)), ISNUMBER(SEARCH("invades in capsule or vessel or benign tissue",'Model output'!V117)), ISNUMBER(SEARCH("not mentioned",'Model output'!V117)), ISNUMBER(SEARCH("cannot be assessed",'Model output'!V117))), "negative", "positive")</f>
        <v>negative</v>
      </c>
      <c r="AE118" s="38"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39" t="str">
        <f t="shared" si="14"/>
        <v>2</v>
      </c>
      <c r="AG118" s="39" t="str">
        <f t="shared" si="15"/>
        <v>0</v>
      </c>
      <c r="AH118" s="39" t="str">
        <f t="shared" si="19"/>
        <v>0</v>
      </c>
      <c r="AI118" s="45" t="str">
        <f t="shared" si="20"/>
        <v>I</v>
      </c>
      <c r="AJ118" s="42" t="s">
        <v>941</v>
      </c>
      <c r="AK118" s="44" t="s">
        <v>948</v>
      </c>
      <c r="AL118" s="44" t="s">
        <v>946</v>
      </c>
      <c r="AM118" s="44" t="s">
        <v>949</v>
      </c>
      <c r="AN118" s="44" t="s">
        <v>73</v>
      </c>
      <c r="AO118" s="24">
        <f t="shared" ca="1" si="25"/>
        <v>1</v>
      </c>
      <c r="AP118" s="1">
        <f t="shared" si="26"/>
        <v>1</v>
      </c>
      <c r="AQ118" s="1">
        <f t="shared" si="27"/>
        <v>1</v>
      </c>
      <c r="AR118" s="1">
        <f t="shared" si="28"/>
        <v>1</v>
      </c>
      <c r="AS118" s="15">
        <f t="shared" si="16"/>
        <v>1</v>
      </c>
    </row>
    <row r="119" spans="1:45">
      <c r="A119" t="str">
        <f>'Model output'!A118</f>
        <v>TCGA-DJ-A4V4</v>
      </c>
      <c r="B119" s="36">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1</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X</v>
      </c>
      <c r="F119" t="str">
        <f t="shared" si="17"/>
        <v>positive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output'!G118)),ISNUMBER(SEARCH("V ",'Model output'!G118)),ISNUMBER(SEARCH("five",'Model output'!G118)),ISNUMBER(SEARCH("5",'Model output'!G118))))), "lateral", "central"))</f>
        <v/>
      </c>
      <c r="H119" t="str">
        <f>IF('Model output'!H118="","negative",IF(OR(ISNUMBER(SEARCH("lymph node",'Model output'!H118)),ISNUMBER(SEARCH("gland",'Model output'!H118)),ISNUMBER(SEARCH("lobe",'Model output'!H118)),ISNUMBER(SEARCH("isthmus",'Model output'!H118)),ISNUMBER(SEARCH("mediastinum",'Model output'!H118)),ISNUMBER(SEARCH("Not mentioned",'Model output'!H118)), ISNUMBER(SEARCH("Not applicable",'Model output'!H118)), ISNUMBER(SEARCH("paratracheal",'Model output'!H118)),ISNUMBER(SEARCH("fibroadipose tissue",'Model output'!H118)),ISNUMBER(SEARCH("thyroid node",'Model output'!H118)),ISNUMBER(SEARCH("skeletal muscle",'Model output'!H118)),ISNUMBER(SEARCH("right",'Model output'!H118)),ISNUMBER(SEARCH("left",'Model output'!H118)),ISNUMBER(SEARCH("Not specified",'Model output'!H118))),"negative","positive"))</f>
        <v>negative</v>
      </c>
      <c r="I119">
        <f>IF(OR('Model output'!I118="",'Model output'!I118="Not answered",'Model output'!I118="Not mentioned"),"",IF(ISNUMBER('Model output'!I118),'Model output'!I118,1))</f>
        <v>3</v>
      </c>
      <c r="J119">
        <f>IF(OR('Model output'!J118="",'Model output'!J118="Not answered",'Model output'!J118="Not mentioned"),"",IF(AND(ISNUMBER('Model output'!J118),'Model output'!J118&lt;=I119),'Model output'!J118,IF(AND(ISNUMBER('Model output'!J118), 'Model output'!J118&gt;=DATE(2024,1,1)), MIN(DAY('Model output'!J118), MONTH('Model output'!J118), YEAR('Model output'!J118)), IF(ISNUMBER(SEARCH("0/",'Model output'!J118)),0,IF(ISNUMBER(SEARCH("/",'Model output'!J118)), VALUE(LEFT('Model output'!J118, SEARCH("/",'Model output'!J118)-1)),1)))))</f>
        <v>1</v>
      </c>
      <c r="K119" t="str" cm="1">
        <f t="array" ref="K119">IF(COUNT(FIND({0,1,2,3,4,5,6,7,8,9},'Model output'!K118))&gt;0,'Model output'!K118,"")</f>
        <v>0.9 cm</v>
      </c>
      <c r="L119" s="8" t="str">
        <f t="shared" si="13"/>
        <v>0.9cm</v>
      </c>
      <c r="M119" cm="1">
        <f t="array" ref="M119">IF(L119="","",IF(ISNUMBER(SEARCH("cm",L119)),MAX(VALUE(SUBSTITUTE(_xlfn.FILTERXML("&lt;t&gt;&lt;s&gt;"&amp;SUBSTITUTE(L119,",","&lt;/s&gt;&lt;s&gt;")&amp;"&lt;/s&gt;&lt;/t&gt;","//s"),"cm",""))),MAX(VALUE(SUBSTITUTE(_xlfn.FILTERXML("&lt;t&gt;&lt;s&gt;"&amp;SUBSTITUTE(L119,",","&lt;/s&gt;&lt;s&gt;")&amp;"&lt;/s&gt;&lt;/t&gt;","//s"),"mm","")))/10))</f>
        <v>0.9</v>
      </c>
      <c r="N119" t="str">
        <f>IF('Model output'!L118="","",'Model output'!L118)</f>
        <v>Papillary</v>
      </c>
      <c r="O119" t="str">
        <f>IF('Model output'!M118="","",'Model output'!M118)</f>
        <v/>
      </c>
      <c r="P119" t="str">
        <f>IF('Model output'!N118="","",'Model output'!N118)</f>
        <v>0.9 cm</v>
      </c>
      <c r="Q119" t="str">
        <f t="shared" si="18"/>
        <v>0.9cm</v>
      </c>
      <c r="R119" cm="1">
        <f t="array" ref="R119">IF(Q119="","",IF(ISNUMBER(SEARCH("cm",Q119)),MAX(VALUE(SUBSTITUTE(_xlfn.FILTERXML("&lt;t&gt;&lt;s&gt;"&amp;SUBSTITUTE(Q119,",","&lt;/s&gt;&lt;s&gt;")&amp;"&lt;/s&gt;&lt;/t&gt;","//s"),"cm",""))),MAX(VALUE(SUBSTITUTE(_xlfn.FILTERXML("&lt;t&gt;&lt;s&gt;"&amp;SUBSTITUTE(Q119,",","&lt;/s&gt;&lt;s&gt;")&amp;"&lt;/s&gt;&lt;/t&gt;","//s"),"mm","")))/10))</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 ""))</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9" t="str">
        <f>IF('Model output'!S118="","",'Model output'!S118)</f>
        <v>Not identified</v>
      </c>
      <c r="Y119" t="str">
        <f>IF(OR('Model output'!S118="",ISNUMBER(SEARCH("Absent",'Model output'!S118)),ISNUMBER(SEARCH("Not identified",'Model output'!S118)),AND(ISNUMBER(SEARCH("No",'Model output'!S118)),NOT(ISNUMBER(SEARCH("carcinoma",'Model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1" t="str">
        <f>IF(OR('Model output'!V118="", AND(ISERROR(SEARCH("Positive",'Model output'!V118)), ISNUMBER(SEARCH("Negative",'Model output'!V118))), ISNUMBER(SEARCH("Uninvolved",'Model output'!V118)), ISNUMBER(SEARCH("not involved",'Model output'!V118)), ISNUMBER(SEARCH("Free",'Model output'!V118)), ISNUMBER(SEARCH("1 mm",'Model output'!V118)), ISNUMBER(SEARCH("1.0 mm",'Model output'!V118)), ISNUMBER(SEARCH("0.1 CM",'Model output'!V118)), ISNUMBER(SEARCH("less than 0.2 mm",'Model output'!V118)), ISNUMBER(SEARCH("less than 0.5 mm",'Model output'!V118)), ISNUMBER(SEARCH("invades capsule",'Model output'!V118)), ISNUMBER(SEARCH("Lymphocyte invasion",'Model output'!V118)), ISNUMBER(SEARCH("invades in capsule or vessel or benign tissue",'Model output'!V118)), ISNUMBER(SEARCH("not mentioned",'Model output'!V118)), ISNUMBER(SEARCH("cannot be assessed",'Model output'!V118))), "negative", "positive")</f>
        <v>negative</v>
      </c>
      <c r="AE119" s="38"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39" t="str">
        <f t="shared" si="14"/>
        <v>1a</v>
      </c>
      <c r="AG119" s="39" t="str">
        <f t="shared" si="15"/>
        <v>1a</v>
      </c>
      <c r="AH119" s="39" t="str">
        <f t="shared" si="19"/>
        <v>0</v>
      </c>
      <c r="AI119" s="45" t="str">
        <f t="shared" si="20"/>
        <v>I</v>
      </c>
      <c r="AJ119" s="42" t="s">
        <v>941</v>
      </c>
      <c r="AK119" s="44" t="s">
        <v>634</v>
      </c>
      <c r="AL119" s="44" t="s">
        <v>949</v>
      </c>
      <c r="AM119" s="44" t="s">
        <v>946</v>
      </c>
      <c r="AN119" s="44" t="s">
        <v>73</v>
      </c>
      <c r="AO119" s="24">
        <f t="shared" ca="1" si="25"/>
        <v>1</v>
      </c>
      <c r="AP119" s="1">
        <f t="shared" si="26"/>
        <v>1</v>
      </c>
      <c r="AQ119" s="1">
        <f t="shared" si="27"/>
        <v>0</v>
      </c>
      <c r="AR119" s="1">
        <f t="shared" si="28"/>
        <v>1</v>
      </c>
      <c r="AS119" s="15">
        <f t="shared" si="16"/>
        <v>1</v>
      </c>
    </row>
    <row r="120" spans="1:45">
      <c r="A120" t="str">
        <f>'Model output'!A119</f>
        <v>TCGA-DJ-A4V5</v>
      </c>
      <c r="B120" s="36">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1</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17"/>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output'!G119)),ISNUMBER(SEARCH("V ",'Model output'!G119)),ISNUMBER(SEARCH("five",'Model output'!G119)),ISNUMBER(SEARCH("5",'Model output'!G119))))), "lateral", "central"))</f>
        <v>central</v>
      </c>
      <c r="H120" t="str">
        <f>IF('Model output'!H119="","negative",IF(OR(ISNUMBER(SEARCH("lymph node",'Model output'!H119)),ISNUMBER(SEARCH("gland",'Model output'!H119)),ISNUMBER(SEARCH("lobe",'Model output'!H119)),ISNUMBER(SEARCH("isthmus",'Model output'!H119)),ISNUMBER(SEARCH("mediastinum",'Model output'!H119)),ISNUMBER(SEARCH("Not mentioned",'Model output'!H119)), ISNUMBER(SEARCH("Not applicable",'Model output'!H119)), ISNUMBER(SEARCH("paratracheal",'Model output'!H119)),ISNUMBER(SEARCH("fibroadipose tissue",'Model output'!H119)),ISNUMBER(SEARCH("thyroid node",'Model output'!H119)),ISNUMBER(SEARCH("skeletal muscle",'Model output'!H119)),ISNUMBER(SEARCH("right",'Model output'!H119)),ISNUMBER(SEARCH("left",'Model output'!H119)),ISNUMBER(SEARCH("Not specified",'Model output'!H119))),"negative","positive"))</f>
        <v>negative</v>
      </c>
      <c r="I120">
        <f>IF(OR('Model output'!I119="",'Model output'!I119="Not answered",'Model output'!I119="Not mentioned"),"",IF(ISNUMBER('Model output'!I119),'Model output'!I119,1))</f>
        <v>3</v>
      </c>
      <c r="J120">
        <f>IF(OR('Model output'!J119="",'Model output'!J119="Not answered",'Model output'!J119="Not mentioned"),"",IF(AND(ISNUMBER('Model output'!J119),'Model output'!J119&lt;=I120),'Model output'!J119,IF(AND(ISNUMBER('Model output'!J119), 'Model output'!J119&gt;=DATE(2024,1,1)), MIN(DAY('Model output'!J119), MONTH('Model output'!J119), YEAR('Model output'!J119)), IF(ISNUMBER(SEARCH("0/",'Model output'!J119)),0,IF(ISNUMBER(SEARCH("/",'Model output'!J119)), VALUE(LEFT('Model output'!J119, SEARCH("/",'Model output'!J119)-1)),1)))))</f>
        <v>1</v>
      </c>
      <c r="K120" t="str" cm="1">
        <f t="array" ref="K120">IF(COUNT(FIND({0,1,2,3,4,5,6,7,8,9},'Model output'!K119))&gt;0,'Model output'!K119,"")</f>
        <v>0.9 cm</v>
      </c>
      <c r="L120" s="8" t="str">
        <f t="shared" si="13"/>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v>
      </c>
      <c r="O120" t="str">
        <f>IF('Model output'!M119="","",'Model output'!M119)</f>
        <v/>
      </c>
      <c r="P120" t="str">
        <f>IF('Model output'!N119="","",'Model output'!N119)</f>
        <v>1.1 cm</v>
      </c>
      <c r="Q120" t="str">
        <f t="shared" si="18"/>
        <v>1.1cm</v>
      </c>
      <c r="R120" cm="1">
        <f t="array" ref="R120">IF(Q120="","",IF(ISNUMBER(SEARCH("cm",Q120)),MAX(VALUE(SUBSTITUTE(_xlfn.FILTERXML("&lt;t&gt;&lt;s&gt;"&amp;SUBSTITUTE(Q120,",","&lt;/s&gt;&lt;s&gt;")&amp;"&lt;/s&gt;&lt;/t&gt;","//s"),"cm",""))),MAX(VALUE(SUBSTITUTE(_xlfn.FILTERXML("&lt;t&gt;&lt;s&gt;"&amp;SUBSTITUTE(Q120,",","&lt;/s&gt;&lt;s&gt;")&amp;"&lt;/s&gt;&lt;/t&gt;","//s"),"mm","")))/10))</f>
        <v>1.1000000000000001</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 ""))</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positive</v>
      </c>
      <c r="X120" s="19" t="str">
        <f>IF('Model output'!S119="","",'Model output'!S119)</f>
        <v>Invades:peithyroidal tissue</v>
      </c>
      <c r="Y120" t="str">
        <f>IF(OR('Model output'!S119="",ISNUMBER(SEARCH("Absent",'Model output'!S119)),ISNUMBER(SEARCH("Not identified",'Model output'!S119)),AND(ISNUMBER(SEARCH("No",'Model output'!S119)),NOT(ISNUMBER(SEARCH("carcinoma",'Model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1" t="str">
        <f>IF(OR('Model output'!V119="", AND(ISERROR(SEARCH("Positive",'Model output'!V119)), ISNUMBER(SEARCH("Negative",'Model output'!V119))), ISNUMBER(SEARCH("Uninvolved",'Model output'!V119)), ISNUMBER(SEARCH("not involved",'Model output'!V119)), ISNUMBER(SEARCH("Free",'Model output'!V119)), ISNUMBER(SEARCH("1 mm",'Model output'!V119)), ISNUMBER(SEARCH("1.0 mm",'Model output'!V119)), ISNUMBER(SEARCH("0.1 CM",'Model output'!V119)), ISNUMBER(SEARCH("less than 0.2 mm",'Model output'!V119)), ISNUMBER(SEARCH("less than 0.5 mm",'Model output'!V119)), ISNUMBER(SEARCH("invades capsule",'Model output'!V119)), ISNUMBER(SEARCH("Lymphocyte invasion",'Model output'!V119)), ISNUMBER(SEARCH("invades in capsule or vessel or benign tissue",'Model output'!V119)), ISNUMBER(SEARCH("not mentioned",'Model output'!V119)), ISNUMBER(SEARCH("cannot be assessed",'Model output'!V119))), "negative", "positive")</f>
        <v>positive</v>
      </c>
      <c r="AE120" s="38"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39" t="str">
        <f t="shared" si="14"/>
        <v>1b</v>
      </c>
      <c r="AG120" s="39" t="str">
        <f t="shared" si="15"/>
        <v>1a</v>
      </c>
      <c r="AH120" s="39" t="str">
        <f t="shared" si="19"/>
        <v>0</v>
      </c>
      <c r="AI120" s="45" t="str">
        <f t="shared" si="20"/>
        <v>II</v>
      </c>
      <c r="AJ120" s="42" t="s">
        <v>940</v>
      </c>
      <c r="AK120" s="44" t="s">
        <v>950</v>
      </c>
      <c r="AL120" s="44" t="s">
        <v>945</v>
      </c>
      <c r="AM120" s="44" t="s">
        <v>949</v>
      </c>
      <c r="AN120" s="44" t="s">
        <v>947</v>
      </c>
      <c r="AO120" s="24">
        <f t="shared" si="25"/>
        <v>1</v>
      </c>
      <c r="AP120" s="1">
        <f t="shared" si="26"/>
        <v>0</v>
      </c>
      <c r="AQ120" s="1">
        <f t="shared" si="27"/>
        <v>0</v>
      </c>
      <c r="AR120" s="1">
        <f t="shared" si="28"/>
        <v>1</v>
      </c>
      <c r="AS120" s="15">
        <f t="shared" si="16"/>
        <v>1</v>
      </c>
    </row>
    <row r="121" spans="1:45">
      <c r="A121" t="str">
        <f>'Model output'!A120</f>
        <v>TCGA-DO-A1K0</v>
      </c>
      <c r="B121" s="36">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0</v>
      </c>
      <c r="F121" t="str">
        <f t="shared" si="17"/>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output'!G120)),ISNUMBER(SEARCH("V ",'Model output'!G120)),ISNUMBER(SEARCH("five",'Model output'!G120)),ISNUMBER(SEARCH("5",'Model output'!G120))))), "lateral", "central"))</f>
        <v/>
      </c>
      <c r="H121" t="str">
        <f>IF('Model output'!H120="","negative",IF(OR(ISNUMBER(SEARCH("lymph node",'Model output'!H120)),ISNUMBER(SEARCH("gland",'Model output'!H120)),ISNUMBER(SEARCH("lobe",'Model output'!H120)),ISNUMBER(SEARCH("isthmus",'Model output'!H120)),ISNUMBER(SEARCH("mediastinum",'Model output'!H120)),ISNUMBER(SEARCH("Not mentioned",'Model output'!H120)), ISNUMBER(SEARCH("Not applicable",'Model output'!H120)), ISNUMBER(SEARCH("paratracheal",'Model output'!H120)),ISNUMBER(SEARCH("fibroadipose tissue",'Model output'!H120)),ISNUMBER(SEARCH("thyroid node",'Model output'!H120)),ISNUMBER(SEARCH("skeletal muscle",'Model output'!H120)),ISNUMBER(SEARCH("right",'Model output'!H120)),ISNUMBER(SEARCH("left",'Model output'!H120)),ISNUMBER(SEARCH("Not specified",'Model output'!H120))),"negative","positive"))</f>
        <v>negative</v>
      </c>
      <c r="I121">
        <f>IF(OR('Model output'!I120="",'Model output'!I120="Not answered",'Model output'!I120="Not mentioned"),"",IF(ISNUMBER('Model output'!I120),'Model output'!I120,1))</f>
        <v>14</v>
      </c>
      <c r="J121">
        <f>IF(OR('Model output'!J120="",'Model output'!J120="Not answered",'Model output'!J120="Not mentioned"),"",IF(AND(ISNUMBER('Model output'!J120),'Model output'!J120&lt;=I121),'Model output'!J120,IF(AND(ISNUMBER('Model output'!J120), 'Model output'!J120&gt;=DATE(2024,1,1)), MIN(DAY('Model output'!J120), MONTH('Model output'!J120), YEAR('Model output'!J120)), IF(ISNUMBER(SEARCH("0/",'Model output'!J120)),0,IF(ISNUMBER(SEARCH("/",'Model output'!J120)), VALUE(LEFT('Model output'!J120, SEARCH("/",'Model output'!J120)-1)),1)))))</f>
        <v>9</v>
      </c>
      <c r="K121" t="str" cm="1">
        <f t="array" ref="K121">IF(COUNT(FIND({0,1,2,3,4,5,6,7,8,9},'Model output'!K120))&gt;0,'Model output'!K120,"")</f>
        <v/>
      </c>
      <c r="L121" s="8" t="str">
        <f t="shared" si="13"/>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 carcinoma</v>
      </c>
      <c r="O121" t="str">
        <f>IF('Model output'!M120="","",'Model output'!M120)</f>
        <v>Classical</v>
      </c>
      <c r="P121" t="str">
        <f>IF('Model output'!N120="","",'Model output'!N120)</f>
        <v>4.2 cm</v>
      </c>
      <c r="Q121" t="str">
        <f t="shared" si="18"/>
        <v>4.2cm</v>
      </c>
      <c r="R121" cm="1">
        <f t="array" ref="R121">IF(Q121="","",IF(ISNUMBER(SEARCH("cm",Q121)),MAX(VALUE(SUBSTITUTE(_xlfn.FILTERXML("&lt;t&gt;&lt;s&gt;"&amp;SUBSTITUTE(Q121,",","&lt;/s&gt;&lt;s&gt;")&amp;"&lt;/s&gt;&lt;/t&gt;","//s"),"cm",""))),MAX(VALUE(SUBSTITUTE(_xlfn.FILTERXML("&lt;t&gt;&lt;s&gt;"&amp;SUBSTITUTE(Q121,",","&lt;/s&gt;&lt;s&gt;")&amp;"&lt;/s&gt;&lt;/t&gt;","//s"),"mm","")))/10))</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 ""))</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negative</v>
      </c>
      <c r="X121" s="19" t="str">
        <f>IF('Model output'!S120="","",'Model output'!S120)</f>
        <v>Present, Minimal</v>
      </c>
      <c r="Y121" t="str">
        <f>IF(OR('Model output'!S120="",ISNUMBER(SEARCH("Absent",'Model output'!S120)),ISNUMBER(SEARCH("Not identified",'Model output'!S120)),AND(ISNUMBER(SEARCH("No",'Model output'!S120)),NOT(ISNUMBER(SEARCH("carcinoma",'Model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1" t="str">
        <f>IF(OR('Model output'!V120="", AND(ISERROR(SEARCH("Positive",'Model output'!V120)), ISNUMBER(SEARCH("Negative",'Model output'!V120))), ISNUMBER(SEARCH("Uninvolved",'Model output'!V120)), ISNUMBER(SEARCH("not involved",'Model output'!V120)), ISNUMBER(SEARCH("Free",'Model output'!V120)), ISNUMBER(SEARCH("1 mm",'Model output'!V120)), ISNUMBER(SEARCH("1.0 mm",'Model output'!V120)), ISNUMBER(SEARCH("0.1 CM",'Model output'!V120)), ISNUMBER(SEARCH("less than 0.2 mm",'Model output'!V120)), ISNUMBER(SEARCH("less than 0.5 mm",'Model output'!V120)), ISNUMBER(SEARCH("invades capsule",'Model output'!V120)), ISNUMBER(SEARCH("Lymphocyte invasion",'Model output'!V120)), ISNUMBER(SEARCH("invades in capsule or vessel or benign tissue",'Model output'!V120)), ISNUMBER(SEARCH("not mentioned",'Model output'!V120)), ISNUMBER(SEARCH("cannot be assessed",'Model output'!V120))), "negative", "positive")</f>
        <v>negative</v>
      </c>
      <c r="AE121" s="38"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39" t="str">
        <f t="shared" si="14"/>
        <v>3a</v>
      </c>
      <c r="AG121" s="39" t="str">
        <f t="shared" si="15"/>
        <v>1a</v>
      </c>
      <c r="AH121" s="39" t="str">
        <f t="shared" si="19"/>
        <v>0</v>
      </c>
      <c r="AI121" s="45" t="str">
        <f t="shared" si="20"/>
        <v>I</v>
      </c>
      <c r="AJ121" s="42" t="s">
        <v>942</v>
      </c>
      <c r="AK121" s="44" t="s">
        <v>950</v>
      </c>
      <c r="AL121" s="44" t="s">
        <v>945</v>
      </c>
      <c r="AM121" s="44" t="s">
        <v>949</v>
      </c>
      <c r="AN121" s="44" t="s">
        <v>73</v>
      </c>
      <c r="AO121" s="24">
        <f t="shared" ca="1" si="25"/>
        <v>1</v>
      </c>
      <c r="AP121" s="1">
        <f t="shared" si="26"/>
        <v>1</v>
      </c>
      <c r="AQ121" s="1">
        <f t="shared" si="27"/>
        <v>0</v>
      </c>
      <c r="AR121" s="1">
        <f t="shared" si="28"/>
        <v>1</v>
      </c>
      <c r="AS121" s="15">
        <f t="shared" si="16"/>
        <v>1</v>
      </c>
    </row>
    <row r="122" spans="1:45">
      <c r="A122" t="str">
        <f>'Model output'!A121</f>
        <v>TCGA-E3-A3DZ</v>
      </c>
      <c r="B122" s="36">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17"/>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output'!G121)),ISNUMBER(SEARCH("V ",'Model output'!G121)),ISNUMBER(SEARCH("five",'Model output'!G121)),ISNUMBER(SEARCH("5",'Model output'!G121))))), "lateral", "central"))</f>
        <v/>
      </c>
      <c r="H122" t="str">
        <f>IF('Model output'!H121="","negative",IF(OR(ISNUMBER(SEARCH("lymph node",'Model output'!H121)),ISNUMBER(SEARCH("gland",'Model output'!H121)),ISNUMBER(SEARCH("lobe",'Model output'!H121)),ISNUMBER(SEARCH("isthmus",'Model output'!H121)),ISNUMBER(SEARCH("mediastinum",'Model output'!H121)),ISNUMBER(SEARCH("Not mentioned",'Model output'!H121)), ISNUMBER(SEARCH("Not applicable",'Model output'!H121)), ISNUMBER(SEARCH("paratracheal",'Model output'!H121)),ISNUMBER(SEARCH("fibroadipose tissue",'Model output'!H121)),ISNUMBER(SEARCH("thyroid node",'Model output'!H121)),ISNUMBER(SEARCH("skeletal muscle",'Model output'!H121)),ISNUMBER(SEARCH("right",'Model output'!H121)),ISNUMBER(SEARCH("left",'Model output'!H121)),ISNUMBER(SEARCH("Not specified",'Model output'!H121))),"negative","positive"))</f>
        <v>negative</v>
      </c>
      <c r="I122">
        <f>IF(OR('Model output'!I121="",'Model output'!I121="Not answered",'Model output'!I121="Not mentioned"),"",IF(ISNUMBER('Model output'!I121),'Model output'!I121,1))</f>
        <v>1</v>
      </c>
      <c r="J122">
        <f>IF(OR('Model output'!J121="",'Model output'!J121="Not answered",'Model output'!J121="Not mentioned"),"",IF(AND(ISNUMBER('Model output'!J121),'Model output'!J121&lt;=I122),'Model output'!J121,IF(AND(ISNUMBER('Model output'!J121), 'Model output'!J121&gt;=DATE(2024,1,1)), MIN(DAY('Model output'!J121), MONTH('Model output'!J121), YEAR('Model output'!J121)), IF(ISNUMBER(SEARCH("0/",'Model output'!J121)),0,IF(ISNUMBER(SEARCH("/",'Model output'!J121)), VALUE(LEFT('Model output'!J121, SEARCH("/",'Model output'!J121)-1)),1)))))</f>
        <v>0</v>
      </c>
      <c r="K122" t="str" cm="1">
        <f t="array" ref="K122">IF(COUNT(FIND({0,1,2,3,4,5,6,7,8,9},'Model output'!K121))&gt;0,'Model output'!K121,"")</f>
        <v/>
      </c>
      <c r="L122" s="8" t="str">
        <f t="shared" si="13"/>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v>
      </c>
      <c r="O122" t="str">
        <f>IF('Model output'!M121="","",'Model output'!M121)</f>
        <v>Follicular Variant</v>
      </c>
      <c r="P122" t="str">
        <f>IF('Model output'!N121="","",'Model output'!N121)</f>
        <v>5 cm</v>
      </c>
      <c r="Q122" t="str">
        <f t="shared" si="18"/>
        <v>5cm</v>
      </c>
      <c r="R122" cm="1">
        <f t="array" ref="R122">IF(Q122="","",IF(ISNUMBER(SEARCH("cm",Q122)),MAX(VALUE(SUBSTITUTE(_xlfn.FILTERXML("&lt;t&gt;&lt;s&gt;"&amp;SUBSTITUTE(Q122,",","&lt;/s&gt;&lt;s&gt;")&amp;"&lt;/s&gt;&lt;/t&gt;","//s"),"cm",""))),MAX(VALUE(SUBSTITUTE(_xlfn.FILTERXML("&lt;t&gt;&lt;s&gt;"&amp;SUBSTITUTE(Q122,",","&lt;/s&gt;&lt;s&gt;")&amp;"&lt;/s&gt;&lt;/t&gt;","//s"),"mm","")))/10))</f>
        <v>5</v>
      </c>
      <c r="S122" t="str">
        <f>IF(OR('Model output'!P121="",ISNUMBER(SEARCH("Not identified", 'Model output'!P121)),ISNUMBER(SEARCH("Absent",'Model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 ""))</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9" t="str">
        <f>IF('Model output'!S121="","",'Model output'!S121)</f>
        <v/>
      </c>
      <c r="Y122" t="str">
        <f>IF(OR('Model output'!S121="",ISNUMBER(SEARCH("Absent",'Model output'!S121)),ISNUMBER(SEARCH("Not identified",'Model output'!S121)),AND(ISNUMBER(SEARCH("No",'Model output'!S121)),NOT(ISNUMBER(SEARCH("carcinoma",'Model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1" t="str">
        <f>IF(OR('Model output'!V121="", AND(ISERROR(SEARCH("Positive",'Model output'!V121)), ISNUMBER(SEARCH("Negative",'Model output'!V121))), ISNUMBER(SEARCH("Uninvolved",'Model output'!V121)), ISNUMBER(SEARCH("not involved",'Model output'!V121)), ISNUMBER(SEARCH("Free",'Model output'!V121)), ISNUMBER(SEARCH("1 mm",'Model output'!V121)), ISNUMBER(SEARCH("1.0 mm",'Model output'!V121)), ISNUMBER(SEARCH("0.1 CM",'Model output'!V121)), ISNUMBER(SEARCH("less than 0.2 mm",'Model output'!V121)), ISNUMBER(SEARCH("less than 0.5 mm",'Model output'!V121)), ISNUMBER(SEARCH("invades capsule",'Model output'!V121)), ISNUMBER(SEARCH("Lymphocyte invasion",'Model output'!V121)), ISNUMBER(SEARCH("invades in capsule or vessel or benign tissue",'Model output'!V121)), ISNUMBER(SEARCH("not mentioned",'Model output'!V121)), ISNUMBER(SEARCH("cannot be assessed",'Model output'!V121))), "negative", "positive")</f>
        <v>negative</v>
      </c>
      <c r="AE122" s="38"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low</v>
      </c>
      <c r="AF122" s="39" t="str">
        <f t="shared" si="14"/>
        <v>3a</v>
      </c>
      <c r="AG122" s="39" t="str">
        <f t="shared" si="15"/>
        <v>0</v>
      </c>
      <c r="AH122" s="39" t="str">
        <f t="shared" si="19"/>
        <v>0</v>
      </c>
      <c r="AI122" s="45" t="str">
        <f t="shared" si="20"/>
        <v>II</v>
      </c>
      <c r="AJ122" s="42" t="s">
        <v>941</v>
      </c>
      <c r="AK122" s="44" t="s">
        <v>950</v>
      </c>
      <c r="AL122" s="44" t="s">
        <v>946</v>
      </c>
      <c r="AM122" s="44" t="s">
        <v>949</v>
      </c>
      <c r="AN122" s="44" t="s">
        <v>947</v>
      </c>
      <c r="AO122" s="24">
        <f t="shared" ca="1" si="25"/>
        <v>1</v>
      </c>
      <c r="AP122" s="1">
        <f t="shared" si="26"/>
        <v>1</v>
      </c>
      <c r="AQ122" s="1">
        <f t="shared" si="27"/>
        <v>1</v>
      </c>
      <c r="AR122" s="1">
        <f t="shared" si="28"/>
        <v>1</v>
      </c>
      <c r="AS122" s="15">
        <f t="shared" si="16"/>
        <v>1</v>
      </c>
    </row>
    <row r="123" spans="1:45">
      <c r="A123" t="str">
        <f>'Model output'!A122</f>
        <v>TCGA-E3-A3E3</v>
      </c>
      <c r="B123" s="36">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17"/>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output'!G122)),ISNUMBER(SEARCH("V ",'Model output'!G122)),ISNUMBER(SEARCH("five",'Model output'!G122)),ISNUMBER(SEARCH("5",'Model output'!G122))))), "lateral", "central"))</f>
        <v/>
      </c>
      <c r="H123" t="str">
        <f>IF('Model output'!H122="","negative",IF(OR(ISNUMBER(SEARCH("lymph node",'Model output'!H122)),ISNUMBER(SEARCH("gland",'Model output'!H122)),ISNUMBER(SEARCH("lobe",'Model output'!H122)),ISNUMBER(SEARCH("isthmus",'Model output'!H122)),ISNUMBER(SEARCH("mediastinum",'Model output'!H122)),ISNUMBER(SEARCH("Not mentioned",'Model output'!H122)), ISNUMBER(SEARCH("Not applicable",'Model output'!H122)), ISNUMBER(SEARCH("paratracheal",'Model output'!H122)),ISNUMBER(SEARCH("fibroadipose tissue",'Model output'!H122)),ISNUMBER(SEARCH("thyroid node",'Model output'!H122)),ISNUMBER(SEARCH("skeletal muscle",'Model output'!H122)),ISNUMBER(SEARCH("right",'Model output'!H122)),ISNUMBER(SEARCH("left",'Model output'!H122)),ISNUMBER(SEARCH("Not specified",'Model output'!H122))),"negative","positive"))</f>
        <v>negative</v>
      </c>
      <c r="I123">
        <f>IF(OR('Model output'!I122="",'Model output'!I122="Not answered",'Model output'!I122="Not mentioned"),"",IF(ISNUMBER('Model output'!I122),'Model output'!I122,1))</f>
        <v>1</v>
      </c>
      <c r="J123">
        <f>IF(OR('Model output'!J122="",'Model output'!J122="Not answered",'Model output'!J122="Not mentioned"),"",IF(AND(ISNUMBER('Model output'!J122),'Model output'!J122&lt;=I123),'Model output'!J122,IF(AND(ISNUMBER('Model output'!J122), 'Model output'!J122&gt;=DATE(2024,1,1)), MIN(DAY('Model output'!J122), MONTH('Model output'!J122), YEAR('Model output'!J122)), IF(ISNUMBER(SEARCH("0/",'Model output'!J122)),0,IF(ISNUMBER(SEARCH("/",'Model output'!J122)), VALUE(LEFT('Model output'!J122, SEARCH("/",'Model output'!J122)-1)),1)))))</f>
        <v>0</v>
      </c>
      <c r="K123" t="str" cm="1">
        <f t="array" ref="K123">IF(COUNT(FIND({0,1,2,3,4,5,6,7,8,9},'Model output'!K122))&gt;0,'Model output'!K122,"")</f>
        <v/>
      </c>
      <c r="L123" s="8" t="str">
        <f t="shared" si="13"/>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2.8cm</v>
      </c>
      <c r="Q123" t="str">
        <f t="shared" si="18"/>
        <v>2.8cm</v>
      </c>
      <c r="R123" cm="1">
        <f t="array" ref="R123">IF(Q123="","",IF(ISNUMBER(SEARCH("cm",Q123)),MAX(VALUE(SUBSTITUTE(_xlfn.FILTERXML("&lt;t&gt;&lt;s&gt;"&amp;SUBSTITUTE(Q123,",","&lt;/s&gt;&lt;s&gt;")&amp;"&lt;/s&gt;&lt;/t&gt;","//s"),"cm",""))),MAX(VALUE(SUBSTITUTE(_xlfn.FILTERXML("&lt;t&gt;&lt;s&gt;"&amp;SUBSTITUTE(Q123,",","&lt;/s&gt;&lt;s&gt;")&amp;"&lt;/s&gt;&lt;/t&gt;","//s"),"mm","")))/10))</f>
        <v>2.8</v>
      </c>
      <c r="S123" t="str">
        <f>IF(OR('Model output'!P122="",ISNUMBER(SEARCH("Not identified", 'Model output'!P122)),ISNUMBER(SEARCH("Absent",'Model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 ""))</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19" t="str">
        <f>IF('Model output'!S122="","",'Model output'!S122)</f>
        <v>Not identified</v>
      </c>
      <c r="Y123" t="str">
        <f>IF(OR('Model output'!S122="",ISNUMBER(SEARCH("Absent",'Model output'!S122)),ISNUMBER(SEARCH("Not identified",'Model output'!S122)),AND(ISNUMBER(SEARCH("No",'Model output'!S122)),NOT(ISNUMBER(SEARCH("carcinoma",'Model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1" t="str">
        <f>IF(OR('Model output'!V122="", AND(ISERROR(SEARCH("Positive",'Model output'!V122)), ISNUMBER(SEARCH("Negative",'Model output'!V122))), ISNUMBER(SEARCH("Uninvolved",'Model output'!V122)), ISNUMBER(SEARCH("not involved",'Model output'!V122)), ISNUMBER(SEARCH("Free",'Model output'!V122)), ISNUMBER(SEARCH("1 mm",'Model output'!V122)), ISNUMBER(SEARCH("1.0 mm",'Model output'!V122)), ISNUMBER(SEARCH("0.1 CM",'Model output'!V122)), ISNUMBER(SEARCH("less than 0.2 mm",'Model output'!V122)), ISNUMBER(SEARCH("less than 0.5 mm",'Model output'!V122)), ISNUMBER(SEARCH("invades capsule",'Model output'!V122)), ISNUMBER(SEARCH("Lymphocyte invasion",'Model output'!V122)), ISNUMBER(SEARCH("invades in capsule or vessel or benign tissue",'Model output'!V122)), ISNUMBER(SEARCH("not mentioned",'Model output'!V122)), ISNUMBER(SEARCH("cannot be assessed",'Model output'!V122))), "negative", "positive")</f>
        <v>negative</v>
      </c>
      <c r="AE123" s="38"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39" t="str">
        <f t="shared" si="14"/>
        <v>2</v>
      </c>
      <c r="AG123" s="39" t="str">
        <f t="shared" si="15"/>
        <v>0</v>
      </c>
      <c r="AH123" s="39" t="str">
        <f t="shared" si="19"/>
        <v>0</v>
      </c>
      <c r="AI123" s="45" t="str">
        <f t="shared" si="20"/>
        <v>I</v>
      </c>
      <c r="AJ123" s="42" t="s">
        <v>941</v>
      </c>
      <c r="AK123" s="44" t="s">
        <v>948</v>
      </c>
      <c r="AL123" s="44" t="s">
        <v>946</v>
      </c>
      <c r="AM123" s="44" t="s">
        <v>949</v>
      </c>
      <c r="AN123" s="44" t="s">
        <v>73</v>
      </c>
      <c r="AO123" s="24">
        <f t="shared" ca="1" si="25"/>
        <v>1</v>
      </c>
      <c r="AP123" s="1">
        <f t="shared" si="26"/>
        <v>1</v>
      </c>
      <c r="AQ123" s="1">
        <f t="shared" si="27"/>
        <v>1</v>
      </c>
      <c r="AR123" s="1">
        <f t="shared" si="28"/>
        <v>1</v>
      </c>
      <c r="AS123" s="15">
        <f t="shared" si="16"/>
        <v>1</v>
      </c>
    </row>
    <row r="124" spans="1:45">
      <c r="A124" t="str">
        <f>'Model output'!A123</f>
        <v>TCGA-E8-A242</v>
      </c>
      <c r="B124" s="36">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17"/>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output'!G123)),ISNUMBER(SEARCH("V ",'Model output'!G123)),ISNUMBER(SEARCH("five",'Model output'!G123)),ISNUMBER(SEARCH("5",'Model output'!G123))))), "lateral", "central"))</f>
        <v/>
      </c>
      <c r="H124" t="str">
        <f>IF('Model output'!H123="","negative",IF(OR(ISNUMBER(SEARCH("lymph node",'Model output'!H123)),ISNUMBER(SEARCH("gland",'Model output'!H123)),ISNUMBER(SEARCH("lobe",'Model output'!H123)),ISNUMBER(SEARCH("isthmus",'Model output'!H123)),ISNUMBER(SEARCH("mediastinum",'Model output'!H123)),ISNUMBER(SEARCH("Not mentioned",'Model output'!H123)), ISNUMBER(SEARCH("Not applicable",'Model output'!H123)), ISNUMBER(SEARCH("paratracheal",'Model output'!H123)),ISNUMBER(SEARCH("fibroadipose tissue",'Model output'!H123)),ISNUMBER(SEARCH("thyroid node",'Model output'!H123)),ISNUMBER(SEARCH("skeletal muscle",'Model output'!H123)),ISNUMBER(SEARCH("right",'Model output'!H123)),ISNUMBER(SEARCH("left",'Model output'!H123)),ISNUMBER(SEARCH("Not specified",'Model output'!H123))),"negative","positive"))</f>
        <v>negative</v>
      </c>
      <c r="I124">
        <f>IF(OR('Model output'!I123="",'Model output'!I123="Not answered",'Model output'!I123="Not mentioned"),"",IF(ISNUMBER('Model output'!I123),'Model output'!I123,1))</f>
        <v>0</v>
      </c>
      <c r="J124">
        <f>IF(OR('Model output'!J123="",'Model output'!J123="Not answered",'Model output'!J123="Not mentioned"),"",IF(AND(ISNUMBER('Model output'!J123),'Model output'!J123&lt;=I124),'Model output'!J123,IF(AND(ISNUMBER('Model output'!J123), 'Model output'!J123&gt;=DATE(2024,1,1)), MIN(DAY('Model output'!J123), MONTH('Model output'!J123), YEAR('Model output'!J123)), IF(ISNUMBER(SEARCH("0/",'Model output'!J123)),0,IF(ISNUMBER(SEARCH("/",'Model output'!J123)), VALUE(LEFT('Model output'!J123, SEARCH("/",'Model output'!J123)-1)),1)))))</f>
        <v>0</v>
      </c>
      <c r="K124" t="str" cm="1">
        <f t="array" ref="K124">IF(COUNT(FIND({0,1,2,3,4,5,6,7,8,9},'Model output'!K123))&gt;0,'Model output'!K123,"")</f>
        <v/>
      </c>
      <c r="L124" s="8" t="str">
        <f t="shared" si="13"/>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8"/>
        <v>1.8,1.2cm</v>
      </c>
      <c r="R124" cm="1">
        <f t="array" ref="R124">IF(Q124="","",IF(ISNUMBER(SEARCH("cm",Q124)),MAX(VALUE(SUBSTITUTE(_xlfn.FILTERXML("&lt;t&gt;&lt;s&gt;"&amp;SUBSTITUTE(Q124,",","&lt;/s&gt;&lt;s&gt;")&amp;"&lt;/s&gt;&lt;/t&gt;","//s"),"cm",""))),MAX(VALUE(SUBSTITUTE(_xlfn.FILTERXML("&lt;t&gt;&lt;s&gt;"&amp;SUBSTITUTE(Q124,",","&lt;/s&gt;&lt;s&gt;")&amp;"&lt;/s&gt;&lt;/t&gt;","//s"),"mm","")))/10))</f>
        <v>1.8</v>
      </c>
      <c r="S124" t="str">
        <f>IF(OR('Model output'!P123="",ISNUMBER(SEARCH("Not identified", 'Model output'!P123)),ISNUMBER(SEARCH("Absent",'Model output'!P123)),AND(ISNUMBER(SEARCH("No",'Model output'!P123)),NOT(ISNUMBER(SEARCH("diagnostic",'Model output'!P123)))),ISNUMBER(SEARCH("Negative",'Model output'!P123))),"negative","positive")</f>
        <v>positive</v>
      </c>
      <c r="T124">
        <f>IF('Model output'!O123="","",'Model output'!O123)</f>
        <v>1</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 ""))</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positive</v>
      </c>
      <c r="X124" s="19" t="str">
        <f>IF('Model output'!S123="","",'Model output'!S123)</f>
        <v>Yes</v>
      </c>
      <c r="Y124" t="str">
        <f>IF(OR('Model output'!S123="",ISNUMBER(SEARCH("Absent",'Model output'!S123)),ISNUMBER(SEARCH("Not identified",'Model output'!S123)),AND(ISNUMBER(SEARCH("No",'Model output'!S123)),NOT(ISNUMBER(SEARCH("carcinoma",'Model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1" t="str">
        <f>IF(OR('Model output'!V123="", AND(ISERROR(SEARCH("Positive",'Model output'!V123)), ISNUMBER(SEARCH("Negative",'Model output'!V123))), ISNUMBER(SEARCH("Uninvolved",'Model output'!V123)), ISNUMBER(SEARCH("not involved",'Model output'!V123)), ISNUMBER(SEARCH("Free",'Model output'!V123)), ISNUMBER(SEARCH("1 mm",'Model output'!V123)), ISNUMBER(SEARCH("1.0 mm",'Model output'!V123)), ISNUMBER(SEARCH("0.1 CM",'Model output'!V123)), ISNUMBER(SEARCH("less than 0.2 mm",'Model output'!V123)), ISNUMBER(SEARCH("less than 0.5 mm",'Model output'!V123)), ISNUMBER(SEARCH("invades capsule",'Model output'!V123)), ISNUMBER(SEARCH("Lymphocyte invasion",'Model output'!V123)), ISNUMBER(SEARCH("invades in capsule or vessel or benign tissue",'Model output'!V123)), ISNUMBER(SEARCH("not mentioned",'Model output'!V123)), ISNUMBER(SEARCH("cannot be assessed",'Model output'!V123))), "negative", "positive")</f>
        <v>positive</v>
      </c>
      <c r="AE124" s="38"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39" t="str">
        <f t="shared" si="14"/>
        <v>1b</v>
      </c>
      <c r="AG124" s="39" t="str">
        <f t="shared" si="15"/>
        <v>0</v>
      </c>
      <c r="AH124" s="39" t="str">
        <f t="shared" si="19"/>
        <v>0</v>
      </c>
      <c r="AI124" s="45" t="str">
        <f t="shared" si="20"/>
        <v>I</v>
      </c>
      <c r="AJ124" s="42" t="s">
        <v>940</v>
      </c>
      <c r="AK124" s="44" t="s">
        <v>945</v>
      </c>
      <c r="AL124" s="44" t="s">
        <v>946</v>
      </c>
      <c r="AM124" s="44" t="s">
        <v>949</v>
      </c>
      <c r="AN124" s="44" t="s">
        <v>73</v>
      </c>
      <c r="AO124" s="24">
        <f t="shared" si="25"/>
        <v>1</v>
      </c>
      <c r="AP124" s="1">
        <f t="shared" si="26"/>
        <v>1</v>
      </c>
      <c r="AQ124" s="1">
        <f t="shared" si="27"/>
        <v>1</v>
      </c>
      <c r="AR124" s="1">
        <f t="shared" si="28"/>
        <v>1</v>
      </c>
      <c r="AS124" s="15">
        <f t="shared" si="16"/>
        <v>1</v>
      </c>
    </row>
    <row r="125" spans="1:45">
      <c r="A125" t="str">
        <f>'Model output'!A124</f>
        <v>TCGA-E8-A2JQ</v>
      </c>
      <c r="B125" s="36">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17"/>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output'!G124)),ISNUMBER(SEARCH("V ",'Model output'!G124)),ISNUMBER(SEARCH("five",'Model output'!G124)),ISNUMBER(SEARCH("5",'Model output'!G124))))), "lateral", "central"))</f>
        <v/>
      </c>
      <c r="H125" t="str">
        <f>IF('Model output'!H124="","negative",IF(OR(ISNUMBER(SEARCH("lymph node",'Model output'!H124)),ISNUMBER(SEARCH("gland",'Model output'!H124)),ISNUMBER(SEARCH("lobe",'Model output'!H124)),ISNUMBER(SEARCH("isthmus",'Model output'!H124)),ISNUMBER(SEARCH("mediastinum",'Model output'!H124)),ISNUMBER(SEARCH("Not mentioned",'Model output'!H124)), ISNUMBER(SEARCH("Not applicable",'Model output'!H124)), ISNUMBER(SEARCH("paratracheal",'Model output'!H124)),ISNUMBER(SEARCH("fibroadipose tissue",'Model output'!H124)),ISNUMBER(SEARCH("thyroid node",'Model output'!H124)),ISNUMBER(SEARCH("skeletal muscle",'Model output'!H124)),ISNUMBER(SEARCH("right",'Model output'!H124)),ISNUMBER(SEARCH("left",'Model output'!H124)),ISNUMBER(SEARCH("Not specified",'Model output'!H124))),"negative","positive"))</f>
        <v>negative</v>
      </c>
      <c r="I125">
        <f>IF(OR('Model output'!I124="",'Model output'!I124="Not answered",'Model output'!I124="Not mentioned"),"",IF(ISNUMBER('Model output'!I124),'Model output'!I124,1))</f>
        <v>14</v>
      </c>
      <c r="J125">
        <f>IF(OR('Model output'!J124="",'Model output'!J124="Not answered",'Model output'!J124="Not mentioned"),"",IF(AND(ISNUMBER('Model output'!J124),'Model output'!J124&lt;=I125),'Model output'!J124,IF(AND(ISNUMBER('Model output'!J124), 'Model output'!J124&gt;=DATE(2024,1,1)), MIN(DAY('Model output'!J124), MONTH('Model output'!J124), YEAR('Model output'!J124)), IF(ISNUMBER(SEARCH("0/",'Model output'!J124)),0,IF(ISNUMBER(SEARCH("/",'Model output'!J124)), VALUE(LEFT('Model output'!J124, SEARCH("/",'Model output'!J124)-1)),1)))))</f>
        <v>11</v>
      </c>
      <c r="K125" t="str" cm="1">
        <f t="array" ref="K125">IF(COUNT(FIND({0,1,2,3,4,5,6,7,8,9},'Model output'!K124))&gt;0,'Model output'!K124,"")</f>
        <v/>
      </c>
      <c r="L125" s="8" t="str">
        <f t="shared" si="13"/>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si="18"/>
        <v>2.1,1.9cm</v>
      </c>
      <c r="R125" cm="1">
        <f t="array" ref="R125">IF(Q125="","",IF(ISNUMBER(SEARCH("cm",Q125)),MAX(VALUE(SUBSTITUTE(_xlfn.FILTERXML("&lt;t&gt;&lt;s&gt;"&amp;SUBSTITUTE(Q125,",","&lt;/s&gt;&lt;s&gt;")&amp;"&lt;/s&gt;&lt;/t&gt;","//s"),"cm",""))),MAX(VALUE(SUBSTITUTE(_xlfn.FILTERXML("&lt;t&gt;&lt;s&gt;"&amp;SUBSTITUTE(Q125,",","&lt;/s&gt;&lt;s&gt;")&amp;"&lt;/s&gt;&lt;/t&gt;","//s"),"mm","")))/10))</f>
        <v>2.1</v>
      </c>
      <c r="S125" t="str">
        <f>IF(OR('Model output'!P124="",ISNUMBER(SEARCH("Not identified", 'Model output'!P124)),ISNUMBER(SEARCH("Absent",'Model output'!P124)),AND(ISNUMBER(SEARCH("No",'Model output'!P124)),NOT(ISNUMBER(SEARCH("diagnostic",'Model output'!P124)))),ISNUMBER(SEARCH("Negative",'Model output'!P124))),"negative","positive")</f>
        <v>positive</v>
      </c>
      <c r="T125" t="str">
        <f>IF('Model output'!O124="","",'Model output'!O124)</f>
        <v>Single focus</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 ""))</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9" t="str">
        <f>IF('Model output'!S124="","",'Model output'!S124)</f>
        <v>Yes</v>
      </c>
      <c r="Y125" t="str">
        <f>IF(OR('Model output'!S124="",ISNUMBER(SEARCH("Absent",'Model output'!S124)),ISNUMBER(SEARCH("Not identified",'Model output'!S124)),AND(ISNUMBER(SEARCH("No",'Model output'!S124)),NOT(ISNUMBER(SEARCH("carcinoma",'Model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1" t="str">
        <f>IF(OR('Model output'!V124="", AND(ISERROR(SEARCH("Positive",'Model output'!V124)), ISNUMBER(SEARCH("Negative",'Model output'!V124))), ISNUMBER(SEARCH("Uninvolved",'Model output'!V124)), ISNUMBER(SEARCH("not involved",'Model output'!V124)), ISNUMBER(SEARCH("Free",'Model output'!V124)), ISNUMBER(SEARCH("1 mm",'Model output'!V124)), ISNUMBER(SEARCH("1.0 mm",'Model output'!V124)), ISNUMBER(SEARCH("0.1 CM",'Model output'!V124)), ISNUMBER(SEARCH("less than 0.2 mm",'Model output'!V124)), ISNUMBER(SEARCH("less than 0.5 mm",'Model output'!V124)), ISNUMBER(SEARCH("invades capsule",'Model output'!V124)), ISNUMBER(SEARCH("Lymphocyte invasion",'Model output'!V124)), ISNUMBER(SEARCH("invades in capsule or vessel or benign tissue",'Model output'!V124)), ISNUMBER(SEARCH("not mentioned",'Model output'!V124)), ISNUMBER(SEARCH("cannot be assessed",'Model output'!V124))), "negative", "positive")</f>
        <v>negative</v>
      </c>
      <c r="AE125" s="38"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39" t="str">
        <f t="shared" si="14"/>
        <v>2</v>
      </c>
      <c r="AG125" s="39" t="str">
        <f t="shared" si="15"/>
        <v>1a</v>
      </c>
      <c r="AH125" s="39" t="str">
        <f t="shared" si="19"/>
        <v>0</v>
      </c>
      <c r="AI125" s="45" t="str">
        <f t="shared" si="20"/>
        <v>I</v>
      </c>
      <c r="AJ125" s="42" t="s">
        <v>942</v>
      </c>
      <c r="AK125" s="44" t="s">
        <v>948</v>
      </c>
      <c r="AL125" s="44" t="s">
        <v>634</v>
      </c>
      <c r="AM125" s="44" t="s">
        <v>949</v>
      </c>
      <c r="AN125" s="44" t="s">
        <v>73</v>
      </c>
      <c r="AO125" s="24">
        <f t="shared" ca="1" si="25"/>
        <v>1</v>
      </c>
      <c r="AP125" s="1">
        <f t="shared" si="26"/>
        <v>1</v>
      </c>
      <c r="AQ125" s="1">
        <f t="shared" si="27"/>
        <v>1</v>
      </c>
      <c r="AR125" s="1">
        <f t="shared" si="28"/>
        <v>1</v>
      </c>
      <c r="AS125" s="15">
        <f t="shared" si="16"/>
        <v>1</v>
      </c>
    </row>
    <row r="126" spans="1:45">
      <c r="A126" t="str">
        <f>'Model output'!A125</f>
        <v>TCGA-E8-A413</v>
      </c>
      <c r="B126" s="36">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1</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X</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X</v>
      </c>
      <c r="F126" t="str">
        <f t="shared" si="17"/>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output'!G125)),ISNUMBER(SEARCH("V ",'Model output'!G125)),ISNUMBER(SEARCH("five",'Model output'!G125)),ISNUMBER(SEARCH("5",'Model output'!G125))))), "lateral", "central"))</f>
        <v/>
      </c>
      <c r="H126" t="str">
        <f>IF('Model output'!H125="","negative",IF(OR(ISNUMBER(SEARCH("lymph node",'Model output'!H125)),ISNUMBER(SEARCH("gland",'Model output'!H125)),ISNUMBER(SEARCH("lobe",'Model output'!H125)),ISNUMBER(SEARCH("isthmus",'Model output'!H125)),ISNUMBER(SEARCH("mediastinum",'Model output'!H125)),ISNUMBER(SEARCH("Not mentioned",'Model output'!H125)), ISNUMBER(SEARCH("Not applicable",'Model output'!H125)), ISNUMBER(SEARCH("paratracheal",'Model output'!H125)),ISNUMBER(SEARCH("fibroadipose tissue",'Model output'!H125)),ISNUMBER(SEARCH("thyroid node",'Model output'!H125)),ISNUMBER(SEARCH("skeletal muscle",'Model output'!H125)),ISNUMBER(SEARCH("right",'Model output'!H125)),ISNUMBER(SEARCH("left",'Model output'!H125)),ISNUMBER(SEARCH("Not specified",'Model output'!H125))),"negative","positive"))</f>
        <v>negative</v>
      </c>
      <c r="I126" t="str">
        <f>IF(OR('Model output'!I125="",'Model output'!I125="Not answered",'Model output'!I125="Not mentioned"),"",IF(ISNUMBER('Model output'!I125),'Model output'!I125,1))</f>
        <v/>
      </c>
      <c r="J126" t="str">
        <f>IF(OR('Model output'!J125="",'Model output'!J125="Not answered",'Model output'!J125="Not mentioned"),"",IF(AND(ISNUMBER('Model output'!J125),'Model output'!J125&lt;=I126),'Model output'!J125,IF(AND(ISNUMBER('Model output'!J125), 'Model output'!J125&gt;=DATE(2024,1,1)), MIN(DAY('Model output'!J125), MONTH('Model output'!J125), YEAR('Model output'!J125)), IF(ISNUMBER(SEARCH("0/",'Model output'!J125)),0,IF(ISNUMBER(SEARCH("/",'Model output'!J125)), VALUE(LEFT('Model output'!J125, SEARCH("/",'Model output'!J125)-1)),1)))))</f>
        <v/>
      </c>
      <c r="K126" t="str" cm="1">
        <f t="array" ref="K126">IF(COUNT(FIND({0,1,2,3,4,5,6,7,8,9},'Model output'!K125))&gt;0,'Model output'!K125,"")</f>
        <v/>
      </c>
      <c r="L126" s="8" t="str">
        <f t="shared" si="13"/>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v>
      </c>
      <c r="O126" t="str">
        <f>IF('Model output'!M125="","",'Model output'!M125)</f>
        <v/>
      </c>
      <c r="P126" t="str">
        <f>IF('Model output'!N125="","",'Model output'!N125)</f>
        <v>1.5 cm</v>
      </c>
      <c r="Q126" t="str">
        <f t="shared" si="18"/>
        <v>1.5cm</v>
      </c>
      <c r="R126" cm="1">
        <f t="array" ref="R126">IF(Q126="","",IF(ISNUMBER(SEARCH("cm",Q126)),MAX(VALUE(SUBSTITUTE(_xlfn.FILTERXML("&lt;t&gt;&lt;s&gt;"&amp;SUBSTITUTE(Q126,",","&lt;/s&gt;&lt;s&gt;")&amp;"&lt;/s&gt;&lt;/t&gt;","//s"),"cm",""))),MAX(VALUE(SUBSTITUTE(_xlfn.FILTERXML("&lt;t&gt;&lt;s&gt;"&amp;SUBSTITUTE(Q126,",","&lt;/s&gt;&lt;s&gt;")&amp;"&lt;/s&gt;&lt;/t&gt;","//s"),"mm","")))/10))</f>
        <v>1.5</v>
      </c>
      <c r="S126" t="str">
        <f>IF(OR('Model output'!P125="",ISNUMBER(SEARCH("Not identified", 'Model output'!P125)),ISNUMBER(SEARCH("Absent",'Model output'!P125)),AND(ISNUMBER(SEARCH("No",'Model output'!P125)),NOT(ISNUMBER(SEARCH("diagnostic",'Model output'!P125)))),ISNUMBER(SEARCH("Negative",'Model output'!P125))),"negative","positive")</f>
        <v>positive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 ""))</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19" t="str">
        <f>IF('Model output'!S125="","",'Model output'!S125)</f>
        <v>No</v>
      </c>
      <c r="Y126" t="str">
        <f>IF(OR('Model output'!S125="",ISNUMBER(SEARCH("Absent",'Model output'!S125)),ISNUMBER(SEARCH("Not identified",'Model output'!S125)),AND(ISNUMBER(SEARCH("No",'Model output'!S125)),NOT(ISNUMBER(SEARCH("carcinoma",'Model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1" t="str">
        <f>IF(OR('Model output'!V125="", AND(ISERROR(SEARCH("Positive",'Model output'!V125)), ISNUMBER(SEARCH("Negative",'Model output'!V125))), ISNUMBER(SEARCH("Uninvolved",'Model output'!V125)), ISNUMBER(SEARCH("not involved",'Model output'!V125)), ISNUMBER(SEARCH("Free",'Model output'!V125)), ISNUMBER(SEARCH("1 mm",'Model output'!V125)), ISNUMBER(SEARCH("1.0 mm",'Model output'!V125)), ISNUMBER(SEARCH("0.1 CM",'Model output'!V125)), ISNUMBER(SEARCH("less than 0.2 mm",'Model output'!V125)), ISNUMBER(SEARCH("less than 0.5 mm",'Model output'!V125)), ISNUMBER(SEARCH("invades capsule",'Model output'!V125)), ISNUMBER(SEARCH("Lymphocyte invasion",'Model output'!V125)), ISNUMBER(SEARCH("invades in capsule or vessel or benign tissue",'Model output'!V125)), ISNUMBER(SEARCH("not mentioned",'Model output'!V125)), ISNUMBER(SEARCH("cannot be assessed",'Model output'!V125))), "negative", "positive")</f>
        <v>negative</v>
      </c>
      <c r="AE126" s="38"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intermediate</v>
      </c>
      <c r="AF126" s="39" t="str">
        <f t="shared" si="14"/>
        <v>1b</v>
      </c>
      <c r="AG126" s="39" t="str">
        <f t="shared" si="15"/>
        <v>0</v>
      </c>
      <c r="AH126" s="39" t="str">
        <f t="shared" si="19"/>
        <v>0</v>
      </c>
      <c r="AI126" s="45" t="str">
        <f t="shared" si="20"/>
        <v>I</v>
      </c>
      <c r="AJ126" s="42" t="s">
        <v>942</v>
      </c>
      <c r="AK126" s="44" t="s">
        <v>945</v>
      </c>
      <c r="AL126" s="44" t="s">
        <v>949</v>
      </c>
      <c r="AM126" s="44" t="s">
        <v>949</v>
      </c>
      <c r="AN126" s="44" t="s">
        <v>73</v>
      </c>
      <c r="AO126" s="24">
        <f t="shared" ca="1" si="25"/>
        <v>1</v>
      </c>
      <c r="AP126" s="1">
        <f t="shared" si="26"/>
        <v>1</v>
      </c>
      <c r="AQ126" s="1">
        <f t="shared" si="27"/>
        <v>1</v>
      </c>
      <c r="AR126" s="1">
        <f t="shared" si="28"/>
        <v>1</v>
      </c>
      <c r="AS126" s="15">
        <f t="shared" si="16"/>
        <v>1</v>
      </c>
    </row>
    <row r="127" spans="1:45">
      <c r="A127" t="str">
        <f>'Model output'!A126</f>
        <v>TCGA-E8-A414</v>
      </c>
      <c r="B127" s="36">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17"/>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output'!G126)),ISNUMBER(SEARCH("V ",'Model output'!G126)),ISNUMBER(SEARCH("five",'Model output'!G126)),ISNUMBER(SEARCH("5",'Model output'!G126))))), "lateral", "central"))</f>
        <v/>
      </c>
      <c r="H127" t="str">
        <f>IF('Model output'!H126="","negative",IF(OR(ISNUMBER(SEARCH("lymph node",'Model output'!H126)),ISNUMBER(SEARCH("gland",'Model output'!H126)),ISNUMBER(SEARCH("lobe",'Model output'!H126)),ISNUMBER(SEARCH("isthmus",'Model output'!H126)),ISNUMBER(SEARCH("mediastinum",'Model output'!H126)),ISNUMBER(SEARCH("Not mentioned",'Model output'!H126)), ISNUMBER(SEARCH("Not applicable",'Model output'!H126)), ISNUMBER(SEARCH("paratracheal",'Model output'!H126)),ISNUMBER(SEARCH("fibroadipose tissue",'Model output'!H126)),ISNUMBER(SEARCH("thyroid node",'Model output'!H126)),ISNUMBER(SEARCH("skeletal muscle",'Model output'!H126)),ISNUMBER(SEARCH("right",'Model output'!H126)),ISNUMBER(SEARCH("left",'Model output'!H126)),ISNUMBER(SEARCH("Not specified",'Model output'!H126))),"negative","positive"))</f>
        <v>negative</v>
      </c>
      <c r="I127" t="str">
        <f>IF(OR('Model output'!I126="",'Model output'!I126="Not answered",'Model output'!I126="Not mentioned"),"",IF(ISNUMBER('Model output'!I126),'Model output'!I126,1))</f>
        <v/>
      </c>
      <c r="J127" t="str">
        <f>IF(OR('Model output'!J126="",'Model output'!J126="Not answered",'Model output'!J126="Not mentioned"),"",IF(AND(ISNUMBER('Model output'!J126),'Model output'!J126&lt;=I127),'Model output'!J126,IF(AND(ISNUMBER('Model output'!J126), 'Model output'!J126&gt;=DATE(2024,1,1)), MIN(DAY('Model output'!J126), MONTH('Model output'!J126), YEAR('Model output'!J126)), IF(ISNUMBER(SEARCH("0/",'Model output'!J126)),0,IF(ISNUMBER(SEARCH("/",'Model output'!J126)), VALUE(LEFT('Model output'!J126, SEARCH("/",'Model output'!J126)-1)),1)))))</f>
        <v/>
      </c>
      <c r="K127" t="str" cm="1">
        <f t="array" ref="K127">IF(COUNT(FIND({0,1,2,3,4,5,6,7,8,9},'Model output'!K126))&gt;0,'Model output'!K126,"")</f>
        <v/>
      </c>
      <c r="L127" s="8" t="str">
        <f t="shared" si="13"/>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v>
      </c>
      <c r="O127" t="str">
        <f>IF('Model output'!M126="","",'Model output'!M126)</f>
        <v/>
      </c>
      <c r="P127" t="str">
        <f>IF('Model output'!N126="","",'Model output'!N126)</f>
        <v>5x3x3 cm</v>
      </c>
      <c r="Q127" t="str">
        <f t="shared" si="18"/>
        <v>5,3,3cm</v>
      </c>
      <c r="R127" cm="1">
        <f t="array" ref="R127">IF(Q127="","",IF(ISNUMBER(SEARCH("cm",Q127)),MAX(VALUE(SUBSTITUTE(_xlfn.FILTERXML("&lt;t&gt;&lt;s&gt;"&amp;SUBSTITUTE(Q127,",","&lt;/s&gt;&lt;s&gt;")&amp;"&lt;/s&gt;&lt;/t&gt;","//s"),"cm",""))),MAX(VALUE(SUBSTITUTE(_xlfn.FILTERXML("&lt;t&gt;&lt;s&gt;"&amp;SUBSTITUTE(Q127,",","&lt;/s&gt;&lt;s&gt;")&amp;"&lt;/s&gt;&lt;/t&gt;","//s"),"mm","")))/10))</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 ""))</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9" t="str">
        <f>IF('Model output'!S126="","",'Model output'!S126)</f>
        <v>No</v>
      </c>
      <c r="Y127" t="str">
        <f>IF(OR('Model output'!S126="",ISNUMBER(SEARCH("Absent",'Model output'!S126)),ISNUMBER(SEARCH("Not identified",'Model output'!S126)),AND(ISNUMBER(SEARCH("No",'Model output'!S126)),NOT(ISNUMBER(SEARCH("carcinoma",'Model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1" t="str">
        <f>IF(OR('Model output'!V126="", AND(ISERROR(SEARCH("Positive",'Model output'!V126)), ISNUMBER(SEARCH("Negative",'Model output'!V126))), ISNUMBER(SEARCH("Uninvolved",'Model output'!V126)), ISNUMBER(SEARCH("not involved",'Model output'!V126)), ISNUMBER(SEARCH("Free",'Model output'!V126)), ISNUMBER(SEARCH("1 mm",'Model output'!V126)), ISNUMBER(SEARCH("1.0 mm",'Model output'!V126)), ISNUMBER(SEARCH("0.1 CM",'Model output'!V126)), ISNUMBER(SEARCH("less than 0.2 mm",'Model output'!V126)), ISNUMBER(SEARCH("less than 0.5 mm",'Model output'!V126)), ISNUMBER(SEARCH("invades capsule",'Model output'!V126)), ISNUMBER(SEARCH("Lymphocyte invasion",'Model output'!V126)), ISNUMBER(SEARCH("invades in capsule or vessel or benign tissue",'Model output'!V126)), ISNUMBER(SEARCH("not mentioned",'Model output'!V126)), ISNUMBER(SEARCH("cannot be assessed",'Model output'!V126))), "negative", "positive")</f>
        <v>negative</v>
      </c>
      <c r="AE127" s="38"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intermediate</v>
      </c>
      <c r="AF127" s="39" t="str">
        <f t="shared" si="14"/>
        <v>3a</v>
      </c>
      <c r="AG127" s="39" t="str">
        <f t="shared" si="15"/>
        <v>0</v>
      </c>
      <c r="AH127" s="39" t="str">
        <f t="shared" si="19"/>
        <v>0</v>
      </c>
      <c r="AI127" s="45" t="str">
        <f t="shared" si="20"/>
        <v>I</v>
      </c>
      <c r="AJ127" s="42" t="s">
        <v>942</v>
      </c>
      <c r="AK127" s="44" t="s">
        <v>950</v>
      </c>
      <c r="AL127" s="44" t="s">
        <v>949</v>
      </c>
      <c r="AM127" s="44" t="s">
        <v>949</v>
      </c>
      <c r="AN127" s="44" t="s">
        <v>73</v>
      </c>
      <c r="AO127" s="24">
        <f t="shared" ca="1" si="25"/>
        <v>1</v>
      </c>
      <c r="AP127" s="1">
        <f t="shared" si="26"/>
        <v>1</v>
      </c>
      <c r="AQ127" s="1">
        <f t="shared" si="27"/>
        <v>1</v>
      </c>
      <c r="AR127" s="1">
        <f t="shared" si="28"/>
        <v>1</v>
      </c>
      <c r="AS127" s="15">
        <f t="shared" si="16"/>
        <v>1</v>
      </c>
    </row>
    <row r="128" spans="1:45">
      <c r="A128" t="str">
        <f>'Model output'!A127</f>
        <v>TCGA-E8-A415</v>
      </c>
      <c r="B128" s="36">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1</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X</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0</v>
      </c>
      <c r="F128" t="str">
        <f t="shared" si="17"/>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output'!G127)),ISNUMBER(SEARCH("V ",'Model output'!G127)),ISNUMBER(SEARCH("five",'Model output'!G127)),ISNUMBER(SEARCH("5",'Model output'!G127))))), "lateral", "central"))</f>
        <v/>
      </c>
      <c r="H128" t="str">
        <f>IF('Model output'!H127="","negative",IF(OR(ISNUMBER(SEARCH("lymph node",'Model output'!H127)),ISNUMBER(SEARCH("gland",'Model output'!H127)),ISNUMBER(SEARCH("lobe",'Model output'!H127)),ISNUMBER(SEARCH("isthmus",'Model output'!H127)),ISNUMBER(SEARCH("mediastinum",'Model output'!H127)),ISNUMBER(SEARCH("Not mentioned",'Model output'!H127)), ISNUMBER(SEARCH("Not applicable",'Model output'!H127)), ISNUMBER(SEARCH("paratracheal",'Model output'!H127)),ISNUMBER(SEARCH("fibroadipose tissue",'Model output'!H127)),ISNUMBER(SEARCH("thyroid node",'Model output'!H127)),ISNUMBER(SEARCH("skeletal muscle",'Model output'!H127)),ISNUMBER(SEARCH("right",'Model output'!H127)),ISNUMBER(SEARCH("left",'Model output'!H127)),ISNUMBER(SEARCH("Not specified",'Model output'!H127))),"negative","positive"))</f>
        <v>negative</v>
      </c>
      <c r="I128" t="str">
        <f>IF(OR('Model output'!I127="",'Model output'!I127="Not answered",'Model output'!I127="Not mentioned"),"",IF(ISNUMBER('Model output'!I127),'Model output'!I127,1))</f>
        <v/>
      </c>
      <c r="J128" t="str">
        <f>IF(OR('Model output'!J127="",'Model output'!J127="Not answered",'Model output'!J127="Not mentioned"),"",IF(AND(ISNUMBER('Model output'!J127),'Model output'!J127&lt;=I128),'Model output'!J127,IF(AND(ISNUMBER('Model output'!J127), 'Model output'!J127&gt;=DATE(2024,1,1)), MIN(DAY('Model output'!J127), MONTH('Model output'!J127), YEAR('Model output'!J127)), IF(ISNUMBER(SEARCH("0/",'Model output'!J127)),0,IF(ISNUMBER(SEARCH("/",'Model output'!J127)), VALUE(LEFT('Model output'!J127, SEARCH("/",'Model output'!J127)-1)),1)))))</f>
        <v/>
      </c>
      <c r="K128" t="str" cm="1">
        <f t="array" ref="K128">IF(COUNT(FIND({0,1,2,3,4,5,6,7,8,9},'Model output'!K127))&gt;0,'Model output'!K127,"")</f>
        <v/>
      </c>
      <c r="L128" s="8" t="str">
        <f t="shared" ref="L128:L189" si="29">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128,"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v>
      </c>
      <c r="O128" t="str">
        <f>IF('Model output'!M127="","",'Model output'!M127)</f>
        <v/>
      </c>
      <c r="P128" t="str">
        <f>IF('Model output'!N127="","",'Model output'!N127)</f>
        <v>1x0.7x0.7 cm</v>
      </c>
      <c r="Q128" t="str">
        <f t="shared" si="18"/>
        <v>1,0.7,0.7cm</v>
      </c>
      <c r="R128" cm="1">
        <f t="array" ref="R128">IF(Q128="","",IF(ISNUMBER(SEARCH("cm",Q128)),MAX(VALUE(SUBSTITUTE(_xlfn.FILTERXML("&lt;t&gt;&lt;s&gt;"&amp;SUBSTITUTE(Q128,",","&lt;/s&gt;&lt;s&gt;")&amp;"&lt;/s&gt;&lt;/t&gt;","//s"),"cm",""))),MAX(VALUE(SUBSTITUTE(_xlfn.FILTERXML("&lt;t&gt;&lt;s&gt;"&amp;SUBSTITUTE(Q128,",","&lt;/s&gt;&lt;s&gt;")&amp;"&lt;/s&gt;&lt;/t&gt;","//s"),"mm","")))/10))</f>
        <v>1</v>
      </c>
      <c r="S128" t="str">
        <f>IF(OR('Model output'!P127="",ISNUMBER(SEARCH("Not identified", 'Model output'!P127)),ISNUMBER(SEARCH("Absent",'Model output'!P127)),AND(ISNUMBER(SEARCH("No",'Model output'!P127)),NOT(ISNUMBER(SEARCH("diagnostic",'Model output'!P127)))),ISNUMBER(SEARCH("Negative",'Model output'!P127))),"negative","positive")</f>
        <v>positive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 ""))</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9" t="str">
        <f>IF('Model output'!S127="","",'Model output'!S127)</f>
        <v>No</v>
      </c>
      <c r="Y128" t="str">
        <f>IF(OR('Model output'!S127="",ISNUMBER(SEARCH("Absent",'Model output'!S127)),ISNUMBER(SEARCH("Not identified",'Model output'!S127)),AND(ISNUMBER(SEARCH("No",'Model output'!S127)),NOT(ISNUMBER(SEARCH("carcinoma",'Model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1" t="str">
        <f>IF(OR('Model output'!V127="", AND(ISERROR(SEARCH("Positive",'Model output'!V127)), ISNUMBER(SEARCH("Negative",'Model output'!V127))), ISNUMBER(SEARCH("Uninvolved",'Model output'!V127)), ISNUMBER(SEARCH("not involved",'Model output'!V127)), ISNUMBER(SEARCH("Free",'Model output'!V127)), ISNUMBER(SEARCH("1 mm",'Model output'!V127)), ISNUMBER(SEARCH("1.0 mm",'Model output'!V127)), ISNUMBER(SEARCH("0.1 CM",'Model output'!V127)), ISNUMBER(SEARCH("less than 0.2 mm",'Model output'!V127)), ISNUMBER(SEARCH("less than 0.5 mm",'Model output'!V127)), ISNUMBER(SEARCH("invades capsule",'Model output'!V127)), ISNUMBER(SEARCH("Lymphocyte invasion",'Model output'!V127)), ISNUMBER(SEARCH("invades in capsule or vessel or benign tissue",'Model output'!V127)), ISNUMBER(SEARCH("not mentioned",'Model output'!V127)), ISNUMBER(SEARCH("cannot be assessed",'Model output'!V127))), "negative", "positive")</f>
        <v>positive</v>
      </c>
      <c r="AE128" s="38" t="str" cm="1">
        <f t="array" ref="AE128">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high</v>
      </c>
      <c r="AF128" s="39" t="str">
        <f t="shared" ref="AF128:AF190" si="30">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9" t="str">
        <f t="shared" ref="AG128:AG190" si="31">IF(AND(ISNUMBER(J128),J128&gt;0),
IF(G128="lateral", "1b", "1a"),"0")</f>
        <v>0</v>
      </c>
      <c r="AH128" s="39" t="str">
        <f t="shared" si="19"/>
        <v>0</v>
      </c>
      <c r="AI128" s="45" t="str">
        <f t="shared" si="20"/>
        <v>I</v>
      </c>
      <c r="AJ128" s="42" t="s">
        <v>942</v>
      </c>
      <c r="AK128" s="44" t="s">
        <v>634</v>
      </c>
      <c r="AL128" s="44" t="s">
        <v>949</v>
      </c>
      <c r="AM128" s="44" t="s">
        <v>949</v>
      </c>
      <c r="AN128" s="44" t="s">
        <v>73</v>
      </c>
      <c r="AO128" s="24">
        <f t="shared" si="25"/>
        <v>0</v>
      </c>
      <c r="AP128" s="1">
        <f t="shared" si="26"/>
        <v>1</v>
      </c>
      <c r="AQ128" s="1">
        <f t="shared" si="27"/>
        <v>1</v>
      </c>
      <c r="AR128" s="1">
        <f t="shared" si="28"/>
        <v>1</v>
      </c>
      <c r="AS128" s="15">
        <f t="shared" si="16"/>
        <v>1</v>
      </c>
    </row>
    <row r="129" spans="1:45">
      <c r="A129" t="str">
        <f>'Model output'!A128</f>
        <v>TCGA-E8-A416</v>
      </c>
      <c r="B129" s="36">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1</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X</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X</v>
      </c>
      <c r="F129" t="str">
        <f t="shared" ref="F129:F190" si="32">IF(OR(G129&lt;&gt;"",AND(J129&lt;&gt;"",ISNUMBER(J129),J129&gt;0),AND(M129&lt;&gt;"",M129&gt;0)),"positive","negative")</f>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output'!G128)),ISNUMBER(SEARCH("V ",'Model output'!G128)),ISNUMBER(SEARCH("five",'Model output'!G128)),ISNUMBER(SEARCH("5",'Model output'!G128))))), "lateral", "central"))</f>
        <v/>
      </c>
      <c r="H129" t="str">
        <f>IF('Model output'!H128="","negative",IF(OR(ISNUMBER(SEARCH("lymph node",'Model output'!H128)),ISNUMBER(SEARCH("gland",'Model output'!H128)),ISNUMBER(SEARCH("lobe",'Model output'!H128)),ISNUMBER(SEARCH("isthmus",'Model output'!H128)),ISNUMBER(SEARCH("mediastinum",'Model output'!H128)),ISNUMBER(SEARCH("Not mentioned",'Model output'!H128)), ISNUMBER(SEARCH("Not applicable",'Model output'!H128)), ISNUMBER(SEARCH("paratracheal",'Model output'!H128)),ISNUMBER(SEARCH("fibroadipose tissue",'Model output'!H128)),ISNUMBER(SEARCH("thyroid node",'Model output'!H128)),ISNUMBER(SEARCH("skeletal muscle",'Model output'!H128)),ISNUMBER(SEARCH("right",'Model output'!H128)),ISNUMBER(SEARCH("left",'Model output'!H128)),ISNUMBER(SEARCH("Not specified",'Model output'!H128))),"negative","positive"))</f>
        <v>negative</v>
      </c>
      <c r="I129" t="str">
        <f>IF(OR('Model output'!I128="",'Model output'!I128="Not answered",'Model output'!I128="Not mentioned"),"",IF(ISNUMBER('Model output'!I128),'Model output'!I128,1))</f>
        <v/>
      </c>
      <c r="J129" t="str">
        <f>IF(OR('Model output'!J128="",'Model output'!J128="Not answered",'Model output'!J128="Not mentioned"),"",IF(AND(ISNUMBER('Model output'!J128),'Model output'!J128&lt;=I129),'Model output'!J128,IF(AND(ISNUMBER('Model output'!J128), 'Model output'!J128&gt;=DATE(2024,1,1)), MIN(DAY('Model output'!J128), MONTH('Model output'!J128), YEAR('Model output'!J128)), IF(ISNUMBER(SEARCH("0/",'Model output'!J128)),0,IF(ISNUMBER(SEARCH("/",'Model output'!J128)), VALUE(LEFT('Model output'!J128, SEARCH("/",'Model output'!J128)-1)),1)))))</f>
        <v/>
      </c>
      <c r="K129" t="str" cm="1">
        <f t="array" ref="K129">IF(COUNT(FIND({0,1,2,3,4,5,6,7,8,9},'Model output'!K128))&gt;0,'Model output'!K128,"")</f>
        <v/>
      </c>
      <c r="L129" s="8" t="str">
        <f t="shared" si="29"/>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v>
      </c>
      <c r="O129" t="str">
        <f>IF('Model output'!M128="","",'Model output'!M128)</f>
        <v/>
      </c>
      <c r="P129" t="str">
        <f>IF('Model output'!N128="","",'Model output'!N128)</f>
        <v>1.5x1x 1 cm</v>
      </c>
      <c r="Q129" t="str">
        <f t="shared" ref="Q129:Q191" si="33">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129,"cm.","cm"), "the", ""), "The", ""), "dominant", ""), "superior", ""), "second", ""), "greatest dimension.",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1.5,1,1cm</v>
      </c>
      <c r="R129" cm="1">
        <f t="array" ref="R129">IF(Q129="","",IF(ISNUMBER(SEARCH("cm",Q129)),MAX(VALUE(SUBSTITUTE(_xlfn.FILTERXML("&lt;t&gt;&lt;s&gt;"&amp;SUBSTITUTE(Q129,",","&lt;/s&gt;&lt;s&gt;")&amp;"&lt;/s&gt;&lt;/t&gt;","//s"),"cm",""))),MAX(VALUE(SUBSTITUTE(_xlfn.FILTERXML("&lt;t&gt;&lt;s&gt;"&amp;SUBSTITUTE(Q129,",","&lt;/s&gt;&lt;s&gt;")&amp;"&lt;/s&gt;&lt;/t&gt;","//s"),"mm","")))/10))</f>
        <v>1.5</v>
      </c>
      <c r="S129" t="str">
        <f>IF(OR('Model output'!P128="",ISNUMBER(SEARCH("Not identified", 'Model output'!P128)),ISNUMBER(SEARCH("Absent",'Model output'!P128)),AND(ISNUMBER(SEARCH("No",'Model output'!P128)),NOT(ISNUMBER(SEARCH("diagnostic",'Model output'!P128)))),ISNUMBER(SEARCH("Negative",'Model output'!P128))),"negative","positive")</f>
        <v>positive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 ""))</f>
        <v>Not specified</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s="19" t="str">
        <f>IF('Model output'!S128="","",'Model output'!S128)</f>
        <v>Not specified</v>
      </c>
      <c r="Y129" t="str">
        <f>IF(OR('Model output'!S128="",ISNUMBER(SEARCH("Absent",'Model output'!S128)),ISNUMBER(SEARCH("Not identified",'Model output'!S128)),AND(ISNUMBER(SEARCH("No",'Model output'!S128)),NOT(ISNUMBER(SEARCH("carcinoma",'Model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1" t="str">
        <f>IF(OR('Model output'!V128="", AND(ISERROR(SEARCH("Positive",'Model output'!V128)), ISNUMBER(SEARCH("Negative",'Model output'!V128))), ISNUMBER(SEARCH("Uninvolved",'Model output'!V128)), ISNUMBER(SEARCH("not involved",'Model output'!V128)), ISNUMBER(SEARCH("Free",'Model output'!V128)), ISNUMBER(SEARCH("1 mm",'Model output'!V128)), ISNUMBER(SEARCH("1.0 mm",'Model output'!V128)), ISNUMBER(SEARCH("0.1 CM",'Model output'!V128)), ISNUMBER(SEARCH("less than 0.2 mm",'Model output'!V128)), ISNUMBER(SEARCH("less than 0.5 mm",'Model output'!V128)), ISNUMBER(SEARCH("invades capsule",'Model output'!V128)), ISNUMBER(SEARCH("Lymphocyte invasion",'Model output'!V128)), ISNUMBER(SEARCH("invades in capsule or vessel or benign tissue",'Model output'!V128)), ISNUMBER(SEARCH("not mentioned",'Model output'!V128)), ISNUMBER(SEARCH("cannot be assessed",'Model output'!V128))), "negative", "positive")</f>
        <v>positive</v>
      </c>
      <c r="AE129" s="38" t="str" cm="1">
        <f t="array" ref="AE129">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high</v>
      </c>
      <c r="AF129" s="39" t="str">
        <f t="shared" si="30"/>
        <v>1b</v>
      </c>
      <c r="AG129" s="39" t="str">
        <f t="shared" si="31"/>
        <v>0</v>
      </c>
      <c r="AH129" s="39" t="str">
        <f t="shared" ref="AH129:AH191" si="34">IF(OR(H129="unknown"),"x",IF(H129="negative","0","1"))</f>
        <v>0</v>
      </c>
      <c r="AI129" s="45" t="str">
        <f t="shared" ref="AI129:AI191" si="35">IF(AND(B129&lt;55,AH129="0"),"I",
IF(AND(B129&lt;55,AH129="1"),"II",
IF(AH129="1","IVB",
IF(AND(AF129="4b",AH129="0"),"IVA",
IF(AND(AF129="4a",AH129="0"),"III",
IF(AND(OR(AF129="3a",AF129="3b",AF129="3"),AH129="0"),"II",
IF(AND(AF129="2",OR(AG129="1",AG129="1a",AG129="1b"),AH129="0"),"II",
IF(AND(OR(AF129="1a",AF129="1b",AF129="1"),OR(AG129="1",AG129="1a",AG129="1b"),AH129="0"),"II","I"
))))))))</f>
        <v>I</v>
      </c>
      <c r="AJ129" s="42" t="s">
        <v>942</v>
      </c>
      <c r="AK129" s="44" t="s">
        <v>945</v>
      </c>
      <c r="AL129" s="44" t="s">
        <v>949</v>
      </c>
      <c r="AM129" s="44" t="s">
        <v>949</v>
      </c>
      <c r="AN129" s="44" t="s">
        <v>73</v>
      </c>
      <c r="AO129" s="24">
        <f t="shared" si="25"/>
        <v>0</v>
      </c>
      <c r="AP129" s="1">
        <f t="shared" si="26"/>
        <v>1</v>
      </c>
      <c r="AQ129" s="1">
        <f t="shared" si="27"/>
        <v>1</v>
      </c>
      <c r="AR129" s="1">
        <f t="shared" si="28"/>
        <v>1</v>
      </c>
      <c r="AS129" s="15">
        <f t="shared" si="16"/>
        <v>1</v>
      </c>
    </row>
    <row r="130" spans="1:45">
      <c r="A130" t="str">
        <f>'Model output'!A129</f>
        <v>TCGA-E8-A419</v>
      </c>
      <c r="B130" s="36">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32"/>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output'!G129)),ISNUMBER(SEARCH("V ",'Model output'!G129)),ISNUMBER(SEARCH("five",'Model output'!G129)),ISNUMBER(SEARCH("5",'Model output'!G129))))), "lateral", "central"))</f>
        <v/>
      </c>
      <c r="H130" t="str">
        <f>IF('Model output'!H129="","negative",IF(OR(ISNUMBER(SEARCH("lymph node",'Model output'!H129)),ISNUMBER(SEARCH("gland",'Model output'!H129)),ISNUMBER(SEARCH("lobe",'Model output'!H129)),ISNUMBER(SEARCH("isthmus",'Model output'!H129)),ISNUMBER(SEARCH("mediastinum",'Model output'!H129)),ISNUMBER(SEARCH("Not mentioned",'Model output'!H129)), ISNUMBER(SEARCH("Not applicable",'Model output'!H129)), ISNUMBER(SEARCH("paratracheal",'Model output'!H129)),ISNUMBER(SEARCH("fibroadipose tissue",'Model output'!H129)),ISNUMBER(SEARCH("thyroid node",'Model output'!H129)),ISNUMBER(SEARCH("skeletal muscle",'Model output'!H129)),ISNUMBER(SEARCH("right",'Model output'!H129)),ISNUMBER(SEARCH("left",'Model output'!H129)),ISNUMBER(SEARCH("Not specified",'Model output'!H129))),"negative","positive"))</f>
        <v>negative</v>
      </c>
      <c r="I130" t="str">
        <f>IF(OR('Model output'!I129="",'Model output'!I129="Not answered",'Model output'!I129="Not mentioned"),"",IF(ISNUMBER('Model output'!I129),'Model output'!I129,1))</f>
        <v/>
      </c>
      <c r="J130" t="str">
        <f>IF(OR('Model output'!J129="",'Model output'!J129="Not answered",'Model output'!J129="Not mentioned"),"",IF(AND(ISNUMBER('Model output'!J129),'Model output'!J129&lt;=I130),'Model output'!J129,IF(AND(ISNUMBER('Model output'!J129), 'Model output'!J129&gt;=DATE(2024,1,1)), MIN(DAY('Model output'!J129), MONTH('Model output'!J129), YEAR('Model output'!J129)), IF(ISNUMBER(SEARCH("0/",'Model output'!J129)),0,IF(ISNUMBER(SEARCH("/",'Model output'!J129)), VALUE(LEFT('Model output'!J129, SEARCH("/",'Model output'!J129)-1)),1)))))</f>
        <v/>
      </c>
      <c r="K130" t="str" cm="1">
        <f t="array" ref="K130">IF(COUNT(FIND({0,1,2,3,4,5,6,7,8,9},'Model output'!K129))&gt;0,'Model output'!K129,"")</f>
        <v/>
      </c>
      <c r="L130" s="8" t="str">
        <f t="shared" si="29"/>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x 3 x 2 cm</v>
      </c>
      <c r="Q130" t="str">
        <f t="shared" si="33"/>
        <v>2.5,3,2cm</v>
      </c>
      <c r="R130" cm="1">
        <f t="array" ref="R130">IF(Q130="","",IF(ISNUMBER(SEARCH("cm",Q130)),MAX(VALUE(SUBSTITUTE(_xlfn.FILTERXML("&lt;t&gt;&lt;s&gt;"&amp;SUBSTITUTE(Q130,",","&lt;/s&gt;&lt;s&gt;")&amp;"&lt;/s&gt;&lt;/t&gt;","//s"),"cm",""))),MAX(VALUE(SUBSTITUTE(_xlfn.FILTERXML("&lt;t&gt;&lt;s&gt;"&amp;SUBSTITUTE(Q130,",","&lt;/s&gt;&lt;s&gt;")&amp;"&lt;/s&gt;&lt;/t&gt;","//s"),"mm","")))/10))</f>
        <v>3</v>
      </c>
      <c r="S130" t="str">
        <f>IF(OR('Model output'!P129="",ISNUMBER(SEARCH("Not identified", 'Model output'!P129)),ISNUMBER(SEARCH("Absent",'Model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 ""))</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9" t="str">
        <f>IF('Model output'!S129="","",'Model output'!S129)</f>
        <v/>
      </c>
      <c r="Y130" t="str">
        <f>IF(OR('Model output'!S129="",ISNUMBER(SEARCH("Absent",'Model output'!S129)),ISNUMBER(SEARCH("Not identified",'Model output'!S129)),AND(ISNUMBER(SEARCH("No",'Model output'!S129)),NOT(ISNUMBER(SEARCH("carcinoma",'Model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1" t="str">
        <f>IF(OR('Model output'!V129="", AND(ISERROR(SEARCH("Positive",'Model output'!V129)), ISNUMBER(SEARCH("Negative",'Model output'!V129))), ISNUMBER(SEARCH("Uninvolved",'Model output'!V129)), ISNUMBER(SEARCH("not involved",'Model output'!V129)), ISNUMBER(SEARCH("Free",'Model output'!V129)), ISNUMBER(SEARCH("1 mm",'Model output'!V129)), ISNUMBER(SEARCH("1.0 mm",'Model output'!V129)), ISNUMBER(SEARCH("0.1 CM",'Model output'!V129)), ISNUMBER(SEARCH("less than 0.2 mm",'Model output'!V129)), ISNUMBER(SEARCH("less than 0.5 mm",'Model output'!V129)), ISNUMBER(SEARCH("invades capsule",'Model output'!V129)), ISNUMBER(SEARCH("Lymphocyte invasion",'Model output'!V129)), ISNUMBER(SEARCH("invades in capsule or vessel or benign tissue",'Model output'!V129)), ISNUMBER(SEARCH("not mentioned",'Model output'!V129)), ISNUMBER(SEARCH("cannot be assessed",'Model output'!V129))), "negative", "positive")</f>
        <v>negative</v>
      </c>
      <c r="AE130" s="38"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39" t="str">
        <f t="shared" si="30"/>
        <v>2</v>
      </c>
      <c r="AG130" s="39" t="str">
        <f t="shared" si="31"/>
        <v>0</v>
      </c>
      <c r="AH130" s="39" t="str">
        <f t="shared" si="34"/>
        <v>0</v>
      </c>
      <c r="AI130" s="45" t="str">
        <f t="shared" si="35"/>
        <v>I</v>
      </c>
      <c r="AJ130" s="42" t="s">
        <v>941</v>
      </c>
      <c r="AK130" s="44" t="s">
        <v>948</v>
      </c>
      <c r="AL130" s="44" t="s">
        <v>949</v>
      </c>
      <c r="AM130" s="44" t="s">
        <v>949</v>
      </c>
      <c r="AN130" s="44" t="s">
        <v>73</v>
      </c>
      <c r="AO130" s="24">
        <f t="shared" ca="1" si="25"/>
        <v>1</v>
      </c>
      <c r="AP130" s="1">
        <f t="shared" si="26"/>
        <v>1</v>
      </c>
      <c r="AQ130" s="1">
        <f t="shared" si="27"/>
        <v>1</v>
      </c>
      <c r="AR130" s="1">
        <f t="shared" si="28"/>
        <v>1</v>
      </c>
      <c r="AS130" s="15">
        <f t="shared" si="16"/>
        <v>1</v>
      </c>
    </row>
    <row r="131" spans="1:45">
      <c r="A131" t="str">
        <f>'Model output'!A130</f>
        <v>TCGA-E8-A432</v>
      </c>
      <c r="B131" s="36">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1</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32"/>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output'!G130)),ISNUMBER(SEARCH("V ",'Model output'!G130)),ISNUMBER(SEARCH("five",'Model output'!G130)),ISNUMBER(SEARCH("5",'Model output'!G130))))), "lateral", "central"))</f>
        <v/>
      </c>
      <c r="H131" t="str">
        <f>IF('Model output'!H130="","negative",IF(OR(ISNUMBER(SEARCH("lymph node",'Model output'!H130)),ISNUMBER(SEARCH("gland",'Model output'!H130)),ISNUMBER(SEARCH("lobe",'Model output'!H130)),ISNUMBER(SEARCH("isthmus",'Model output'!H130)),ISNUMBER(SEARCH("mediastinum",'Model output'!H130)),ISNUMBER(SEARCH("Not mentioned",'Model output'!H130)), ISNUMBER(SEARCH("Not applicable",'Model output'!H130)), ISNUMBER(SEARCH("paratracheal",'Model output'!H130)),ISNUMBER(SEARCH("fibroadipose tissue",'Model output'!H130)),ISNUMBER(SEARCH("thyroid node",'Model output'!H130)),ISNUMBER(SEARCH("skeletal muscle",'Model output'!H130)),ISNUMBER(SEARCH("right",'Model output'!H130)),ISNUMBER(SEARCH("left",'Model output'!H130)),ISNUMBER(SEARCH("Not specified",'Model output'!H130))),"negative","positive"))</f>
        <v>negative</v>
      </c>
      <c r="I131" t="str">
        <f>IF(OR('Model output'!I130="",'Model output'!I130="Not answered",'Model output'!I130="Not mentioned"),"",IF(ISNUMBER('Model output'!I130),'Model output'!I130,1))</f>
        <v/>
      </c>
      <c r="J131" t="str">
        <f>IF(OR('Model output'!J130="",'Model output'!J130="Not answered",'Model output'!J130="Not mentioned"),"",IF(AND(ISNUMBER('Model output'!J130),'Model output'!J130&lt;=I131),'Model output'!J130,IF(AND(ISNUMBER('Model output'!J130), 'Model output'!J130&gt;=DATE(2024,1,1)), MIN(DAY('Model output'!J130), MONTH('Model output'!J130), YEAR('Model output'!J130)), IF(ISNUMBER(SEARCH("0/",'Model output'!J130)),0,IF(ISNUMBER(SEARCH("/",'Model output'!J130)), VALUE(LEFT('Model output'!J130, SEARCH("/",'Model output'!J130)-1)),1)))))</f>
        <v/>
      </c>
      <c r="K131" t="str" cm="1">
        <f t="array" ref="K131">IF(COUNT(FIND({0,1,2,3,4,5,6,7,8,9},'Model output'!K130))&gt;0,'Model output'!K130,"")</f>
        <v/>
      </c>
      <c r="L131" s="8" t="str">
        <f t="shared" si="29"/>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v>
      </c>
      <c r="O131" t="str">
        <f>IF('Model output'!M130="","",'Model output'!M130)</f>
        <v/>
      </c>
      <c r="P131" t="str">
        <f>IF('Model output'!N130="","",'Model output'!N130)</f>
        <v>2.5x2x1cm</v>
      </c>
      <c r="Q131" t="str">
        <f t="shared" si="33"/>
        <v>2.5,2,1cm</v>
      </c>
      <c r="R131" cm="1">
        <f t="array" ref="R131">IF(Q131="","",IF(ISNUMBER(SEARCH("cm",Q131)),MAX(VALUE(SUBSTITUTE(_xlfn.FILTERXML("&lt;t&gt;&lt;s&gt;"&amp;SUBSTITUTE(Q131,",","&lt;/s&gt;&lt;s&gt;")&amp;"&lt;/s&gt;&lt;/t&gt;","//s"),"cm",""))),MAX(VALUE(SUBSTITUTE(_xlfn.FILTERXML("&lt;t&gt;&lt;s&gt;"&amp;SUBSTITUTE(Q131,",","&lt;/s&gt;&lt;s&gt;")&amp;"&lt;/s&gt;&lt;/t&gt;","//s"),"mm","")))/10))</f>
        <v>2.5</v>
      </c>
      <c r="S131" t="str">
        <f>IF(OR('Model output'!P130="",ISNUMBER(SEARCH("Not identified", 'Model output'!P130)),ISNUMBER(SEARCH("Absent",'Model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 ""))</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9" t="str">
        <f>IF('Model output'!S130="","",'Model output'!S130)</f>
        <v>No</v>
      </c>
      <c r="Y131" t="str">
        <f>IF(OR('Model output'!S130="",ISNUMBER(SEARCH("Absent",'Model output'!S130)),ISNUMBER(SEARCH("Not identified",'Model output'!S130)),AND(ISNUMBER(SEARCH("No",'Model output'!S130)),NOT(ISNUMBER(SEARCH("carcinoma",'Model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1" t="str">
        <f>IF(OR('Model output'!V130="", AND(ISERROR(SEARCH("Positive",'Model output'!V130)), ISNUMBER(SEARCH("Negative",'Model output'!V130))), ISNUMBER(SEARCH("Uninvolved",'Model output'!V130)), ISNUMBER(SEARCH("not involved",'Model output'!V130)), ISNUMBER(SEARCH("Free",'Model output'!V130)), ISNUMBER(SEARCH("1 mm",'Model output'!V130)), ISNUMBER(SEARCH("1.0 mm",'Model output'!V130)), ISNUMBER(SEARCH("0.1 CM",'Model output'!V130)), ISNUMBER(SEARCH("less than 0.2 mm",'Model output'!V130)), ISNUMBER(SEARCH("less than 0.5 mm",'Model output'!V130)), ISNUMBER(SEARCH("invades capsule",'Model output'!V130)), ISNUMBER(SEARCH("Lymphocyte invasion",'Model output'!V130)), ISNUMBER(SEARCH("invades in capsule or vessel or benign tissue",'Model output'!V130)), ISNUMBER(SEARCH("not mentioned",'Model output'!V130)), ISNUMBER(SEARCH("cannot be assessed",'Model output'!V130))), "negative", "positive")</f>
        <v>negative</v>
      </c>
      <c r="AE131" s="38"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39" t="str">
        <f t="shared" si="30"/>
        <v>2</v>
      </c>
      <c r="AG131" s="39" t="str">
        <f t="shared" si="31"/>
        <v>0</v>
      </c>
      <c r="AH131" s="39" t="str">
        <f t="shared" si="34"/>
        <v>0</v>
      </c>
      <c r="AI131" s="45" t="str">
        <f t="shared" si="35"/>
        <v>I</v>
      </c>
      <c r="AJ131" s="42" t="s">
        <v>941</v>
      </c>
      <c r="AK131" s="44" t="s">
        <v>948</v>
      </c>
      <c r="AL131" s="44" t="s">
        <v>949</v>
      </c>
      <c r="AM131" s="44" t="s">
        <v>949</v>
      </c>
      <c r="AN131" s="44" t="s">
        <v>73</v>
      </c>
      <c r="AO131" s="24">
        <f t="shared" ca="1" si="25"/>
        <v>1</v>
      </c>
      <c r="AP131" s="1">
        <f t="shared" si="26"/>
        <v>1</v>
      </c>
      <c r="AQ131" s="1">
        <f t="shared" si="27"/>
        <v>1</v>
      </c>
      <c r="AR131" s="1">
        <f t="shared" si="28"/>
        <v>1</v>
      </c>
      <c r="AS131" s="15">
        <f t="shared" ref="AS131:AS194" si="36">IF(AI131=AN131,1,0)</f>
        <v>1</v>
      </c>
    </row>
    <row r="132" spans="1:45">
      <c r="A132" t="str">
        <f>'Model output'!A131</f>
        <v>TCGA-E8-A433</v>
      </c>
      <c r="B132" s="36">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32"/>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output'!G131)),ISNUMBER(SEARCH("V ",'Model output'!G131)),ISNUMBER(SEARCH("five",'Model output'!G131)),ISNUMBER(SEARCH("5",'Model output'!G131))))), "lateral", "central"))</f>
        <v/>
      </c>
      <c r="H132" t="str">
        <f>IF('Model output'!H131="","negative",IF(OR(ISNUMBER(SEARCH("lymph node",'Model output'!H131)),ISNUMBER(SEARCH("gland",'Model output'!H131)),ISNUMBER(SEARCH("lobe",'Model output'!H131)),ISNUMBER(SEARCH("isthmus",'Model output'!H131)),ISNUMBER(SEARCH("mediastinum",'Model output'!H131)),ISNUMBER(SEARCH("Not mentioned",'Model output'!H131)), ISNUMBER(SEARCH("Not applicable",'Model output'!H131)), ISNUMBER(SEARCH("paratracheal",'Model output'!H131)),ISNUMBER(SEARCH("fibroadipose tissue",'Model output'!H131)),ISNUMBER(SEARCH("thyroid node",'Model output'!H131)),ISNUMBER(SEARCH("skeletal muscle",'Model output'!H131)),ISNUMBER(SEARCH("right",'Model output'!H131)),ISNUMBER(SEARCH("left",'Model output'!H131)),ISNUMBER(SEARCH("Not specified",'Model output'!H131))),"negative","positive"))</f>
        <v>negative</v>
      </c>
      <c r="I132" t="str">
        <f>IF(OR('Model output'!I131="",'Model output'!I131="Not answered",'Model output'!I131="Not mentioned"),"",IF(ISNUMBER('Model output'!I131),'Model output'!I131,1))</f>
        <v/>
      </c>
      <c r="J132" t="str">
        <f>IF(OR('Model output'!J131="",'Model output'!J131="Not answered",'Model output'!J131="Not mentioned"),"",IF(AND(ISNUMBER('Model output'!J131),'Model output'!J131&lt;=I132),'Model output'!J131,IF(AND(ISNUMBER('Model output'!J131), 'Model output'!J131&gt;=DATE(2024,1,1)), MIN(DAY('Model output'!J131), MONTH('Model output'!J131), YEAR('Model output'!J131)), IF(ISNUMBER(SEARCH("0/",'Model output'!J131)),0,IF(ISNUMBER(SEARCH("/",'Model output'!J131)), VALUE(LEFT('Model output'!J131, SEARCH("/",'Model output'!J131)-1)),1)))))</f>
        <v/>
      </c>
      <c r="K132" t="str" cm="1">
        <f t="array" ref="K132">IF(COUNT(FIND({0,1,2,3,4,5,6,7,8,9},'Model output'!K131))&gt;0,'Model output'!K131,"")</f>
        <v/>
      </c>
      <c r="L132" s="8" t="str">
        <f t="shared" si="29"/>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v>
      </c>
      <c r="O132" t="str">
        <f>IF('Model output'!M131="","",'Model output'!M131)</f>
        <v/>
      </c>
      <c r="P132" t="str">
        <f>IF('Model output'!N131="","",'Model output'!N131)</f>
        <v>2.5x2x2</v>
      </c>
      <c r="Q132" t="str">
        <f t="shared" si="33"/>
        <v>2.5,2,2</v>
      </c>
      <c r="R132" cm="1">
        <f t="array" ref="R132">IF(Q132="","",IF(ISNUMBER(SEARCH("cm",Q132)),MAX(VALUE(SUBSTITUTE(_xlfn.FILTERXML("&lt;t&gt;&lt;s&gt;"&amp;SUBSTITUTE(Q132,",","&lt;/s&gt;&lt;s&gt;")&amp;"&lt;/s&gt;&lt;/t&gt;","//s"),"cm",""))),MAX(VALUE(SUBSTITUTE(_xlfn.FILTERXML("&lt;t&gt;&lt;s&gt;"&amp;SUBSTITUTE(Q132,",","&lt;/s&gt;&lt;s&gt;")&amp;"&lt;/s&gt;&lt;/t&gt;","//s"),"mm","")))/10))</f>
        <v>0.25</v>
      </c>
      <c r="S132" t="str">
        <f>IF(OR('Model output'!P131="",ISNUMBER(SEARCH("Not identified", 'Model output'!P131)),ISNUMBER(SEARCH("Absent",'Model output'!P131)),AND(ISNUMBER(SEARCH("No",'Model output'!P131)),NOT(ISNUMBER(SEARCH("diagnostic",'Model output'!P131)))),ISNUMBER(SEARCH("Negative",'Model output'!P131))),"negative","positive")</f>
        <v>positive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 ""))</f>
        <v>Not mentioned</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9" t="str">
        <f>IF('Model output'!S131="","",'Model output'!S131)</f>
        <v>No</v>
      </c>
      <c r="Y132" t="str">
        <f>IF(OR('Model output'!S131="",ISNUMBER(SEARCH("Absent",'Model output'!S131)),ISNUMBER(SEARCH("Not identified",'Model output'!S131)),AND(ISNUMBER(SEARCH("No",'Model output'!S131)),NOT(ISNUMBER(SEARCH("carcinoma",'Model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1" t="str">
        <f>IF(OR('Model output'!V131="", AND(ISERROR(SEARCH("Positive",'Model output'!V131)), ISNUMBER(SEARCH("Negative",'Model output'!V131))), ISNUMBER(SEARCH("Uninvolved",'Model output'!V131)), ISNUMBER(SEARCH("not involved",'Model output'!V131)), ISNUMBER(SEARCH("Free",'Model output'!V131)), ISNUMBER(SEARCH("1 mm",'Model output'!V131)), ISNUMBER(SEARCH("1.0 mm",'Model output'!V131)), ISNUMBER(SEARCH("0.1 CM",'Model output'!V131)), ISNUMBER(SEARCH("less than 0.2 mm",'Model output'!V131)), ISNUMBER(SEARCH("less than 0.5 mm",'Model output'!V131)), ISNUMBER(SEARCH("invades capsule",'Model output'!V131)), ISNUMBER(SEARCH("Lymphocyte invasion",'Model output'!V131)), ISNUMBER(SEARCH("invades in capsule or vessel or benign tissue",'Model output'!V131)), ISNUMBER(SEARCH("not mentioned",'Model output'!V131)), ISNUMBER(SEARCH("cannot be assessed",'Model output'!V131))), "negative", "positive")</f>
        <v>negative</v>
      </c>
      <c r="AE132" s="38"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intermediate</v>
      </c>
      <c r="AF132" s="39" t="str">
        <f t="shared" si="30"/>
        <v>1a</v>
      </c>
      <c r="AG132" s="39" t="str">
        <f t="shared" si="31"/>
        <v>0</v>
      </c>
      <c r="AH132" s="39" t="str">
        <f t="shared" si="34"/>
        <v>0</v>
      </c>
      <c r="AI132" s="45" t="str">
        <f t="shared" si="35"/>
        <v>I</v>
      </c>
      <c r="AJ132" s="42" t="s">
        <v>941</v>
      </c>
      <c r="AK132" s="44" t="s">
        <v>948</v>
      </c>
      <c r="AL132" s="44" t="s">
        <v>949</v>
      </c>
      <c r="AM132" s="44" t="s">
        <v>949</v>
      </c>
      <c r="AN132" s="44" t="s">
        <v>73</v>
      </c>
      <c r="AO132" s="24">
        <f t="shared" ref="AO132:AO163" ca="1" si="37">IF(AE132=AJ132,1,0)</f>
        <v>0</v>
      </c>
      <c r="AP132" s="1">
        <f t="shared" ref="AP132:AP163" si="38">IF(AF132=AK132, 1, IF(AND(AF132="x", AK132="0"), 1, IF(AND(AF132="0", AK132="x"), 1, 0)))</f>
        <v>0</v>
      </c>
      <c r="AQ132" s="1">
        <f t="shared" ref="AQ132:AQ163" si="39">IF(AG132=AL132, 1, IF(AND(AG132="x", AL132="0"), 1, IF(AND(AG132="0", AL132="x"), 1, 0)))</f>
        <v>1</v>
      </c>
      <c r="AR132" s="1">
        <f t="shared" ref="AR132:AR163" si="40">IF(AH132=AM132, 1, IF(AND(AH132="x", AM132="0"), 1, IF(AND(AH132="0", AM132="x"), 1, 0)))</f>
        <v>1</v>
      </c>
      <c r="AS132" s="15">
        <f t="shared" si="36"/>
        <v>1</v>
      </c>
    </row>
    <row r="133" spans="1:45">
      <c r="A133" t="str">
        <f>'Model output'!A132</f>
        <v>TCGA-E8-A434</v>
      </c>
      <c r="B133" s="36">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X</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0</v>
      </c>
      <c r="F133" t="str">
        <f t="shared" si="32"/>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output'!G132)),ISNUMBER(SEARCH("V ",'Model output'!G132)),ISNUMBER(SEARCH("five",'Model output'!G132)),ISNUMBER(SEARCH("5",'Model output'!G132))))), "lateral", "central"))</f>
        <v/>
      </c>
      <c r="H133" t="str">
        <f>IF('Model output'!H132="","negative",IF(OR(ISNUMBER(SEARCH("lymph node",'Model output'!H132)),ISNUMBER(SEARCH("gland",'Model output'!H132)),ISNUMBER(SEARCH("lobe",'Model output'!H132)),ISNUMBER(SEARCH("isthmus",'Model output'!H132)),ISNUMBER(SEARCH("mediastinum",'Model output'!H132)),ISNUMBER(SEARCH("Not mentioned",'Model output'!H132)), ISNUMBER(SEARCH("Not applicable",'Model output'!H132)), ISNUMBER(SEARCH("paratracheal",'Model output'!H132)),ISNUMBER(SEARCH("fibroadipose tissue",'Model output'!H132)),ISNUMBER(SEARCH("thyroid node",'Model output'!H132)),ISNUMBER(SEARCH("skeletal muscle",'Model output'!H132)),ISNUMBER(SEARCH("right",'Model output'!H132)),ISNUMBER(SEARCH("left",'Model output'!H132)),ISNUMBER(SEARCH("Not specified",'Model output'!H132))),"negative","positive"))</f>
        <v>negative</v>
      </c>
      <c r="I133" t="str">
        <f>IF(OR('Model output'!I132="",'Model output'!I132="Not answered",'Model output'!I132="Not mentioned"),"",IF(ISNUMBER('Model output'!I132),'Model output'!I132,1))</f>
        <v/>
      </c>
      <c r="J133">
        <f>IF(OR('Model output'!J132="",'Model output'!J132="Not answered",'Model output'!J132="Not mentioned"),"",IF(AND(ISNUMBER('Model output'!J132),'Model output'!J132&lt;=I133),'Model output'!J132,IF(AND(ISNUMBER('Model output'!J132), 'Model output'!J132&gt;=DATE(2024,1,1)), MIN(DAY('Model output'!J132), MONTH('Model output'!J132), YEAR('Model output'!J132)), IF(ISNUMBER(SEARCH("0/",'Model output'!J132)),0,IF(ISNUMBER(SEARCH("/",'Model output'!J132)), VALUE(LEFT('Model output'!J132, SEARCH("/",'Model output'!J132)-1)),1)))))</f>
        <v>0</v>
      </c>
      <c r="K133" t="str" cm="1">
        <f t="array" ref="K133">IF(COUNT(FIND({0,1,2,3,4,5,6,7,8,9},'Model output'!K132))&gt;0,'Model output'!K132,"")</f>
        <v/>
      </c>
      <c r="L133" s="8" t="str">
        <f t="shared" si="29"/>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v>
      </c>
      <c r="O133" t="str">
        <f>IF('Model output'!M132="","",'Model output'!M132)</f>
        <v/>
      </c>
      <c r="P133" t="str">
        <f>IF('Model output'!N132="","",'Model output'!N132)</f>
        <v>0.7 x 0.7 x 0.7</v>
      </c>
      <c r="Q133" t="str">
        <f t="shared" si="33"/>
        <v>0.7,0.7,0.7</v>
      </c>
      <c r="R133" cm="1">
        <f t="array" ref="R133">IF(Q133="","",IF(ISNUMBER(SEARCH("cm",Q133)),MAX(VALUE(SUBSTITUTE(_xlfn.FILTERXML("&lt;t&gt;&lt;s&gt;"&amp;SUBSTITUTE(Q133,",","&lt;/s&gt;&lt;s&gt;")&amp;"&lt;/s&gt;&lt;/t&gt;","//s"),"cm",""))),MAX(VALUE(SUBSTITUTE(_xlfn.FILTERXML("&lt;t&gt;&lt;s&gt;"&amp;SUBSTITUTE(Q133,",","&lt;/s&gt;&lt;s&gt;")&amp;"&lt;/s&gt;&lt;/t&gt;","//s"),"mm","")))/10))</f>
        <v>6.9999999999999993E-2</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 ""))</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9" t="str">
        <f>IF('Model output'!S132="","",'Model output'!S132)</f>
        <v>No</v>
      </c>
      <c r="Y133" t="str">
        <f>IF(OR('Model output'!S132="",ISNUMBER(SEARCH("Absent",'Model output'!S132)),ISNUMBER(SEARCH("Not identified",'Model output'!S132)),AND(ISNUMBER(SEARCH("No",'Model output'!S132)),NOT(ISNUMBER(SEARCH("carcinoma",'Model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1" t="str">
        <f>IF(OR('Model output'!V132="", AND(ISERROR(SEARCH("Positive",'Model output'!V132)), ISNUMBER(SEARCH("Negative",'Model output'!V132))), ISNUMBER(SEARCH("Uninvolved",'Model output'!V132)), ISNUMBER(SEARCH("not involved",'Model output'!V132)), ISNUMBER(SEARCH("Free",'Model output'!V132)), ISNUMBER(SEARCH("1 mm",'Model output'!V132)), ISNUMBER(SEARCH("1.0 mm",'Model output'!V132)), ISNUMBER(SEARCH("0.1 CM",'Model output'!V132)), ISNUMBER(SEARCH("less than 0.2 mm",'Model output'!V132)), ISNUMBER(SEARCH("less than 0.5 mm",'Model output'!V132)), ISNUMBER(SEARCH("invades capsule",'Model output'!V132)), ISNUMBER(SEARCH("Lymphocyte invasion",'Model output'!V132)), ISNUMBER(SEARCH("invades in capsule or vessel or benign tissue",'Model output'!V132)), ISNUMBER(SEARCH("not mentioned",'Model output'!V132)), ISNUMBER(SEARCH("cannot be assessed",'Model output'!V132))), "negative", "positive")</f>
        <v>negative</v>
      </c>
      <c r="AE133" s="38"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39" t="str">
        <f t="shared" si="30"/>
        <v>1a</v>
      </c>
      <c r="AG133" s="39" t="str">
        <f t="shared" si="31"/>
        <v>0</v>
      </c>
      <c r="AH133" s="39" t="str">
        <f t="shared" si="34"/>
        <v>0</v>
      </c>
      <c r="AI133" s="45" t="str">
        <f t="shared" si="35"/>
        <v>I</v>
      </c>
      <c r="AJ133" s="42" t="s">
        <v>941</v>
      </c>
      <c r="AK133" s="44" t="s">
        <v>634</v>
      </c>
      <c r="AL133" s="44" t="s">
        <v>949</v>
      </c>
      <c r="AM133" s="44" t="s">
        <v>949</v>
      </c>
      <c r="AN133" s="44" t="s">
        <v>73</v>
      </c>
      <c r="AO133" s="24">
        <f t="shared" ca="1" si="37"/>
        <v>1</v>
      </c>
      <c r="AP133" s="1">
        <f t="shared" si="38"/>
        <v>1</v>
      </c>
      <c r="AQ133" s="1">
        <f t="shared" si="39"/>
        <v>1</v>
      </c>
      <c r="AR133" s="1">
        <f t="shared" si="40"/>
        <v>1</v>
      </c>
      <c r="AS133" s="15">
        <f t="shared" si="36"/>
        <v>1</v>
      </c>
    </row>
    <row r="134" spans="1:45">
      <c r="A134" t="str">
        <f>'Model output'!A133</f>
        <v>TCGA-E8-A436</v>
      </c>
      <c r="B134" s="36">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32"/>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output'!G133)),ISNUMBER(SEARCH("V ",'Model output'!G133)),ISNUMBER(SEARCH("five",'Model output'!G133)),ISNUMBER(SEARCH("5",'Model output'!G133))))), "lateral", "central"))</f>
        <v/>
      </c>
      <c r="H134" t="str">
        <f>IF('Model output'!H133="","negative",IF(OR(ISNUMBER(SEARCH("lymph node",'Model output'!H133)),ISNUMBER(SEARCH("gland",'Model output'!H133)),ISNUMBER(SEARCH("lobe",'Model output'!H133)),ISNUMBER(SEARCH("isthmus",'Model output'!H133)),ISNUMBER(SEARCH("mediastinum",'Model output'!H133)),ISNUMBER(SEARCH("Not mentioned",'Model output'!H133)), ISNUMBER(SEARCH("Not applicable",'Model output'!H133)), ISNUMBER(SEARCH("paratracheal",'Model output'!H133)),ISNUMBER(SEARCH("fibroadipose tissue",'Model output'!H133)),ISNUMBER(SEARCH("thyroid node",'Model output'!H133)),ISNUMBER(SEARCH("skeletal muscle",'Model output'!H133)),ISNUMBER(SEARCH("right",'Model output'!H133)),ISNUMBER(SEARCH("left",'Model output'!H133)),ISNUMBER(SEARCH("Not specified",'Model output'!H133))),"negative","positive"))</f>
        <v>negative</v>
      </c>
      <c r="I134" t="str">
        <f>IF(OR('Model output'!I133="",'Model output'!I133="Not answered",'Model output'!I133="Not mentioned"),"",IF(ISNUMBER('Model output'!I133),'Model output'!I133,1))</f>
        <v/>
      </c>
      <c r="J134" t="str">
        <f>IF(OR('Model output'!J133="",'Model output'!J133="Not answered",'Model output'!J133="Not mentioned"),"",IF(AND(ISNUMBER('Model output'!J133),'Model output'!J133&lt;=I134),'Model output'!J133,IF(AND(ISNUMBER('Model output'!J133), 'Model output'!J133&gt;=DATE(2024,1,1)), MIN(DAY('Model output'!J133), MONTH('Model output'!J133), YEAR('Model output'!J133)), IF(ISNUMBER(SEARCH("0/",'Model output'!J133)),0,IF(ISNUMBER(SEARCH("/",'Model output'!J133)), VALUE(LEFT('Model output'!J133, SEARCH("/",'Model output'!J133)-1)),1)))))</f>
        <v/>
      </c>
      <c r="K134" t="str" cm="1">
        <f t="array" ref="K134">IF(COUNT(FIND({0,1,2,3,4,5,6,7,8,9},'Model output'!K133))&gt;0,'Model output'!K133,"")</f>
        <v/>
      </c>
      <c r="L134" s="8" t="str">
        <f t="shared" si="29"/>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v>
      </c>
      <c r="O134" t="str">
        <f>IF('Model output'!M133="","",'Model output'!M133)</f>
        <v/>
      </c>
      <c r="P134" t="str">
        <f>IF('Model output'!N133="","",'Model output'!N133)</f>
        <v>2.5x2x1cm (right) 1.5x1x1cm (left)</v>
      </c>
      <c r="Q134" t="str">
        <f t="shared" si="33"/>
        <v>2.5,2,1cm1.5,1,1cm</v>
      </c>
      <c r="R134" cm="1">
        <f t="array" ref="R134">IF(Q134="","",IF(ISNUMBER(SEARCH("cm",Q134)),MAX(VALUE(SUBSTITUTE(_xlfn.FILTERXML("&lt;t&gt;&lt;s&gt;"&amp;SUBSTITUTE(Q134,",","&lt;/s&gt;&lt;s&gt;")&amp;"&lt;/s&gt;&lt;/t&gt;","//s"),"cm",""))),MAX(VALUE(SUBSTITUTE(_xlfn.FILTERXML("&lt;t&gt;&lt;s&gt;"&amp;SUBSTITUTE(Q134,",","&lt;/s&gt;&lt;s&gt;")&amp;"&lt;/s&gt;&lt;/t&gt;","//s"),"mm","")))/10))</f>
        <v>11.5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 ""))</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9" t="str">
        <f>IF('Model output'!S133="","",'Model output'!S133)</f>
        <v>No</v>
      </c>
      <c r="Y134" t="str">
        <f>IF(OR('Model output'!S133="",ISNUMBER(SEARCH("Absent",'Model output'!S133)),ISNUMBER(SEARCH("Not identified",'Model output'!S133)),AND(ISNUMBER(SEARCH("No",'Model output'!S133)),NOT(ISNUMBER(SEARCH("carcinoma",'Model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1" t="str">
        <f>IF(OR('Model output'!V133="", AND(ISERROR(SEARCH("Positive",'Model output'!V133)), ISNUMBER(SEARCH("Negative",'Model output'!V133))), ISNUMBER(SEARCH("Uninvolved",'Model output'!V133)), ISNUMBER(SEARCH("not involved",'Model output'!V133)), ISNUMBER(SEARCH("Free",'Model output'!V133)), ISNUMBER(SEARCH("1 mm",'Model output'!V133)), ISNUMBER(SEARCH("1.0 mm",'Model output'!V133)), ISNUMBER(SEARCH("0.1 CM",'Model output'!V133)), ISNUMBER(SEARCH("less than 0.2 mm",'Model output'!V133)), ISNUMBER(SEARCH("less than 0.5 mm",'Model output'!V133)), ISNUMBER(SEARCH("invades capsule",'Model output'!V133)), ISNUMBER(SEARCH("Lymphocyte invasion",'Model output'!V133)), ISNUMBER(SEARCH("invades in capsule or vessel or benign tissue",'Model output'!V133)), ISNUMBER(SEARCH("not mentioned",'Model output'!V133)), ISNUMBER(SEARCH("cannot be assessed",'Model output'!V133))), "negative", "positive")</f>
        <v>negative</v>
      </c>
      <c r="AE134" s="38"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39" t="str">
        <f t="shared" si="30"/>
        <v>3a</v>
      </c>
      <c r="AG134" s="39" t="str">
        <f t="shared" si="31"/>
        <v>0</v>
      </c>
      <c r="AH134" s="39" t="str">
        <f t="shared" si="34"/>
        <v>0</v>
      </c>
      <c r="AI134" s="45" t="str">
        <f t="shared" si="35"/>
        <v>I</v>
      </c>
      <c r="AJ134" s="42" t="s">
        <v>941</v>
      </c>
      <c r="AK134" s="44" t="s">
        <v>948</v>
      </c>
      <c r="AL134" s="44" t="s">
        <v>949</v>
      </c>
      <c r="AM134" s="44" t="s">
        <v>949</v>
      </c>
      <c r="AN134" s="44" t="s">
        <v>73</v>
      </c>
      <c r="AO134" s="24">
        <f t="shared" ca="1" si="37"/>
        <v>1</v>
      </c>
      <c r="AP134" s="1">
        <f t="shared" si="38"/>
        <v>0</v>
      </c>
      <c r="AQ134" s="1">
        <f t="shared" si="39"/>
        <v>1</v>
      </c>
      <c r="AR134" s="1">
        <f t="shared" si="40"/>
        <v>1</v>
      </c>
      <c r="AS134" s="15">
        <f t="shared" si="36"/>
        <v>1</v>
      </c>
    </row>
    <row r="135" spans="1:45">
      <c r="A135" t="str">
        <f>'Model output'!A134</f>
        <v>TCGA-E8-A437</v>
      </c>
      <c r="B135" s="36">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0</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0</v>
      </c>
      <c r="F135" t="str">
        <f t="shared" si="32"/>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output'!G134)),ISNUMBER(SEARCH("V ",'Model output'!G134)),ISNUMBER(SEARCH("five",'Model output'!G134)),ISNUMBER(SEARCH("5",'Model output'!G134))))), "lateral", "central"))</f>
        <v/>
      </c>
      <c r="H135" t="str">
        <f>IF('Model output'!H134="","negative",IF(OR(ISNUMBER(SEARCH("lymph node",'Model output'!H134)),ISNUMBER(SEARCH("gland",'Model output'!H134)),ISNUMBER(SEARCH("lobe",'Model output'!H134)),ISNUMBER(SEARCH("isthmus",'Model output'!H134)),ISNUMBER(SEARCH("mediastinum",'Model output'!H134)),ISNUMBER(SEARCH("Not mentioned",'Model output'!H134)), ISNUMBER(SEARCH("Not applicable",'Model output'!H134)), ISNUMBER(SEARCH("paratracheal",'Model output'!H134)),ISNUMBER(SEARCH("fibroadipose tissue",'Model output'!H134)),ISNUMBER(SEARCH("thyroid node",'Model output'!H134)),ISNUMBER(SEARCH("skeletal muscle",'Model output'!H134)),ISNUMBER(SEARCH("right",'Model output'!H134)),ISNUMBER(SEARCH("left",'Model output'!H134)),ISNUMBER(SEARCH("Not specified",'Model output'!H134))),"negative","positive"))</f>
        <v>negative</v>
      </c>
      <c r="I135" t="str">
        <f>IF(OR('Model output'!I134="",'Model output'!I134="Not answered",'Model output'!I134="Not mentioned"),"",IF(ISNUMBER('Model output'!I134),'Model output'!I134,1))</f>
        <v/>
      </c>
      <c r="J135">
        <f>IF(OR('Model output'!J134="",'Model output'!J134="Not answered",'Model output'!J134="Not mentioned"),"",IF(AND(ISNUMBER('Model output'!J134),'Model output'!J134&lt;=I135),'Model output'!J134,IF(AND(ISNUMBER('Model output'!J134), 'Model output'!J134&gt;=DATE(2024,1,1)), MIN(DAY('Model output'!J134), MONTH('Model output'!J134), YEAR('Model output'!J134)), IF(ISNUMBER(SEARCH("0/",'Model output'!J134)),0,IF(ISNUMBER(SEARCH("/",'Model output'!J134)), VALUE(LEFT('Model output'!J134, SEARCH("/",'Model output'!J134)-1)),1)))))</f>
        <v>0</v>
      </c>
      <c r="K135" t="str" cm="1">
        <f t="array" ref="K135">IF(COUNT(FIND({0,1,2,3,4,5,6,7,8,9},'Model output'!K134))&gt;0,'Model output'!K134,"")</f>
        <v/>
      </c>
      <c r="L135" s="8" t="str">
        <f t="shared" si="29"/>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33"/>
        <v>1.5cm</v>
      </c>
      <c r="R135" cm="1">
        <f t="array" ref="R135">IF(Q135="","",IF(ISNUMBER(SEARCH("cm",Q135)),MAX(VALUE(SUBSTITUTE(_xlfn.FILTERXML("&lt;t&gt;&lt;s&gt;"&amp;SUBSTITUTE(Q135,",","&lt;/s&gt;&lt;s&gt;")&amp;"&lt;/s&gt;&lt;/t&gt;","//s"),"cm",""))),MAX(VALUE(SUBSTITUTE(_xlfn.FILTERXML("&lt;t&gt;&lt;s&gt;"&amp;SUBSTITUTE(Q135,",","&lt;/s&gt;&lt;s&gt;")&amp;"&lt;/s&gt;&lt;/t&gt;","//s"),"mm","")))/10))</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 ""))</f>
        <v>Not mentioned</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9" t="str">
        <f>IF('Model output'!S134="","",'Model output'!S134)</f>
        <v>Not identified</v>
      </c>
      <c r="Y135" t="str">
        <f>IF(OR('Model output'!S134="",ISNUMBER(SEARCH("Absent",'Model output'!S134)),ISNUMBER(SEARCH("Not identified",'Model output'!S134)),AND(ISNUMBER(SEARCH("No",'Model output'!S134)),NOT(ISNUMBER(SEARCH("carcinoma",'Model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1" t="str">
        <f>IF(OR('Model output'!V134="", AND(ISERROR(SEARCH("Positive",'Model output'!V134)), ISNUMBER(SEARCH("Negative",'Model output'!V134))), ISNUMBER(SEARCH("Uninvolved",'Model output'!V134)), ISNUMBER(SEARCH("not involved",'Model output'!V134)), ISNUMBER(SEARCH("Free",'Model output'!V134)), ISNUMBER(SEARCH("1 mm",'Model output'!V134)), ISNUMBER(SEARCH("1.0 mm",'Model output'!V134)), ISNUMBER(SEARCH("0.1 CM",'Model output'!V134)), ISNUMBER(SEARCH("less than 0.2 mm",'Model output'!V134)), ISNUMBER(SEARCH("less than 0.5 mm",'Model output'!V134)), ISNUMBER(SEARCH("invades capsule",'Model output'!V134)), ISNUMBER(SEARCH("Lymphocyte invasion",'Model output'!V134)), ISNUMBER(SEARCH("invades in capsule or vessel or benign tissue",'Model output'!V134)), ISNUMBER(SEARCH("not mentioned",'Model output'!V134)), ISNUMBER(SEARCH("cannot be assessed",'Model output'!V134))), "negative", "positive")</f>
        <v>negative</v>
      </c>
      <c r="AE135" s="38"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39" t="str">
        <f t="shared" si="30"/>
        <v>1b</v>
      </c>
      <c r="AG135" s="39" t="str">
        <f t="shared" si="31"/>
        <v>0</v>
      </c>
      <c r="AH135" s="39" t="str">
        <f t="shared" si="34"/>
        <v>0</v>
      </c>
      <c r="AI135" s="45" t="str">
        <f t="shared" si="35"/>
        <v>I</v>
      </c>
      <c r="AJ135" s="42" t="s">
        <v>941</v>
      </c>
      <c r="AK135" s="44" t="s">
        <v>945</v>
      </c>
      <c r="AL135" s="44" t="s">
        <v>949</v>
      </c>
      <c r="AM135" s="44" t="s">
        <v>949</v>
      </c>
      <c r="AN135" s="44" t="s">
        <v>73</v>
      </c>
      <c r="AO135" s="24">
        <f t="shared" ca="1" si="37"/>
        <v>1</v>
      </c>
      <c r="AP135" s="1">
        <f t="shared" si="38"/>
        <v>1</v>
      </c>
      <c r="AQ135" s="1">
        <f t="shared" si="39"/>
        <v>1</v>
      </c>
      <c r="AR135" s="1">
        <f t="shared" si="40"/>
        <v>1</v>
      </c>
      <c r="AS135" s="15">
        <f t="shared" si="36"/>
        <v>1</v>
      </c>
    </row>
    <row r="136" spans="1:45">
      <c r="A136" t="str">
        <f>'Model output'!A135</f>
        <v>TCGA-E8-A438</v>
      </c>
      <c r="B136" s="36">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1</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0</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0</v>
      </c>
      <c r="F136" t="str">
        <f t="shared" si="32"/>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output'!G135)),ISNUMBER(SEARCH("V ",'Model output'!G135)),ISNUMBER(SEARCH("five",'Model output'!G135)),ISNUMBER(SEARCH("5",'Model output'!G135))))), "lateral", "central"))</f>
        <v/>
      </c>
      <c r="H136" t="str">
        <f>IF('Model output'!H135="","negative",IF(OR(ISNUMBER(SEARCH("lymph node",'Model output'!H135)),ISNUMBER(SEARCH("gland",'Model output'!H135)),ISNUMBER(SEARCH("lobe",'Model output'!H135)),ISNUMBER(SEARCH("isthmus",'Model output'!H135)),ISNUMBER(SEARCH("mediastinum",'Model output'!H135)),ISNUMBER(SEARCH("Not mentioned",'Model output'!H135)), ISNUMBER(SEARCH("Not applicable",'Model output'!H135)), ISNUMBER(SEARCH("paratracheal",'Model output'!H135)),ISNUMBER(SEARCH("fibroadipose tissue",'Model output'!H135)),ISNUMBER(SEARCH("thyroid node",'Model output'!H135)),ISNUMBER(SEARCH("skeletal muscle",'Model output'!H135)),ISNUMBER(SEARCH("right",'Model output'!H135)),ISNUMBER(SEARCH("left",'Model output'!H135)),ISNUMBER(SEARCH("Not specified",'Model output'!H135))),"negative","positive"))</f>
        <v>negative</v>
      </c>
      <c r="I136">
        <f>IF(OR('Model output'!I135="",'Model output'!I135="Not answered",'Model output'!I135="Not mentioned"),"",IF(ISNUMBER('Model output'!I135),'Model output'!I135,1))</f>
        <v>3</v>
      </c>
      <c r="J136">
        <f>IF(OR('Model output'!J135="",'Model output'!J135="Not answered",'Model output'!J135="Not mentioned"),"",IF(AND(ISNUMBER('Model output'!J135),'Model output'!J135&lt;=I136),'Model output'!J135,IF(AND(ISNUMBER('Model output'!J135), 'Model output'!J135&gt;=DATE(2024,1,1)), MIN(DAY('Model output'!J135), MONTH('Model output'!J135), YEAR('Model output'!J135)), IF(ISNUMBER(SEARCH("0/",'Model output'!J135)),0,IF(ISNUMBER(SEARCH("/",'Model output'!J135)), VALUE(LEFT('Model output'!J135, SEARCH("/",'Model output'!J135)-1)),1)))))</f>
        <v>0</v>
      </c>
      <c r="K136" t="str" cm="1">
        <f t="array" ref="K136">IF(COUNT(FIND({0,1,2,3,4,5,6,7,8,9},'Model output'!K135))&gt;0,'Model output'!K135,"")</f>
        <v/>
      </c>
      <c r="L136" s="8" t="str">
        <f t="shared" si="29"/>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
      </c>
      <c r="P136" t="str">
        <f>IF('Model output'!N135="","",'Model output'!N135)</f>
        <v>2.3 cm</v>
      </c>
      <c r="Q136" t="str">
        <f t="shared" si="33"/>
        <v>2.3cm</v>
      </c>
      <c r="R136" cm="1">
        <f t="array" ref="R136">IF(Q136="","",IF(ISNUMBER(SEARCH("cm",Q136)),MAX(VALUE(SUBSTITUTE(_xlfn.FILTERXML("&lt;t&gt;&lt;s&gt;"&amp;SUBSTITUTE(Q136,",","&lt;/s&gt;&lt;s&gt;")&amp;"&lt;/s&gt;&lt;/t&gt;","//s"),"cm",""))),MAX(VALUE(SUBSTITUTE(_xlfn.FILTERXML("&lt;t&gt;&lt;s&gt;"&amp;SUBSTITUTE(Q136,",","&lt;/s&gt;&lt;s&gt;")&amp;"&lt;/s&gt;&lt;/t&gt;","//s"),"mm","")))/10))</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 ""))</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9" t="str">
        <f>IF('Model output'!S135="","",'Model output'!S135)</f>
        <v>Absent</v>
      </c>
      <c r="Y136" t="str">
        <f>IF(OR('Model output'!S135="",ISNUMBER(SEARCH("Absent",'Model output'!S135)),ISNUMBER(SEARCH("Not identified",'Model output'!S135)),AND(ISNUMBER(SEARCH("No",'Model output'!S135)),NOT(ISNUMBER(SEARCH("carcinoma",'Model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1" t="str">
        <f>IF(OR('Model output'!V135="", AND(ISERROR(SEARCH("Positive",'Model output'!V135)), ISNUMBER(SEARCH("Negative",'Model output'!V135))), ISNUMBER(SEARCH("Uninvolved",'Model output'!V135)), ISNUMBER(SEARCH("not involved",'Model output'!V135)), ISNUMBER(SEARCH("Free",'Model output'!V135)), ISNUMBER(SEARCH("1 mm",'Model output'!V135)), ISNUMBER(SEARCH("1.0 mm",'Model output'!V135)), ISNUMBER(SEARCH("0.1 CM",'Model output'!V135)), ISNUMBER(SEARCH("less than 0.2 mm",'Model output'!V135)), ISNUMBER(SEARCH("less than 0.5 mm",'Model output'!V135)), ISNUMBER(SEARCH("invades capsule",'Model output'!V135)), ISNUMBER(SEARCH("Lymphocyte invasion",'Model output'!V135)), ISNUMBER(SEARCH("invades in capsule or vessel or benign tissue",'Model output'!V135)), ISNUMBER(SEARCH("not mentioned",'Model output'!V135)), ISNUMBER(SEARCH("cannot be assessed",'Model output'!V135))), "negative", "positive")</f>
        <v>negative</v>
      </c>
      <c r="AE136" s="38"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39" t="str">
        <f t="shared" si="30"/>
        <v>2</v>
      </c>
      <c r="AG136" s="39" t="str">
        <f t="shared" si="31"/>
        <v>0</v>
      </c>
      <c r="AH136" s="39" t="str">
        <f t="shared" si="34"/>
        <v>0</v>
      </c>
      <c r="AI136" s="45" t="str">
        <f t="shared" si="35"/>
        <v>I</v>
      </c>
      <c r="AJ136" s="42" t="s">
        <v>941</v>
      </c>
      <c r="AK136" s="44" t="s">
        <v>948</v>
      </c>
      <c r="AL136" s="44" t="s">
        <v>946</v>
      </c>
      <c r="AM136" s="44" t="s">
        <v>949</v>
      </c>
      <c r="AN136" s="44" t="s">
        <v>73</v>
      </c>
      <c r="AO136" s="24">
        <f t="shared" ca="1" si="37"/>
        <v>1</v>
      </c>
      <c r="AP136" s="1">
        <f t="shared" si="38"/>
        <v>1</v>
      </c>
      <c r="AQ136" s="1">
        <f t="shared" si="39"/>
        <v>1</v>
      </c>
      <c r="AR136" s="1">
        <f t="shared" si="40"/>
        <v>1</v>
      </c>
      <c r="AS136" s="15">
        <f t="shared" si="36"/>
        <v>1</v>
      </c>
    </row>
    <row r="137" spans="1:45">
      <c r="A137" t="str">
        <f>'Model output'!A136</f>
        <v>TCGA-E8-A44K</v>
      </c>
      <c r="B137" s="36">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1</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X</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0</v>
      </c>
      <c r="F137" t="str">
        <f t="shared" si="32"/>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output'!G136)),ISNUMBER(SEARCH("V ",'Model output'!G136)),ISNUMBER(SEARCH("five",'Model output'!G136)),ISNUMBER(SEARCH("5",'Model output'!G136))))), "lateral", "central"))</f>
        <v/>
      </c>
      <c r="H137" t="str">
        <f>IF('Model output'!H136="","negative",IF(OR(ISNUMBER(SEARCH("lymph node",'Model output'!H136)),ISNUMBER(SEARCH("gland",'Model output'!H136)),ISNUMBER(SEARCH("lobe",'Model output'!H136)),ISNUMBER(SEARCH("isthmus",'Model output'!H136)),ISNUMBER(SEARCH("mediastinum",'Model output'!H136)),ISNUMBER(SEARCH("Not mentioned",'Model output'!H136)), ISNUMBER(SEARCH("Not applicable",'Model output'!H136)), ISNUMBER(SEARCH("paratracheal",'Model output'!H136)),ISNUMBER(SEARCH("fibroadipose tissue",'Model output'!H136)),ISNUMBER(SEARCH("thyroid node",'Model output'!H136)),ISNUMBER(SEARCH("skeletal muscle",'Model output'!H136)),ISNUMBER(SEARCH("right",'Model output'!H136)),ISNUMBER(SEARCH("left",'Model output'!H136)),ISNUMBER(SEARCH("Not specified",'Model output'!H136))),"negative","positive"))</f>
        <v>negative</v>
      </c>
      <c r="I137" t="str">
        <f>IF(OR('Model output'!I136="",'Model output'!I136="Not answered",'Model output'!I136="Not mentioned"),"",IF(ISNUMBER('Model output'!I136),'Model output'!I136,1))</f>
        <v/>
      </c>
      <c r="J137" t="str">
        <f>IF(OR('Model output'!J136="",'Model output'!J136="Not answered",'Model output'!J136="Not mentioned"),"",IF(AND(ISNUMBER('Model output'!J136),'Model output'!J136&lt;=I137),'Model output'!J136,IF(AND(ISNUMBER('Model output'!J136), 'Model output'!J136&gt;=DATE(2024,1,1)), MIN(DAY('Model output'!J136), MONTH('Model output'!J136), YEAR('Model output'!J136)), IF(ISNUMBER(SEARCH("0/",'Model output'!J136)),0,IF(ISNUMBER(SEARCH("/",'Model output'!J136)), VALUE(LEFT('Model output'!J136, SEARCH("/",'Model output'!J136)-1)),1)))))</f>
        <v/>
      </c>
      <c r="K137" t="str" cm="1">
        <f t="array" ref="K137">IF(COUNT(FIND({0,1,2,3,4,5,6,7,8,9},'Model output'!K136))&gt;0,'Model output'!K136,"")</f>
        <v/>
      </c>
      <c r="L137" s="8" t="str">
        <f t="shared" si="29"/>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v>
      </c>
      <c r="O137" t="str">
        <f>IF('Model output'!M136="","",'Model output'!M136)</f>
        <v/>
      </c>
      <c r="P137" t="str">
        <f>IF('Model output'!N136="","",'Model output'!N136)</f>
        <v>2 cm</v>
      </c>
      <c r="Q137" t="str">
        <f t="shared" si="33"/>
        <v>2cm</v>
      </c>
      <c r="R137" cm="1">
        <f t="array" ref="R137">IF(Q137="","",IF(ISNUMBER(SEARCH("cm",Q137)),MAX(VALUE(SUBSTITUTE(_xlfn.FILTERXML("&lt;t&gt;&lt;s&gt;"&amp;SUBSTITUTE(Q137,",","&lt;/s&gt;&lt;s&gt;")&amp;"&lt;/s&gt;&lt;/t&gt;","//s"),"cm",""))),MAX(VALUE(SUBSTITUTE(_xlfn.FILTERXML("&lt;t&gt;&lt;s&gt;"&amp;SUBSTITUTE(Q137,",","&lt;/s&gt;&lt;s&gt;")&amp;"&lt;/s&gt;&lt;/t&gt;","//s"),"mm","")))/10))</f>
        <v>2</v>
      </c>
      <c r="S137" t="str">
        <f>IF(OR('Model output'!P136="",ISNUMBER(SEARCH("Not identified", 'Model output'!P136)),ISNUMBER(SEARCH("Absent",'Model output'!P136)),AND(ISNUMBER(SEARCH("No",'Model output'!P136)),NOT(ISNUMBER(SEARCH("diagnostic",'Model output'!P136)))),ISNUMBER(SEARCH("Negative",'Model output'!P136))),"negative","positive")</f>
        <v>negative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 ""))</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s="19" t="str">
        <f>IF('Model output'!S136="","",'Model output'!S136)</f>
        <v>No</v>
      </c>
      <c r="Y137" t="str">
        <f>IF(OR('Model output'!S136="",ISNUMBER(SEARCH("Absent",'Model output'!S136)),ISNUMBER(SEARCH("Not identified",'Model output'!S136)),AND(ISNUMBER(SEARCH("No",'Model output'!S136)),NOT(ISNUMBER(SEARCH("carcinoma",'Model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1" t="str">
        <f>IF(OR('Model output'!V136="", AND(ISERROR(SEARCH("Positive",'Model output'!V136)), ISNUMBER(SEARCH("Negative",'Model output'!V136))), ISNUMBER(SEARCH("Uninvolved",'Model output'!V136)), ISNUMBER(SEARCH("not involved",'Model output'!V136)), ISNUMBER(SEARCH("Free",'Model output'!V136)), ISNUMBER(SEARCH("1 mm",'Model output'!V136)), ISNUMBER(SEARCH("1.0 mm",'Model output'!V136)), ISNUMBER(SEARCH("0.1 CM",'Model output'!V136)), ISNUMBER(SEARCH("less than 0.2 mm",'Model output'!V136)), ISNUMBER(SEARCH("less than 0.5 mm",'Model output'!V136)), ISNUMBER(SEARCH("invades capsule",'Model output'!V136)), ISNUMBER(SEARCH("Lymphocyte invasion",'Model output'!V136)), ISNUMBER(SEARCH("invades in capsule or vessel or benign tissue",'Model output'!V136)), ISNUMBER(SEARCH("not mentioned",'Model output'!V136)), ISNUMBER(SEARCH("cannot be assessed",'Model output'!V136))), "negative", "positive")</f>
        <v>negative</v>
      </c>
      <c r="AE137" s="38"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low</v>
      </c>
      <c r="AF137" s="39" t="str">
        <f t="shared" si="30"/>
        <v>1b</v>
      </c>
      <c r="AG137" s="39" t="str">
        <f t="shared" si="31"/>
        <v>0</v>
      </c>
      <c r="AH137" s="39" t="str">
        <f t="shared" si="34"/>
        <v>0</v>
      </c>
      <c r="AI137" s="45" t="str">
        <f t="shared" si="35"/>
        <v>I</v>
      </c>
      <c r="AJ137" s="42" t="s">
        <v>942</v>
      </c>
      <c r="AK137" s="44" t="s">
        <v>945</v>
      </c>
      <c r="AL137" s="44" t="s">
        <v>949</v>
      </c>
      <c r="AM137" s="44" t="s">
        <v>949</v>
      </c>
      <c r="AN137" s="44" t="s">
        <v>73</v>
      </c>
      <c r="AO137" s="24">
        <f t="shared" ca="1" si="37"/>
        <v>0</v>
      </c>
      <c r="AP137" s="1">
        <f t="shared" si="38"/>
        <v>1</v>
      </c>
      <c r="AQ137" s="1">
        <f t="shared" si="39"/>
        <v>1</v>
      </c>
      <c r="AR137" s="1">
        <f t="shared" si="40"/>
        <v>1</v>
      </c>
      <c r="AS137" s="15">
        <f t="shared" si="36"/>
        <v>1</v>
      </c>
    </row>
    <row r="138" spans="1:45">
      <c r="A138" t="str">
        <f>'Model output'!A137</f>
        <v>TCGA-E8-A44M</v>
      </c>
      <c r="B138" s="36">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1</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X</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0</v>
      </c>
      <c r="F138" t="str">
        <f t="shared" si="32"/>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output'!G137)),ISNUMBER(SEARCH("V ",'Model output'!G137)),ISNUMBER(SEARCH("five",'Model output'!G137)),ISNUMBER(SEARCH("5",'Model output'!G137))))), "lateral", "central"))</f>
        <v/>
      </c>
      <c r="H138" t="str">
        <f>IF('Model output'!H137="","negative",IF(OR(ISNUMBER(SEARCH("lymph node",'Model output'!H137)),ISNUMBER(SEARCH("gland",'Model output'!H137)),ISNUMBER(SEARCH("lobe",'Model output'!H137)),ISNUMBER(SEARCH("isthmus",'Model output'!H137)),ISNUMBER(SEARCH("mediastinum",'Model output'!H137)),ISNUMBER(SEARCH("Not mentioned",'Model output'!H137)), ISNUMBER(SEARCH("Not applicable",'Model output'!H137)), ISNUMBER(SEARCH("paratracheal",'Model output'!H137)),ISNUMBER(SEARCH("fibroadipose tissue",'Model output'!H137)),ISNUMBER(SEARCH("thyroid node",'Model output'!H137)),ISNUMBER(SEARCH("skeletal muscle",'Model output'!H137)),ISNUMBER(SEARCH("right",'Model output'!H137)),ISNUMBER(SEARCH("left",'Model output'!H137)),ISNUMBER(SEARCH("Not specified",'Model output'!H137))),"negative","positive"))</f>
        <v>negative</v>
      </c>
      <c r="I138" t="str">
        <f>IF(OR('Model output'!I137="",'Model output'!I137="Not answered",'Model output'!I137="Not mentioned"),"",IF(ISNUMBER('Model output'!I137),'Model output'!I137,1))</f>
        <v/>
      </c>
      <c r="J138" t="str">
        <f>IF(OR('Model output'!J137="",'Model output'!J137="Not answered",'Model output'!J137="Not mentioned"),"",IF(AND(ISNUMBER('Model output'!J137),'Model output'!J137&lt;=I138),'Model output'!J137,IF(AND(ISNUMBER('Model output'!J137), 'Model output'!J137&gt;=DATE(2024,1,1)), MIN(DAY('Model output'!J137), MONTH('Model output'!J137), YEAR('Model output'!J137)), IF(ISNUMBER(SEARCH("0/",'Model output'!J137)),0,IF(ISNUMBER(SEARCH("/",'Model output'!J137)), VALUE(LEFT('Model output'!J137, SEARCH("/",'Model output'!J137)-1)),1)))))</f>
        <v/>
      </c>
      <c r="K138" t="str" cm="1">
        <f t="array" ref="K138">IF(COUNT(FIND({0,1,2,3,4,5,6,7,8,9},'Model output'!K137))&gt;0,'Model output'!K137,"")</f>
        <v/>
      </c>
      <c r="L138" s="8" t="str">
        <f t="shared" si="29"/>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v>
      </c>
      <c r="O138" t="str">
        <f>IF('Model output'!M137="","",'Model output'!M137)</f>
        <v/>
      </c>
      <c r="P138" t="str">
        <f>IF('Model output'!N137="","",'Model output'!N137)</f>
        <v>1 x 1 x 0.5 cm</v>
      </c>
      <c r="Q138" t="str">
        <f t="shared" si="33"/>
        <v>1,1,0.5cm</v>
      </c>
      <c r="R138" cm="1">
        <f t="array" ref="R138">IF(Q138="","",IF(ISNUMBER(SEARCH("cm",Q138)),MAX(VALUE(SUBSTITUTE(_xlfn.FILTERXML("&lt;t&gt;&lt;s&gt;"&amp;SUBSTITUTE(Q138,",","&lt;/s&gt;&lt;s&gt;")&amp;"&lt;/s&gt;&lt;/t&gt;","//s"),"cm",""))),MAX(VALUE(SUBSTITUTE(_xlfn.FILTERXML("&lt;t&gt;&lt;s&gt;"&amp;SUBSTITUTE(Q138,",","&lt;/s&gt;&lt;s&gt;")&amp;"&lt;/s&gt;&lt;/t&gt;","//s"),"mm","")))/10))</f>
        <v>1</v>
      </c>
      <c r="S138" t="str">
        <f>IF(OR('Model output'!P137="",ISNUMBER(SEARCH("Not identified", 'Model output'!P137)),ISNUMBER(SEARCH("Absent",'Model output'!P137)),AND(ISNUMBER(SEARCH("No",'Model output'!P137)),NOT(ISNUMBER(SEARCH("diagnostic",'Model output'!P137)))),ISNUMBER(SEARCH("Negative",'Model output'!P137))),"negative","positive")</f>
        <v>negative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 ""))</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19" t="str">
        <f>IF('Model output'!S137="","",'Model output'!S137)</f>
        <v>No</v>
      </c>
      <c r="Y138" t="str">
        <f>IF(OR('Model output'!S137="",ISNUMBER(SEARCH("Absent",'Model output'!S137)),ISNUMBER(SEARCH("Not identified",'Model output'!S137)),AND(ISNUMBER(SEARCH("No",'Model output'!S137)),NOT(ISNUMBER(SEARCH("carcinoma",'Model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1" t="str">
        <f>IF(OR('Model output'!V137="", AND(ISERROR(SEARCH("Positive",'Model output'!V137)), ISNUMBER(SEARCH("Negative",'Model output'!V137))), ISNUMBER(SEARCH("Uninvolved",'Model output'!V137)), ISNUMBER(SEARCH("not involved",'Model output'!V137)), ISNUMBER(SEARCH("Free",'Model output'!V137)), ISNUMBER(SEARCH("1 mm",'Model output'!V137)), ISNUMBER(SEARCH("1.0 mm",'Model output'!V137)), ISNUMBER(SEARCH("0.1 CM",'Model output'!V137)), ISNUMBER(SEARCH("less than 0.2 mm",'Model output'!V137)), ISNUMBER(SEARCH("less than 0.5 mm",'Model output'!V137)), ISNUMBER(SEARCH("invades capsule",'Model output'!V137)), ISNUMBER(SEARCH("Lymphocyte invasion",'Model output'!V137)), ISNUMBER(SEARCH("invades in capsule or vessel or benign tissue",'Model output'!V137)), ISNUMBER(SEARCH("not mentioned",'Model output'!V137)), ISNUMBER(SEARCH("cannot be assessed",'Model output'!V137))), "negative", "positive")</f>
        <v>negative</v>
      </c>
      <c r="AE138" s="38"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low</v>
      </c>
      <c r="AF138" s="39" t="str">
        <f t="shared" si="30"/>
        <v>1a</v>
      </c>
      <c r="AG138" s="39" t="str">
        <f t="shared" si="31"/>
        <v>0</v>
      </c>
      <c r="AH138" s="39" t="str">
        <f t="shared" si="34"/>
        <v>0</v>
      </c>
      <c r="AI138" s="45" t="str">
        <f t="shared" si="35"/>
        <v>I</v>
      </c>
      <c r="AJ138" s="42" t="s">
        <v>942</v>
      </c>
      <c r="AK138" s="44" t="s">
        <v>634</v>
      </c>
      <c r="AL138" s="44" t="s">
        <v>949</v>
      </c>
      <c r="AM138" s="44" t="s">
        <v>949</v>
      </c>
      <c r="AN138" s="44" t="s">
        <v>73</v>
      </c>
      <c r="AO138" s="24">
        <f t="shared" ca="1" si="37"/>
        <v>0</v>
      </c>
      <c r="AP138" s="1">
        <f t="shared" si="38"/>
        <v>1</v>
      </c>
      <c r="AQ138" s="1">
        <f t="shared" si="39"/>
        <v>1</v>
      </c>
      <c r="AR138" s="1">
        <f t="shared" si="40"/>
        <v>1</v>
      </c>
      <c r="AS138" s="15">
        <f t="shared" si="36"/>
        <v>1</v>
      </c>
    </row>
    <row r="139" spans="1:45">
      <c r="A139" t="str">
        <f>'Model output'!A138</f>
        <v>TCGA-EL-A3D5</v>
      </c>
      <c r="B139" s="36">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1</v>
      </c>
      <c r="F139" t="str">
        <f t="shared" si="32"/>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output'!G138)),ISNUMBER(SEARCH("V ",'Model output'!G138)),ISNUMBER(SEARCH("five",'Model output'!G138)),ISNUMBER(SEARCH("5",'Model output'!G138))))), "lateral", "central"))</f>
        <v/>
      </c>
      <c r="H139" t="str">
        <f>IF('Model output'!H138="","negative",IF(OR(ISNUMBER(SEARCH("lymph node",'Model output'!H138)),ISNUMBER(SEARCH("gland",'Model output'!H138)),ISNUMBER(SEARCH("lobe",'Model output'!H138)),ISNUMBER(SEARCH("isthmus",'Model output'!H138)),ISNUMBER(SEARCH("mediastinum",'Model output'!H138)),ISNUMBER(SEARCH("Not mentioned",'Model output'!H138)), ISNUMBER(SEARCH("Not applicable",'Model output'!H138)), ISNUMBER(SEARCH("paratracheal",'Model output'!H138)),ISNUMBER(SEARCH("fibroadipose tissue",'Model output'!H138)),ISNUMBER(SEARCH("thyroid node",'Model output'!H138)),ISNUMBER(SEARCH("skeletal muscle",'Model output'!H138)),ISNUMBER(SEARCH("right",'Model output'!H138)),ISNUMBER(SEARCH("left",'Model output'!H138)),ISNUMBER(SEARCH("Not specified",'Model output'!H138))),"negative","positive"))</f>
        <v>negative</v>
      </c>
      <c r="I139">
        <f>IF(OR('Model output'!I138="",'Model output'!I138="Not answered",'Model output'!I138="Not mentioned"),"",IF(ISNUMBER('Model output'!I138),'Model output'!I138,1))</f>
        <v>24</v>
      </c>
      <c r="J139">
        <f>IF(OR('Model output'!J138="",'Model output'!J138="Not answered",'Model output'!J138="Not mentioned"),"",IF(AND(ISNUMBER('Model output'!J138),'Model output'!J138&lt;=I139),'Model output'!J138,IF(AND(ISNUMBER('Model output'!J138), 'Model output'!J138&gt;=DATE(2024,1,1)), MIN(DAY('Model output'!J138), MONTH('Model output'!J138), YEAR('Model output'!J138)), IF(ISNUMBER(SEARCH("0/",'Model output'!J138)),0,IF(ISNUMBER(SEARCH("/",'Model output'!J138)), VALUE(LEFT('Model output'!J138, SEARCH("/",'Model output'!J138)-1)),1)))))</f>
        <v>10</v>
      </c>
      <c r="K139" t="str" cm="1">
        <f t="array" ref="K139">IF(COUNT(FIND({0,1,2,3,4,5,6,7,8,9},'Model output'!K138))&gt;0,'Model output'!K138,"")</f>
        <v/>
      </c>
      <c r="L139" s="8" t="str">
        <f t="shared" si="29"/>
        <v/>
      </c>
      <c r="M139" t="str" cm="1">
        <f t="array" ref="M139">IF(L139="","",IF(ISNUMBER(SEARCH("cm",L139)),MAX(VALUE(SUBSTITUTE(_xlfn.FILTERXML("&lt;t&gt;&lt;s&gt;"&amp;SUBSTITUTE(L139,",","&lt;/s&gt;&lt;s&gt;")&amp;"&lt;/s&gt;&lt;/t&gt;","//s"),"cm",""))),MAX(VALUE(SUBSTITUTE(_xlfn.FILTERXML("&lt;t&gt;&lt;s&gt;"&amp;SUBSTITUTE(L139,",","&lt;/s&gt;&lt;s&gt;")&amp;"&lt;/s&gt;&lt;/t&gt;","//s"),"mm","")))/10))</f>
        <v/>
      </c>
      <c r="N139" t="str">
        <f>IF('Model output'!L138="","",'Model output'!L138)</f>
        <v>papillary</v>
      </c>
      <c r="O139" t="str">
        <f>IF('Model output'!M138="","",'Model output'!M138)</f>
        <v/>
      </c>
      <c r="P139" t="str">
        <f>IF('Model output'!N138="","",'Model output'!N138)</f>
        <v>2.5 cm</v>
      </c>
      <c r="Q139" t="str">
        <f t="shared" si="33"/>
        <v>2.5cm</v>
      </c>
      <c r="R139" cm="1">
        <f t="array" ref="R139">IF(Q139="","",IF(ISNUMBER(SEARCH("cm",Q139)),MAX(VALUE(SUBSTITUTE(_xlfn.FILTERXML("&lt;t&gt;&lt;s&gt;"&amp;SUBSTITUTE(Q139,",","&lt;/s&gt;&lt;s&gt;")&amp;"&lt;/s&gt;&lt;/t&gt;","//s"),"cm",""))),MAX(VALUE(SUBSTITUTE(_xlfn.FILTERXML("&lt;t&gt;&lt;s&gt;"&amp;SUBSTITUTE(Q139,",","&lt;/s&gt;&lt;s&gt;")&amp;"&lt;/s&gt;&lt;/t&gt;","//s"),"mm","")))/10))</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1</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 ""))</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positive</v>
      </c>
      <c r="X139" s="19" t="str">
        <f>IF('Model output'!S138="","",'Model output'!S138)</f>
        <v>Present</v>
      </c>
      <c r="Y139" t="str">
        <f>IF(OR('Model output'!S138="",ISNUMBER(SEARCH("Absent",'Model output'!S138)),ISNUMBER(SEARCH("Not identified",'Model output'!S138)),AND(ISNUMBER(SEARCH("No",'Model output'!S138)),NOT(ISNUMBER(SEARCH("carcinoma",'Model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1" t="str">
        <f>IF(OR('Model output'!V138="", AND(ISERROR(SEARCH("Positive",'Model output'!V138)), ISNUMBER(SEARCH("Negative",'Model output'!V138))), ISNUMBER(SEARCH("Uninvolved",'Model output'!V138)), ISNUMBER(SEARCH("not involved",'Model output'!V138)), ISNUMBER(SEARCH("Free",'Model output'!V138)), ISNUMBER(SEARCH("1 mm",'Model output'!V138)), ISNUMBER(SEARCH("1.0 mm",'Model output'!V138)), ISNUMBER(SEARCH("0.1 CM",'Model output'!V138)), ISNUMBER(SEARCH("less than 0.2 mm",'Model output'!V138)), ISNUMBER(SEARCH("less than 0.5 mm",'Model output'!V138)), ISNUMBER(SEARCH("invades capsule",'Model output'!V138)), ISNUMBER(SEARCH("Lymphocyte invasion",'Model output'!V138)), ISNUMBER(SEARCH("invades in capsule or vessel or benign tissue",'Model output'!V138)), ISNUMBER(SEARCH("not mentioned",'Model output'!V138)), ISNUMBER(SEARCH("cannot be assessed",'Model output'!V138))), "negative", "positive")</f>
        <v>negative</v>
      </c>
      <c r="AE139" s="38"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39" t="str">
        <f t="shared" si="30"/>
        <v>2</v>
      </c>
      <c r="AG139" s="39" t="str">
        <f t="shared" si="31"/>
        <v>1a</v>
      </c>
      <c r="AH139" s="39" t="str">
        <f t="shared" si="34"/>
        <v>0</v>
      </c>
      <c r="AI139" s="45" t="str">
        <f t="shared" si="35"/>
        <v>I</v>
      </c>
      <c r="AJ139" s="42" t="s">
        <v>942</v>
      </c>
      <c r="AK139" s="44" t="s">
        <v>948</v>
      </c>
      <c r="AL139" s="44" t="s">
        <v>945</v>
      </c>
      <c r="AM139" s="44" t="s">
        <v>949</v>
      </c>
      <c r="AN139" s="44" t="s">
        <v>73</v>
      </c>
      <c r="AO139" s="24">
        <f t="shared" ca="1" si="37"/>
        <v>1</v>
      </c>
      <c r="AP139" s="1">
        <f t="shared" si="38"/>
        <v>1</v>
      </c>
      <c r="AQ139" s="1">
        <f t="shared" si="39"/>
        <v>0</v>
      </c>
      <c r="AR139" s="1">
        <f t="shared" si="40"/>
        <v>1</v>
      </c>
      <c r="AS139" s="15">
        <f t="shared" si="36"/>
        <v>1</v>
      </c>
    </row>
    <row r="140" spans="1:45">
      <c r="A140" t="str">
        <f>'Model output'!A139</f>
        <v>TCGA-EL-A3GQ</v>
      </c>
      <c r="B140" s="36">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32"/>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output'!G139)),ISNUMBER(SEARCH("V ",'Model output'!G139)),ISNUMBER(SEARCH("five",'Model output'!G139)),ISNUMBER(SEARCH("5",'Model output'!G139))))), "lateral", "central"))</f>
        <v/>
      </c>
      <c r="H140" t="str">
        <f>IF('Model output'!H139="","negative",IF(OR(ISNUMBER(SEARCH("lymph node",'Model output'!H139)),ISNUMBER(SEARCH("gland",'Model output'!H139)),ISNUMBER(SEARCH("lobe",'Model output'!H139)),ISNUMBER(SEARCH("isthmus",'Model output'!H139)),ISNUMBER(SEARCH("mediastinum",'Model output'!H139)),ISNUMBER(SEARCH("Not mentioned",'Model output'!H139)), ISNUMBER(SEARCH("Not applicable",'Model output'!H139)), ISNUMBER(SEARCH("paratracheal",'Model output'!H139)),ISNUMBER(SEARCH("fibroadipose tissue",'Model output'!H139)),ISNUMBER(SEARCH("thyroid node",'Model output'!H139)),ISNUMBER(SEARCH("skeletal muscle",'Model output'!H139)),ISNUMBER(SEARCH("right",'Model output'!H139)),ISNUMBER(SEARCH("left",'Model output'!H139)),ISNUMBER(SEARCH("Not specified",'Model output'!H139))),"negative","positive"))</f>
        <v>negative</v>
      </c>
      <c r="I140">
        <f>IF(OR('Model output'!I139="",'Model output'!I139="Not answered",'Model output'!I139="Not mentioned"),"",IF(ISNUMBER('Model output'!I139),'Model output'!I139,1))</f>
        <v>1</v>
      </c>
      <c r="J140">
        <f>IF(OR('Model output'!J139="",'Model output'!J139="Not answered",'Model output'!J139="Not mentioned"),"",IF(AND(ISNUMBER('Model output'!J139),'Model output'!J139&lt;=I140),'Model output'!J139,IF(AND(ISNUMBER('Model output'!J139), 'Model output'!J139&gt;=DATE(2024,1,1)), MIN(DAY('Model output'!J139), MONTH('Model output'!J139), YEAR('Model output'!J139)), IF(ISNUMBER(SEARCH("0/",'Model output'!J139)),0,IF(ISNUMBER(SEARCH("/",'Model output'!J139)), VALUE(LEFT('Model output'!J139, SEARCH("/",'Model output'!J139)-1)),1)))))</f>
        <v>0</v>
      </c>
      <c r="K140" t="str" cm="1">
        <f t="array" ref="K140">IF(COUNT(FIND({0,1,2,3,4,5,6,7,8,9},'Model output'!K139))&gt;0,'Model output'!K139,"")</f>
        <v/>
      </c>
      <c r="L140" s="8" t="str">
        <f t="shared" si="29"/>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 Thyroid Carcinoma</v>
      </c>
      <c r="O140" t="str">
        <f>IF('Model output'!M139="","",'Model output'!M139)</f>
        <v>Follicular Variant</v>
      </c>
      <c r="P140" t="str">
        <f>IF('Model output'!N139="","",'Model output'!N139)</f>
        <v>1.3 cm</v>
      </c>
      <c r="Q140" t="str">
        <f t="shared" si="33"/>
        <v>1.3cm</v>
      </c>
      <c r="R140" cm="1">
        <f t="array" ref="R140">IF(Q140="","",IF(ISNUMBER(SEARCH("cm",Q140)),MAX(VALUE(SUBSTITUTE(_xlfn.FILTERXML("&lt;t&gt;&lt;s&gt;"&amp;SUBSTITUTE(Q140,",","&lt;/s&gt;&lt;s&gt;")&amp;"&lt;/s&gt;&lt;/t&gt;","//s"),"cm",""))),MAX(VALUE(SUBSTITUTE(_xlfn.FILTERXML("&lt;t&gt;&lt;s&gt;"&amp;SUBSTITUTE(Q140,",","&lt;/s&gt;&lt;s&gt;")&amp;"&lt;/s&gt;&lt;/t&gt;","//s"),"mm","")))/10))</f>
        <v>1.3</v>
      </c>
      <c r="S140" t="str">
        <f>IF(OR('Model output'!P139="",ISNUMBER(SEARCH("Not identified", 'Model output'!P139)),ISNUMBER(SEARCH("Absent",'Model output'!P139)),AND(ISNUMBER(SEARCH("No",'Model output'!P139)),NOT(ISNUMBER(SEARCH("diagnostic",'Model output'!P139)))),ISNUMBER(SEARCH("Negative",'Model output'!P139))),"negative","positive")</f>
        <v>negative</v>
      </c>
      <c r="T140">
        <f>IF('Model output'!O139="","",'Model output'!O139)</f>
        <v>1</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 ""))</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19" t="str">
        <f>IF('Model output'!S139="","",'Model output'!S139)</f>
        <v>Absent</v>
      </c>
      <c r="Y140" t="str">
        <f>IF(OR('Model output'!S139="",ISNUMBER(SEARCH("Absent",'Model output'!S139)),ISNUMBER(SEARCH("Not identified",'Model output'!S139)),AND(ISNUMBER(SEARCH("No",'Model output'!S139)),NOT(ISNUMBER(SEARCH("carcinoma",'Model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1" t="str">
        <f>IF(OR('Model output'!V139="", AND(ISERROR(SEARCH("Positive",'Model output'!V139)), ISNUMBER(SEARCH("Negative",'Model output'!V139))), ISNUMBER(SEARCH("Uninvolved",'Model output'!V139)), ISNUMBER(SEARCH("not involved",'Model output'!V139)), ISNUMBER(SEARCH("Free",'Model output'!V139)), ISNUMBER(SEARCH("1 mm",'Model output'!V139)), ISNUMBER(SEARCH("1.0 mm",'Model output'!V139)), ISNUMBER(SEARCH("0.1 CM",'Model output'!V139)), ISNUMBER(SEARCH("less than 0.2 mm",'Model output'!V139)), ISNUMBER(SEARCH("less than 0.5 mm",'Model output'!V139)), ISNUMBER(SEARCH("invades capsule",'Model output'!V139)), ISNUMBER(SEARCH("Lymphocyte invasion",'Model output'!V139)), ISNUMBER(SEARCH("invades in capsule or vessel or benign tissue",'Model output'!V139)), ISNUMBER(SEARCH("not mentioned",'Model output'!V139)), ISNUMBER(SEARCH("cannot be assessed",'Model output'!V139))), "negative", "positive")</f>
        <v>negative</v>
      </c>
      <c r="AE140" s="38"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39" t="str">
        <f t="shared" si="30"/>
        <v>1b</v>
      </c>
      <c r="AG140" s="39" t="str">
        <f t="shared" si="31"/>
        <v>0</v>
      </c>
      <c r="AH140" s="39" t="str">
        <f t="shared" si="34"/>
        <v>0</v>
      </c>
      <c r="AI140" s="45" t="str">
        <f t="shared" si="35"/>
        <v>I</v>
      </c>
      <c r="AJ140" s="42" t="s">
        <v>941</v>
      </c>
      <c r="AK140" s="44" t="s">
        <v>945</v>
      </c>
      <c r="AL140" s="44" t="s">
        <v>946</v>
      </c>
      <c r="AM140" s="44" t="s">
        <v>949</v>
      </c>
      <c r="AN140" s="44" t="s">
        <v>73</v>
      </c>
      <c r="AO140" s="24">
        <f t="shared" ca="1" si="37"/>
        <v>1</v>
      </c>
      <c r="AP140" s="1">
        <f t="shared" si="38"/>
        <v>1</v>
      </c>
      <c r="AQ140" s="1">
        <f t="shared" si="39"/>
        <v>1</v>
      </c>
      <c r="AR140" s="1">
        <f t="shared" si="40"/>
        <v>1</v>
      </c>
      <c r="AS140" s="15">
        <f t="shared" si="36"/>
        <v>1</v>
      </c>
    </row>
    <row r="141" spans="1:45">
      <c r="A141" t="str">
        <f>'Model output'!A140</f>
        <v>TCGA-EL-A3N2</v>
      </c>
      <c r="B141" s="36">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3</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32"/>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output'!G140)),ISNUMBER(SEARCH("V ",'Model output'!G140)),ISNUMBER(SEARCH("five",'Model output'!G140)),ISNUMBER(SEARCH("5",'Model output'!G140))))), "lateral", "central"))</f>
        <v>central</v>
      </c>
      <c r="H141" t="str">
        <f>IF('Model output'!H140="","negative",IF(OR(ISNUMBER(SEARCH("lymph node",'Model output'!H140)),ISNUMBER(SEARCH("gland",'Model output'!H140)),ISNUMBER(SEARCH("lobe",'Model output'!H140)),ISNUMBER(SEARCH("isthmus",'Model output'!H140)),ISNUMBER(SEARCH("mediastinum",'Model output'!H140)),ISNUMBER(SEARCH("Not mentioned",'Model output'!H140)), ISNUMBER(SEARCH("Not applicable",'Model output'!H140)), ISNUMBER(SEARCH("paratracheal",'Model output'!H140)),ISNUMBER(SEARCH("fibroadipose tissue",'Model output'!H140)),ISNUMBER(SEARCH("thyroid node",'Model output'!H140)),ISNUMBER(SEARCH("skeletal muscle",'Model output'!H140)),ISNUMBER(SEARCH("right",'Model output'!H140)),ISNUMBER(SEARCH("left",'Model output'!H140)),ISNUMBER(SEARCH("Not specified",'Model output'!H140))),"negative","positive"))</f>
        <v>negative</v>
      </c>
      <c r="I141">
        <f>IF(OR('Model output'!I140="",'Model output'!I140="Not answered",'Model output'!I140="Not mentioned"),"",IF(ISNUMBER('Model output'!I140),'Model output'!I140,1))</f>
        <v>17</v>
      </c>
      <c r="J141">
        <f>IF(OR('Model output'!J140="",'Model output'!J140="Not answered",'Model output'!J140="Not mentioned"),"",IF(AND(ISNUMBER('Model output'!J140),'Model output'!J140&lt;=I141),'Model output'!J140,IF(AND(ISNUMBER('Model output'!J140), 'Model output'!J140&gt;=DATE(2024,1,1)), MIN(DAY('Model output'!J140), MONTH('Model output'!J140), YEAR('Model output'!J140)), IF(ISNUMBER(SEARCH("0/",'Model output'!J140)),0,IF(ISNUMBER(SEARCH("/",'Model output'!J140)), VALUE(LEFT('Model output'!J140, SEARCH("/",'Model output'!J140)-1)),1)))))</f>
        <v>2</v>
      </c>
      <c r="K141" t="str" cm="1">
        <f t="array" ref="K141">IF(COUNT(FIND({0,1,2,3,4,5,6,7,8,9},'Model output'!K140))&gt;0,'Model output'!K140,"")</f>
        <v>2.5 cm</v>
      </c>
      <c r="L141" s="8" t="str">
        <f t="shared" si="29"/>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3.5cm</v>
      </c>
      <c r="Q141" t="str">
        <f t="shared" si="33"/>
        <v>3.5cm</v>
      </c>
      <c r="R141" cm="1">
        <f t="array" ref="R141">IF(Q141="","",IF(ISNUMBER(SEARCH("cm",Q141)),MAX(VALUE(SUBSTITUTE(_xlfn.FILTERXML("&lt;t&gt;&lt;s&gt;"&amp;SUBSTITUTE(Q141,",","&lt;/s&gt;&lt;s&gt;")&amp;"&lt;/s&gt;&lt;/t&gt;","//s"),"cm",""))),MAX(VALUE(SUBSTITUTE(_xlfn.FILTERXML("&lt;t&gt;&lt;s&gt;"&amp;SUBSTITUTE(Q141,",","&lt;/s&gt;&lt;s&gt;")&amp;"&lt;/s&gt;&lt;/t&gt;","//s"),"mm","")))/10))</f>
        <v>3.5</v>
      </c>
      <c r="S141" t="str">
        <f>IF(OR('Model output'!P140="",ISNUMBER(SEARCH("Not identified", 'Model output'!P140)),ISNUMBER(SEARCH("Absent",'Model output'!P140)),AND(ISNUMBER(SEARCH("No",'Model output'!P140)),NOT(ISNUMBER(SEARCH("diagnostic",'Model output'!P140)))),ISNUMBER(SEARCH("Negative",'Model output'!P140))),"negative","positive")</f>
        <v>negative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 ""))</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positive</v>
      </c>
      <c r="X141" s="19" t="str">
        <f>IF('Model output'!S140="","",'Model output'!S140)</f>
        <v>Present, extending into fibroadipose tissue and abutting skeletal muscle</v>
      </c>
      <c r="Y141" t="str">
        <f>IF(OR('Model output'!S140="",ISNUMBER(SEARCH("Absent",'Model output'!S140)),ISNUMBER(SEARCH("Not identified",'Model output'!S140)),AND(ISNUMBER(SEARCH("No",'Model output'!S140)),NOT(ISNUMBER(SEARCH("carcinoma",'Model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output'!T140="","",IF('Model output'!T140="Not mentioned", "No", "Yes"))</f>
        <v/>
      </c>
      <c r="AB141" t="str">
        <f>IF(AA141&lt;&gt;"Yes","",IF(OR('Model output'!U140="",ISNUMBER(SEARCH("Not identified",'Model output'!U140))),"",'Model output'!U140))</f>
        <v/>
      </c>
      <c r="AC141" s="1" t="str">
        <f>IF(OR('Model output'!V140="", AND(ISERROR(SEARCH("Positive",'Model output'!V140)), ISNUMBER(SEARCH("Negative",'Model output'!V140))), ISNUMBER(SEARCH("Uninvolved",'Model output'!V140)), ISNUMBER(SEARCH("not involved",'Model output'!V140)), ISNUMBER(SEARCH("Free",'Model output'!V140)), ISNUMBER(SEARCH("1 mm",'Model output'!V140)), ISNUMBER(SEARCH("1.0 mm",'Model output'!V140)), ISNUMBER(SEARCH("0.1 CM",'Model output'!V140)), ISNUMBER(SEARCH("less than 0.2 mm",'Model output'!V140)), ISNUMBER(SEARCH("less than 0.5 mm",'Model output'!V140)), ISNUMBER(SEARCH("invades capsule",'Model output'!V140)), ISNUMBER(SEARCH("Lymphocyte invasion",'Model output'!V140)), ISNUMBER(SEARCH("invades in capsule or vessel or benign tissue",'Model output'!V140)), ISNUMBER(SEARCH("not mentioned",'Model output'!V140)), ISNUMBER(SEARCH("cannot be assessed",'Model output'!V140))), "negative", "positive")</f>
        <v>negative</v>
      </c>
      <c r="AE141" s="38"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high</v>
      </c>
      <c r="AF141" s="39" t="str">
        <f t="shared" si="30"/>
        <v>3b</v>
      </c>
      <c r="AG141" s="39" t="str">
        <f t="shared" si="31"/>
        <v>1a</v>
      </c>
      <c r="AH141" s="39" t="str">
        <f t="shared" si="34"/>
        <v>0</v>
      </c>
      <c r="AI141" s="45" t="str">
        <f t="shared" si="35"/>
        <v>I</v>
      </c>
      <c r="AJ141" s="42" t="s">
        <v>940</v>
      </c>
      <c r="AK141" s="44" t="s">
        <v>951</v>
      </c>
      <c r="AL141" s="44" t="s">
        <v>945</v>
      </c>
      <c r="AM141" s="44" t="s">
        <v>949</v>
      </c>
      <c r="AN141" s="44" t="s">
        <v>73</v>
      </c>
      <c r="AO141" s="24">
        <f t="shared" si="37"/>
        <v>1</v>
      </c>
      <c r="AP141" s="1">
        <f t="shared" si="38"/>
        <v>0</v>
      </c>
      <c r="AQ141" s="1">
        <f t="shared" si="39"/>
        <v>0</v>
      </c>
      <c r="AR141" s="1">
        <f t="shared" si="40"/>
        <v>1</v>
      </c>
      <c r="AS141" s="15">
        <f t="shared" si="36"/>
        <v>1</v>
      </c>
    </row>
    <row r="142" spans="1:45">
      <c r="A142" t="str">
        <f>'Model output'!A141</f>
        <v>TCGA-EL-A4K0</v>
      </c>
      <c r="B142" s="36">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0</v>
      </c>
      <c r="F142" t="str">
        <f t="shared" si="32"/>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output'!G141)),ISNUMBER(SEARCH("V ",'Model output'!G141)),ISNUMBER(SEARCH("five",'Model output'!G141)),ISNUMBER(SEARCH("5",'Model output'!G141))))), "lateral", "central"))</f>
        <v/>
      </c>
      <c r="H142" t="str">
        <f>IF('Model output'!H141="","negative",IF(OR(ISNUMBER(SEARCH("lymph node",'Model output'!H141)),ISNUMBER(SEARCH("gland",'Model output'!H141)),ISNUMBER(SEARCH("lobe",'Model output'!H141)),ISNUMBER(SEARCH("isthmus",'Model output'!H141)),ISNUMBER(SEARCH("mediastinum",'Model output'!H141)),ISNUMBER(SEARCH("Not mentioned",'Model output'!H141)), ISNUMBER(SEARCH("Not applicable",'Model output'!H141)), ISNUMBER(SEARCH("paratracheal",'Model output'!H141)),ISNUMBER(SEARCH("fibroadipose tissue",'Model output'!H141)),ISNUMBER(SEARCH("thyroid node",'Model output'!H141)),ISNUMBER(SEARCH("skeletal muscle",'Model output'!H141)),ISNUMBER(SEARCH("right",'Model output'!H141)),ISNUMBER(SEARCH("left",'Model output'!H141)),ISNUMBER(SEARCH("Not specified",'Model output'!H141))),"negative","positive"))</f>
        <v>negative</v>
      </c>
      <c r="I142">
        <f>IF(OR('Model output'!I141="",'Model output'!I141="Not answered",'Model output'!I141="Not mentioned"),"",IF(ISNUMBER('Model output'!I141),'Model output'!I141,1))</f>
        <v>1</v>
      </c>
      <c r="J142">
        <f>IF(OR('Model output'!J141="",'Model output'!J141="Not answered",'Model output'!J141="Not mentioned"),"",IF(AND(ISNUMBER('Model output'!J141),'Model output'!J141&lt;=I142),'Model output'!J141,IF(AND(ISNUMBER('Model output'!J141), 'Model output'!J141&gt;=DATE(2024,1,1)), MIN(DAY('Model output'!J141), MONTH('Model output'!J141), YEAR('Model output'!J141)), IF(ISNUMBER(SEARCH("0/",'Model output'!J141)),0,IF(ISNUMBER(SEARCH("/",'Model output'!J141)), VALUE(LEFT('Model output'!J141, SEARCH("/",'Model output'!J141)-1)),1)))))</f>
        <v>0</v>
      </c>
      <c r="K142" t="str" cm="1">
        <f t="array" ref="K142">IF(COUNT(FIND({0,1,2,3,4,5,6,7,8,9},'Model output'!K141))&gt;0,'Model output'!K141,"")</f>
        <v/>
      </c>
      <c r="L142" s="8" t="str">
        <f t="shared" si="29"/>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
      </c>
      <c r="P142" t="str">
        <f>IF('Model output'!N141="","",'Model output'!N141)</f>
        <v>1.1 cm</v>
      </c>
      <c r="Q142" t="str">
        <f t="shared" si="33"/>
        <v>1.1cm</v>
      </c>
      <c r="R142" cm="1">
        <f t="array" ref="R142">IF(Q142="","",IF(ISNUMBER(SEARCH("cm",Q142)),MAX(VALUE(SUBSTITUTE(_xlfn.FILTERXML("&lt;t&gt;&lt;s&gt;"&amp;SUBSTITUTE(Q142,",","&lt;/s&gt;&lt;s&gt;")&amp;"&lt;/s&gt;&lt;/t&gt;","//s"),"cm",""))),MAX(VALUE(SUBSTITUTE(_xlfn.FILTERXML("&lt;t&gt;&lt;s&gt;"&amp;SUBSTITUTE(Q142,",","&lt;/s&gt;&lt;s&gt;")&amp;"&lt;/s&gt;&lt;/t&gt;","//s"),"mm","")))/10))</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1</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 ""))</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9" t="str">
        <f>IF('Model output'!S141="","",'Model output'!S141)</f>
        <v>Absent</v>
      </c>
      <c r="Y142" t="str">
        <f>IF(OR('Model output'!S141="",ISNUMBER(SEARCH("Absent",'Model output'!S141)),ISNUMBER(SEARCH("Not identified",'Model output'!S141)),AND(ISNUMBER(SEARCH("No",'Model output'!S141)),NOT(ISNUMBER(SEARCH("carcinoma",'Model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1" t="str">
        <f>IF(OR('Model output'!V141="", AND(ISERROR(SEARCH("Positive",'Model output'!V141)), ISNUMBER(SEARCH("Negative",'Model output'!V141))), ISNUMBER(SEARCH("Uninvolved",'Model output'!V141)), ISNUMBER(SEARCH("not involved",'Model output'!V141)), ISNUMBER(SEARCH("Free",'Model output'!V141)), ISNUMBER(SEARCH("1 mm",'Model output'!V141)), ISNUMBER(SEARCH("1.0 mm",'Model output'!V141)), ISNUMBER(SEARCH("0.1 CM",'Model output'!V141)), ISNUMBER(SEARCH("less than 0.2 mm",'Model output'!V141)), ISNUMBER(SEARCH("less than 0.5 mm",'Model output'!V141)), ISNUMBER(SEARCH("invades capsule",'Model output'!V141)), ISNUMBER(SEARCH("Lymphocyte invasion",'Model output'!V141)), ISNUMBER(SEARCH("invades in capsule or vessel or benign tissue",'Model output'!V141)), ISNUMBER(SEARCH("not mentioned",'Model output'!V141)), ISNUMBER(SEARCH("cannot be assessed",'Model output'!V141))), "negative", "positive")</f>
        <v>negative</v>
      </c>
      <c r="AE142" s="38"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39" t="str">
        <f t="shared" si="30"/>
        <v>1b</v>
      </c>
      <c r="AG142" s="39" t="str">
        <f t="shared" si="31"/>
        <v>0</v>
      </c>
      <c r="AH142" s="39" t="str">
        <f t="shared" si="34"/>
        <v>0</v>
      </c>
      <c r="AI142" s="45" t="str">
        <f t="shared" si="35"/>
        <v>I</v>
      </c>
      <c r="AJ142" s="42" t="s">
        <v>941</v>
      </c>
      <c r="AK142" s="44" t="s">
        <v>945</v>
      </c>
      <c r="AL142" s="44" t="s">
        <v>946</v>
      </c>
      <c r="AM142" s="44" t="s">
        <v>949</v>
      </c>
      <c r="AN142" s="44" t="s">
        <v>73</v>
      </c>
      <c r="AO142" s="24">
        <f t="shared" ca="1" si="37"/>
        <v>1</v>
      </c>
      <c r="AP142" s="1">
        <f t="shared" si="38"/>
        <v>1</v>
      </c>
      <c r="AQ142" s="1">
        <f t="shared" si="39"/>
        <v>1</v>
      </c>
      <c r="AR142" s="1">
        <f t="shared" si="40"/>
        <v>1</v>
      </c>
      <c r="AS142" s="15">
        <f t="shared" si="36"/>
        <v>1</v>
      </c>
    </row>
    <row r="143" spans="1:45">
      <c r="A143" t="str">
        <f>'Model output'!A142</f>
        <v>TCGA-EL-A4K1</v>
      </c>
      <c r="B143" s="36">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3</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32"/>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output'!G142)),ISNUMBER(SEARCH("V ",'Model output'!G142)),ISNUMBER(SEARCH("five",'Model output'!G142)),ISNUMBER(SEARCH("5",'Model output'!G142))))), "lateral", "central"))</f>
        <v>central</v>
      </c>
      <c r="H143" t="str">
        <f>IF('Model output'!H142="","negative",IF(OR(ISNUMBER(SEARCH("lymph node",'Model output'!H142)),ISNUMBER(SEARCH("gland",'Model output'!H142)),ISNUMBER(SEARCH("lobe",'Model output'!H142)),ISNUMBER(SEARCH("isthmus",'Model output'!H142)),ISNUMBER(SEARCH("mediastinum",'Model output'!H142)),ISNUMBER(SEARCH("Not mentioned",'Model output'!H142)), ISNUMBER(SEARCH("Not applicable",'Model output'!H142)), ISNUMBER(SEARCH("paratracheal",'Model output'!H142)),ISNUMBER(SEARCH("fibroadipose tissue",'Model output'!H142)),ISNUMBER(SEARCH("thyroid node",'Model output'!H142)),ISNUMBER(SEARCH("skeletal muscle",'Model output'!H142)),ISNUMBER(SEARCH("right",'Model output'!H142)),ISNUMBER(SEARCH("left",'Model output'!H142)),ISNUMBER(SEARCH("Not specified",'Model output'!H142))),"negative","positive"))</f>
        <v>negative</v>
      </c>
      <c r="I143">
        <f>IF(OR('Model output'!I142="",'Model output'!I142="Not answered",'Model output'!I142="Not mentioned"),"",IF(ISNUMBER('Model output'!I142),'Model output'!I142,1))</f>
        <v>1</v>
      </c>
      <c r="J143">
        <f>IF(OR('Model output'!J142="",'Model output'!J142="Not answered",'Model output'!J142="Not mentioned"),"",IF(AND(ISNUMBER('Model output'!J142),'Model output'!J142&lt;=I143),'Model output'!J142,IF(AND(ISNUMBER('Model output'!J142), 'Model output'!J142&gt;=DATE(2024,1,1)), MIN(DAY('Model output'!J142), MONTH('Model output'!J142), YEAR('Model output'!J142)), IF(ISNUMBER(SEARCH("0/",'Model output'!J142)),0,IF(ISNUMBER(SEARCH("/",'Model output'!J142)), VALUE(LEFT('Model output'!J142, SEARCH("/",'Model output'!J142)-1)),1)))))</f>
        <v>1</v>
      </c>
      <c r="K143" t="str" cm="1">
        <f t="array" ref="K143">IF(COUNT(FIND({0,1,2,3,4,5,6,7,8,9},'Model output'!K142))&gt;0,'Model output'!K142,"")</f>
        <v>0.4 cm</v>
      </c>
      <c r="L143" s="8" t="str">
        <f t="shared" si="29"/>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33"/>
        <v>2.9cm</v>
      </c>
      <c r="R143" cm="1">
        <f t="array" ref="R143">IF(Q143="","",IF(ISNUMBER(SEARCH("cm",Q143)),MAX(VALUE(SUBSTITUTE(_xlfn.FILTERXML("&lt;t&gt;&lt;s&gt;"&amp;SUBSTITUTE(Q143,",","&lt;/s&gt;&lt;s&gt;")&amp;"&lt;/s&gt;&lt;/t&gt;","//s"),"cm",""))),MAX(VALUE(SUBSTITUTE(_xlfn.FILTERXML("&lt;t&gt;&lt;s&gt;"&amp;SUBSTITUTE(Q143,",","&lt;/s&gt;&lt;s&gt;")&amp;"&lt;/s&gt;&lt;/t&gt;","//s"),"mm","")))/10))</f>
        <v>2.9</v>
      </c>
      <c r="S143" t="str">
        <f>IF(OR('Model output'!P142="",ISNUMBER(SEARCH("Not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 ""))</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9" t="str">
        <f>IF('Model output'!S142="","",'Model output'!S142)</f>
        <v>Present</v>
      </c>
      <c r="Y143" t="str">
        <f>IF(OR('Model output'!S142="",ISNUMBER(SEARCH("Absent",'Model output'!S142)),ISNUMBER(SEARCH("Not identified",'Model output'!S142)),AND(ISNUMBER(SEARCH("No",'Model output'!S142)),NOT(ISNUMBER(SEARCH("carcinoma",'Model output'!S142)))),ISNUMBER(SEARCH("negative",'Model output'!S142))),"negative",IF(Z143="positive","gETE", "positive"))</f>
        <v>positive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negative</v>
      </c>
      <c r="AA143" t="str">
        <f>IF('Model output'!T142="","",IF('Model output'!T142="Not mentioned", "No", "Yes"))</f>
        <v/>
      </c>
      <c r="AB143" t="str">
        <f>IF(AA143&lt;&gt;"Yes","",IF(OR('Model output'!U142="",ISNUMBER(SEARCH("Not identified",'Model output'!U142))),"",'Model output'!U142))</f>
        <v/>
      </c>
      <c r="AC143" s="1" t="str">
        <f>IF(OR('Model output'!V142="", AND(ISERROR(SEARCH("Positive",'Model output'!V142)), ISNUMBER(SEARCH("Negative",'Model output'!V142))), ISNUMBER(SEARCH("Uninvolved",'Model output'!V142)), ISNUMBER(SEARCH("not involved",'Model output'!V142)), ISNUMBER(SEARCH("Free",'Model output'!V142)), ISNUMBER(SEARCH("1 mm",'Model output'!V142)), ISNUMBER(SEARCH("1.0 mm",'Model output'!V142)), ISNUMBER(SEARCH("0.1 CM",'Model output'!V142)), ISNUMBER(SEARCH("less than 0.2 mm",'Model output'!V142)), ISNUMBER(SEARCH("less than 0.5 mm",'Model output'!V142)), ISNUMBER(SEARCH("invades capsule",'Model output'!V142)), ISNUMBER(SEARCH("Lymphocyte invasion",'Model output'!V142)), ISNUMBER(SEARCH("invades in capsule or vessel or benign tissue",'Model output'!V142)), ISNUMBER(SEARCH("not mentioned",'Model output'!V142)), ISNUMBER(SEARCH("cannot be assessed",'Model output'!V142))), "negative", "positive")</f>
        <v>positive</v>
      </c>
      <c r="AE143" s="38"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high</v>
      </c>
      <c r="AF143" s="39" t="str">
        <f t="shared" si="30"/>
        <v>2</v>
      </c>
      <c r="AG143" s="39" t="str">
        <f t="shared" si="31"/>
        <v>1a</v>
      </c>
      <c r="AH143" s="39" t="str">
        <f t="shared" si="34"/>
        <v>0</v>
      </c>
      <c r="AI143" s="45" t="str">
        <f t="shared" si="35"/>
        <v>II</v>
      </c>
      <c r="AJ143" s="42" t="s">
        <v>940</v>
      </c>
      <c r="AK143" s="44" t="s">
        <v>944</v>
      </c>
      <c r="AL143" s="44" t="s">
        <v>634</v>
      </c>
      <c r="AM143" s="44" t="s">
        <v>949</v>
      </c>
      <c r="AN143" s="44" t="s">
        <v>947</v>
      </c>
      <c r="AO143" s="24">
        <f t="shared" si="37"/>
        <v>1</v>
      </c>
      <c r="AP143" s="1">
        <f t="shared" si="38"/>
        <v>0</v>
      </c>
      <c r="AQ143" s="1">
        <f t="shared" si="39"/>
        <v>1</v>
      </c>
      <c r="AR143" s="1">
        <f t="shared" si="40"/>
        <v>1</v>
      </c>
      <c r="AS143" s="15">
        <f t="shared" si="36"/>
        <v>1</v>
      </c>
    </row>
    <row r="144" spans="1:45">
      <c r="A144" t="str">
        <f>'Model output'!A143</f>
        <v>TCGA-EL-A4K2</v>
      </c>
      <c r="B144" s="36">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0</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0</v>
      </c>
      <c r="F144" t="str">
        <f t="shared" si="32"/>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output'!G143)),ISNUMBER(SEARCH("V ",'Model output'!G143)),ISNUMBER(SEARCH("five",'Model output'!G143)),ISNUMBER(SEARCH("5",'Model output'!G143))))), "lateral", "central"))</f>
        <v/>
      </c>
      <c r="H144" t="str">
        <f>IF('Model output'!H143="","negative",IF(OR(ISNUMBER(SEARCH("lymph node",'Model output'!H143)),ISNUMBER(SEARCH("gland",'Model output'!H143)),ISNUMBER(SEARCH("lobe",'Model output'!H143)),ISNUMBER(SEARCH("isthmus",'Model output'!H143)),ISNUMBER(SEARCH("mediastinum",'Model output'!H143)),ISNUMBER(SEARCH("Not mentioned",'Model output'!H143)), ISNUMBER(SEARCH("Not applicable",'Model output'!H143)), ISNUMBER(SEARCH("paratracheal",'Model output'!H143)),ISNUMBER(SEARCH("fibroadipose tissue",'Model output'!H143)),ISNUMBER(SEARCH("thyroid node",'Model output'!H143)),ISNUMBER(SEARCH("skeletal muscle",'Model output'!H143)),ISNUMBER(SEARCH("right",'Model output'!H143)),ISNUMBER(SEARCH("left",'Model output'!H143)),ISNUMBER(SEARCH("Not specified",'Model output'!H143))),"negative","positive"))</f>
        <v>negative</v>
      </c>
      <c r="I144">
        <f>IF(OR('Model output'!I143="",'Model output'!I143="Not answered",'Model output'!I143="Not mentioned"),"",IF(ISNUMBER('Model output'!I143),'Model output'!I143,1))</f>
        <v>1</v>
      </c>
      <c r="J144">
        <f>IF(OR('Model output'!J143="",'Model output'!J143="Not answered",'Model output'!J143="Not mentioned"),"",IF(AND(ISNUMBER('Model output'!J143),'Model output'!J143&lt;=I144),'Model output'!J143,IF(AND(ISNUMBER('Model output'!J143), 'Model output'!J143&gt;=DATE(2024,1,1)), MIN(DAY('Model output'!J143), MONTH('Model output'!J143), YEAR('Model output'!J143)), IF(ISNUMBER(SEARCH("0/",'Model output'!J143)),0,IF(ISNUMBER(SEARCH("/",'Model output'!J143)), VALUE(LEFT('Model output'!J143, SEARCH("/",'Model output'!J143)-1)),1)))))</f>
        <v>0</v>
      </c>
      <c r="K144" t="str" cm="1">
        <f t="array" ref="K144">IF(COUNT(FIND({0,1,2,3,4,5,6,7,8,9},'Model output'!K143))&gt;0,'Model output'!K143,"")</f>
        <v/>
      </c>
      <c r="L144" s="8" t="str">
        <f t="shared" si="29"/>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33"/>
        <v>1.8cm</v>
      </c>
      <c r="R144" cm="1">
        <f t="array" ref="R144">IF(Q144="","",IF(ISNUMBER(SEARCH("cm",Q144)),MAX(VALUE(SUBSTITUTE(_xlfn.FILTERXML("&lt;t&gt;&lt;s&gt;"&amp;SUBSTITUTE(Q144,",","&lt;/s&gt;&lt;s&gt;")&amp;"&lt;/s&gt;&lt;/t&gt;","//s"),"cm",""))),MAX(VALUE(SUBSTITUTE(_xlfn.FILTERXML("&lt;t&gt;&lt;s&gt;"&amp;SUBSTITUTE(Q144,",","&lt;/s&gt;&lt;s&gt;")&amp;"&lt;/s&gt;&lt;/t&gt;","//s"),"mm","")))/10))</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 ""))</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9" t="str">
        <f>IF('Model output'!S143="","",'Model output'!S143)</f>
        <v>Absent</v>
      </c>
      <c r="Y144" t="str">
        <f>IF(OR('Model output'!S143="",ISNUMBER(SEARCH("Absent",'Model output'!S143)),ISNUMBER(SEARCH("Not identified",'Model output'!S143)),AND(ISNUMBER(SEARCH("No",'Model output'!S143)),NOT(ISNUMBER(SEARCH("carcinoma",'Model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1" t="str">
        <f>IF(OR('Model output'!V143="", AND(ISERROR(SEARCH("Positive",'Model output'!V143)), ISNUMBER(SEARCH("Negative",'Model output'!V143))), ISNUMBER(SEARCH("Uninvolved",'Model output'!V143)), ISNUMBER(SEARCH("not involved",'Model output'!V143)), ISNUMBER(SEARCH("Free",'Model output'!V143)), ISNUMBER(SEARCH("1 mm",'Model output'!V143)), ISNUMBER(SEARCH("1.0 mm",'Model output'!V143)), ISNUMBER(SEARCH("0.1 CM",'Model output'!V143)), ISNUMBER(SEARCH("less than 0.2 mm",'Model output'!V143)), ISNUMBER(SEARCH("less than 0.5 mm",'Model output'!V143)), ISNUMBER(SEARCH("invades capsule",'Model output'!V143)), ISNUMBER(SEARCH("Lymphocyte invasion",'Model output'!V143)), ISNUMBER(SEARCH("invades in capsule or vessel or benign tissue",'Model output'!V143)), ISNUMBER(SEARCH("not mentioned",'Model output'!V143)), ISNUMBER(SEARCH("cannot be assessed",'Model output'!V143))), "negative", "positive")</f>
        <v>negative</v>
      </c>
      <c r="AE144" s="38"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39" t="str">
        <f t="shared" si="30"/>
        <v>1b</v>
      </c>
      <c r="AG144" s="39" t="str">
        <f t="shared" si="31"/>
        <v>0</v>
      </c>
      <c r="AH144" s="39" t="str">
        <f t="shared" si="34"/>
        <v>0</v>
      </c>
      <c r="AI144" s="45" t="str">
        <f t="shared" si="35"/>
        <v>I</v>
      </c>
      <c r="AJ144" s="42" t="s">
        <v>941</v>
      </c>
      <c r="AK144" s="44" t="s">
        <v>945</v>
      </c>
      <c r="AL144" s="44" t="s">
        <v>946</v>
      </c>
      <c r="AM144" s="44" t="s">
        <v>949</v>
      </c>
      <c r="AN144" s="44" t="s">
        <v>73</v>
      </c>
      <c r="AO144" s="24">
        <f t="shared" ca="1" si="37"/>
        <v>1</v>
      </c>
      <c r="AP144" s="1">
        <f t="shared" si="38"/>
        <v>1</v>
      </c>
      <c r="AQ144" s="1">
        <f t="shared" si="39"/>
        <v>1</v>
      </c>
      <c r="AR144" s="1">
        <f t="shared" si="40"/>
        <v>1</v>
      </c>
      <c r="AS144" s="15">
        <f t="shared" si="36"/>
        <v>1</v>
      </c>
    </row>
    <row r="145" spans="1:45">
      <c r="A145" t="str">
        <f>'Model output'!A144</f>
        <v>TCGA-EL-A4K4</v>
      </c>
      <c r="B145" s="36">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0</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1</v>
      </c>
      <c r="F145" t="str">
        <f t="shared" si="32"/>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output'!G144)),ISNUMBER(SEARCH("V ",'Model output'!G144)),ISNUMBER(SEARCH("five",'Model output'!G144)),ISNUMBER(SEARCH("5",'Model output'!G144))))), "lateral", "central"))</f>
        <v>lateral</v>
      </c>
      <c r="H145" t="str">
        <f>IF('Model output'!H144="","negative",IF(OR(ISNUMBER(SEARCH("lymph node",'Model output'!H144)),ISNUMBER(SEARCH("gland",'Model output'!H144)),ISNUMBER(SEARCH("lobe",'Model output'!H144)),ISNUMBER(SEARCH("isthmus",'Model output'!H144)),ISNUMBER(SEARCH("mediastinum",'Model output'!H144)),ISNUMBER(SEARCH("Not mentioned",'Model output'!H144)), ISNUMBER(SEARCH("Not applicable",'Model output'!H144)), ISNUMBER(SEARCH("paratracheal",'Model output'!H144)),ISNUMBER(SEARCH("fibroadipose tissue",'Model output'!H144)),ISNUMBER(SEARCH("thyroid node",'Model output'!H144)),ISNUMBER(SEARCH("skeletal muscle",'Model output'!H144)),ISNUMBER(SEARCH("right",'Model output'!H144)),ISNUMBER(SEARCH("left",'Model output'!H144)),ISNUMBER(SEARCH("Not specified",'Model output'!H144))),"negative","positive"))</f>
        <v>negative</v>
      </c>
      <c r="I145">
        <f>IF(OR('Model output'!I144="",'Model output'!I144="Not answered",'Model output'!I144="Not mentioned"),"",IF(ISNUMBER('Model output'!I144),'Model output'!I144,1))</f>
        <v>15</v>
      </c>
      <c r="J145">
        <f>IF(OR('Model output'!J144="",'Model output'!J144="Not answered",'Model output'!J144="Not mentioned"),"",IF(AND(ISNUMBER('Model output'!J144),'Model output'!J144&lt;=I145),'Model output'!J144,IF(AND(ISNUMBER('Model output'!J144), 'Model output'!J144&gt;=DATE(2024,1,1)), MIN(DAY('Model output'!J144), MONTH('Model output'!J144), YEAR('Model output'!J144)), IF(ISNUMBER(SEARCH("0/",'Model output'!J144)),0,IF(ISNUMBER(SEARCH("/",'Model output'!J144)), VALUE(LEFT('Model output'!J144, SEARCH("/",'Model output'!J144)-1)),1)))))</f>
        <v>4</v>
      </c>
      <c r="K145" t="str" cm="1">
        <f t="array" ref="K145">IF(COUNT(FIND({0,1,2,3,4,5,6,7,8,9},'Model output'!K144))&gt;0,'Model output'!K144,"")</f>
        <v>4 cm</v>
      </c>
      <c r="L145" s="8" t="str">
        <f t="shared" si="29"/>
        <v>4cm</v>
      </c>
      <c r="M145" cm="1">
        <f t="array" ref="M145">IF(L145="","",IF(ISNUMBER(SEARCH("cm",L145)),MAX(VALUE(SUBSTITUTE(_xlfn.FILTERXML("&lt;t&gt;&lt;s&gt;"&amp;SUBSTITUTE(L145,",","&lt;/s&gt;&lt;s&gt;")&amp;"&lt;/s&gt;&lt;/t&gt;","//s"),"cm",""))),MAX(VALUE(SUBSTITUTE(_xlfn.FILTERXML("&lt;t&gt;&lt;s&gt;"&amp;SUBSTITUTE(L145,",","&lt;/s&gt;&lt;s&gt;")&amp;"&lt;/s&gt;&lt;/t&gt;","//s"),"mm","")))/10))</f>
        <v>4</v>
      </c>
      <c r="N145" t="str">
        <f>IF('Model output'!L144="","",'Model output'!L144)</f>
        <v>Papillary</v>
      </c>
      <c r="O145" t="str">
        <f>IF('Model output'!M144="","",'Model output'!M144)</f>
        <v>Conventional</v>
      </c>
      <c r="P145" t="str">
        <f>IF('Model output'!N144="","",'Model output'!N144)</f>
        <v>4.4 cm</v>
      </c>
      <c r="Q145" t="str">
        <f t="shared" si="33"/>
        <v>4.4cm</v>
      </c>
      <c r="R145" cm="1">
        <f t="array" ref="R145">IF(Q145="","",IF(ISNUMBER(SEARCH("cm",Q145)),MAX(VALUE(SUBSTITUTE(_xlfn.FILTERXML("&lt;t&gt;&lt;s&gt;"&amp;SUBSTITUTE(Q145,",","&lt;/s&gt;&lt;s&gt;")&amp;"&lt;/s&gt;&lt;/t&gt;","//s"),"cm",""))),MAX(VALUE(SUBSTITUTE(_xlfn.FILTERXML("&lt;t&gt;&lt;s&gt;"&amp;SUBSTITUTE(Q145,",","&lt;/s&gt;&lt;s&gt;")&amp;"&lt;/s&gt;&lt;/t&gt;","//s"),"mm","")))/10))</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 ""))</f>
        <v>Not mentioned</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s="19" t="str">
        <f>IF('Model output'!S144="","",'Model output'!S144)</f>
        <v>Present, extending into skeletal muscle</v>
      </c>
      <c r="Y145" t="str">
        <f>IF(OR('Model output'!S144="",ISNUMBER(SEARCH("Absent",'Model output'!S144)),ISNUMBER(SEARCH("Not identified",'Model output'!S144)),AND(ISNUMBER(SEARCH("No",'Model output'!S144)),NOT(ISNUMBER(SEARCH("carcinoma",'Model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output'!T144="","",IF('Model output'!T144="Not mentioned", "No", "Yes"))</f>
        <v/>
      </c>
      <c r="AB145" t="str">
        <f>IF(AA145&lt;&gt;"Yes","",IF(OR('Model output'!U144="",ISNUMBER(SEARCH("Not identified",'Model output'!U144))),"",'Model output'!U144))</f>
        <v/>
      </c>
      <c r="AC145" s="1" t="str">
        <f>IF(OR('Model output'!V144="", AND(ISERROR(SEARCH("Positive",'Model output'!V144)), ISNUMBER(SEARCH("Negative",'Model output'!V144))), ISNUMBER(SEARCH("Uninvolved",'Model output'!V144)), ISNUMBER(SEARCH("not involved",'Model output'!V144)), ISNUMBER(SEARCH("Free",'Model output'!V144)), ISNUMBER(SEARCH("1 mm",'Model output'!V144)), ISNUMBER(SEARCH("1.0 mm",'Model output'!V144)), ISNUMBER(SEARCH("0.1 CM",'Model output'!V144)), ISNUMBER(SEARCH("less than 0.2 mm",'Model output'!V144)), ISNUMBER(SEARCH("less than 0.5 mm",'Model output'!V144)), ISNUMBER(SEARCH("invades capsule",'Model output'!V144)), ISNUMBER(SEARCH("Lymphocyte invasion",'Model output'!V144)), ISNUMBER(SEARCH("invades in capsule or vessel or benign tissue",'Model output'!V144)), ISNUMBER(SEARCH("not mentioned",'Model output'!V144)), ISNUMBER(SEARCH("cannot be assessed",'Model output'!V144))), "negative", "positive")</f>
        <v>positive</v>
      </c>
      <c r="AE145" s="38"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39" t="str">
        <f t="shared" si="30"/>
        <v>3b</v>
      </c>
      <c r="AG145" s="39" t="str">
        <f t="shared" si="31"/>
        <v>1b</v>
      </c>
      <c r="AH145" s="39" t="str">
        <f t="shared" si="34"/>
        <v>0</v>
      </c>
      <c r="AI145" s="45" t="str">
        <f t="shared" si="35"/>
        <v>I</v>
      </c>
      <c r="AJ145" s="42" t="s">
        <v>940</v>
      </c>
      <c r="AK145" s="44" t="s">
        <v>944</v>
      </c>
      <c r="AL145" s="44" t="s">
        <v>945</v>
      </c>
      <c r="AM145" s="44" t="s">
        <v>949</v>
      </c>
      <c r="AN145" s="44" t="s">
        <v>73</v>
      </c>
      <c r="AO145" s="24">
        <f t="shared" si="37"/>
        <v>1</v>
      </c>
      <c r="AP145" s="1">
        <f t="shared" si="38"/>
        <v>1</v>
      </c>
      <c r="AQ145" s="1">
        <f t="shared" si="39"/>
        <v>1</v>
      </c>
      <c r="AR145" s="1">
        <f t="shared" si="40"/>
        <v>1</v>
      </c>
      <c r="AS145" s="15">
        <f t="shared" si="36"/>
        <v>1</v>
      </c>
    </row>
    <row r="146" spans="1:45">
      <c r="A146" t="str">
        <f>'Model output'!A145</f>
        <v>TCGA-EL-A4K6</v>
      </c>
      <c r="B146" s="36">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1</v>
      </c>
      <c r="F146" t="str">
        <f t="shared" si="32"/>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output'!G145)),ISNUMBER(SEARCH("V ",'Model output'!G145)),ISNUMBER(SEARCH("five",'Model output'!G145)),ISNUMBER(SEARCH("5",'Model output'!G145))))), "lateral", "central"))</f>
        <v>central</v>
      </c>
      <c r="H146" t="str">
        <f>IF('Model output'!H145="","negative",IF(OR(ISNUMBER(SEARCH("lymph node",'Model output'!H145)),ISNUMBER(SEARCH("gland",'Model output'!H145)),ISNUMBER(SEARCH("lobe",'Model output'!H145)),ISNUMBER(SEARCH("isthmus",'Model output'!H145)),ISNUMBER(SEARCH("mediastinum",'Model output'!H145)),ISNUMBER(SEARCH("Not mentioned",'Model output'!H145)), ISNUMBER(SEARCH("Not applicable",'Model output'!H145)), ISNUMBER(SEARCH("paratracheal",'Model output'!H145)),ISNUMBER(SEARCH("fibroadipose tissue",'Model output'!H145)),ISNUMBER(SEARCH("thyroid node",'Model output'!H145)),ISNUMBER(SEARCH("skeletal muscle",'Model output'!H145)),ISNUMBER(SEARCH("right",'Model output'!H145)),ISNUMBER(SEARCH("left",'Model output'!H145)),ISNUMBER(SEARCH("Not specified",'Model output'!H145))),"negative","positive"))</f>
        <v>negative</v>
      </c>
      <c r="I146">
        <f>IF(OR('Model output'!I145="",'Model output'!I145="Not answered",'Model output'!I145="Not mentioned"),"",IF(ISNUMBER('Model output'!I145),'Model output'!I145,1))</f>
        <v>39</v>
      </c>
      <c r="J146">
        <f>IF(OR('Model output'!J145="",'Model output'!J145="Not answered",'Model output'!J145="Not mentioned"),"",IF(AND(ISNUMBER('Model output'!J145),'Model output'!J145&lt;=I146),'Model output'!J145,IF(AND(ISNUMBER('Model output'!J145), 'Model output'!J145&gt;=DATE(2024,1,1)), MIN(DAY('Model output'!J145), MONTH('Model output'!J145), YEAR('Model output'!J145)), IF(ISNUMBER(SEARCH("0/",'Model output'!J145)),0,IF(ISNUMBER(SEARCH("/",'Model output'!J145)), VALUE(LEFT('Model output'!J145, SEARCH("/",'Model output'!J145)-1)),1)))))</f>
        <v>3</v>
      </c>
      <c r="K146" t="str" cm="1">
        <f t="array" ref="K146">IF(COUNT(FIND({0,1,2,3,4,5,6,7,8,9},'Model output'!K145))&gt;0,'Model output'!K145,"")</f>
        <v/>
      </c>
      <c r="L146" s="8" t="str">
        <f t="shared" si="29"/>
        <v/>
      </c>
      <c r="M146" t="str" cm="1">
        <f t="array" ref="M146">IF(L146="","",IF(ISNUMBER(SEARCH("cm",L146)),MAX(VALUE(SUBSTITUTE(_xlfn.FILTERXML("&lt;t&gt;&lt;s&gt;"&amp;SUBSTITUTE(L146,",","&lt;/s&gt;&lt;s&gt;")&amp;"&lt;/s&gt;&lt;/t&gt;","//s"),"cm",""))),MAX(VALUE(SUBSTITUTE(_xlfn.FILTERXML("&lt;t&gt;&lt;s&gt;"&amp;SUBSTITUTE(L146,",","&lt;/s&gt;&lt;s&gt;")&amp;"&lt;/s&gt;&lt;/t&gt;","//s"),"mm","")))/10))</f>
        <v/>
      </c>
      <c r="N146" t="str">
        <f>IF('Model output'!L145="","",'Model output'!L145)</f>
        <v>Papillary</v>
      </c>
      <c r="O146" t="str">
        <f>IF('Model output'!M145="","",'Model output'!M145)</f>
        <v>Follicular variant</v>
      </c>
      <c r="P146" t="str">
        <f>IF('Model output'!N145="","",'Model output'!N145)</f>
        <v>6.2 cm</v>
      </c>
      <c r="Q146" t="str">
        <f t="shared" si="33"/>
        <v>6.2cm</v>
      </c>
      <c r="R146" cm="1">
        <f t="array" ref="R146">IF(Q146="","",IF(ISNUMBER(SEARCH("cm",Q146)),MAX(VALUE(SUBSTITUTE(_xlfn.FILTERXML("&lt;t&gt;&lt;s&gt;"&amp;SUBSTITUTE(Q146,",","&lt;/s&gt;&lt;s&gt;")&amp;"&lt;/s&gt;&lt;/t&gt;","//s"),"cm",""))),MAX(VALUE(SUBSTITUTE(_xlfn.FILTERXML("&lt;t&gt;&lt;s&gt;"&amp;SUBSTITUTE(Q146,",","&lt;/s&gt;&lt;s&gt;")&amp;"&lt;/s&gt;&lt;/t&gt;","//s"),"mm","")))/10))</f>
        <v>6.2</v>
      </c>
      <c r="S146" t="str">
        <f>IF(OR('Model output'!P145="",ISNUMBER(SEARCH("Not identified", 'Model output'!P145)),ISNUMBER(SEARCH("Absent",'Model output'!P145)),AND(ISNUMBER(SEARCH("No",'Model output'!P145)),NOT(ISNUMBER(SEARCH("diagnostic",'Model output'!P145)))),ISNUMBER(SEARCH("Negative",'Model output'!P145))),"negative","positive")</f>
        <v>positive</v>
      </c>
      <c r="T146">
        <f>IF('Model output'!O145="","",'Model output'!O145)</f>
        <v>1</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 ""))</f>
        <v>Not mentioned</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9" t="str">
        <f>IF('Model output'!S145="","",'Model output'!S145)</f>
        <v>Present</v>
      </c>
      <c r="Y146" t="str">
        <f>IF(OR('Model output'!S145="",ISNUMBER(SEARCH("Absent",'Model output'!S145)),ISNUMBER(SEARCH("Not identified",'Model output'!S145)),AND(ISNUMBER(SEARCH("No",'Model output'!S145)),NOT(ISNUMBER(SEARCH("carcinoma",'Model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1" t="str">
        <f>IF(OR('Model output'!V145="", AND(ISERROR(SEARCH("Positive",'Model output'!V145)), ISNUMBER(SEARCH("Negative",'Model output'!V145))), ISNUMBER(SEARCH("Uninvolved",'Model output'!V145)), ISNUMBER(SEARCH("not involved",'Model output'!V145)), ISNUMBER(SEARCH("Free",'Model output'!V145)), ISNUMBER(SEARCH("1 mm",'Model output'!V145)), ISNUMBER(SEARCH("1.0 mm",'Model output'!V145)), ISNUMBER(SEARCH("0.1 CM",'Model output'!V145)), ISNUMBER(SEARCH("less than 0.2 mm",'Model output'!V145)), ISNUMBER(SEARCH("less than 0.5 mm",'Model output'!V145)), ISNUMBER(SEARCH("invades capsule",'Model output'!V145)), ISNUMBER(SEARCH("Lymphocyte invasion",'Model output'!V145)), ISNUMBER(SEARCH("invades in capsule or vessel or benign tissue",'Model output'!V145)), ISNUMBER(SEARCH("not mentioned",'Model output'!V145)), ISNUMBER(SEARCH("cannot be assessed",'Model output'!V145))), "negative", "positive")</f>
        <v>negative</v>
      </c>
      <c r="AE146" s="38"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intermediate</v>
      </c>
      <c r="AF146" s="39" t="str">
        <f t="shared" si="30"/>
        <v>3a</v>
      </c>
      <c r="AG146" s="39" t="str">
        <f t="shared" si="31"/>
        <v>1a</v>
      </c>
      <c r="AH146" s="39" t="str">
        <f t="shared" si="34"/>
        <v>0</v>
      </c>
      <c r="AI146" s="45" t="str">
        <f t="shared" si="35"/>
        <v>II</v>
      </c>
      <c r="AJ146" s="42" t="s">
        <v>942</v>
      </c>
      <c r="AK146" s="44" t="s">
        <v>950</v>
      </c>
      <c r="AL146" s="44" t="s">
        <v>634</v>
      </c>
      <c r="AM146" s="44" t="s">
        <v>949</v>
      </c>
      <c r="AN146" s="44" t="s">
        <v>947</v>
      </c>
      <c r="AO146" s="24">
        <f t="shared" ca="1" si="37"/>
        <v>1</v>
      </c>
      <c r="AP146" s="1">
        <f t="shared" si="38"/>
        <v>1</v>
      </c>
      <c r="AQ146" s="1">
        <f t="shared" si="39"/>
        <v>1</v>
      </c>
      <c r="AR146" s="1">
        <f t="shared" si="40"/>
        <v>1</v>
      </c>
      <c r="AS146" s="15">
        <f t="shared" si="36"/>
        <v>1</v>
      </c>
    </row>
    <row r="147" spans="1:45">
      <c r="A147" t="str">
        <f>'Model output'!A146</f>
        <v>TCGA-EL-A4K9</v>
      </c>
      <c r="B147" s="36">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32"/>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output'!G146)),ISNUMBER(SEARCH("V ",'Model output'!G146)),ISNUMBER(SEARCH("five",'Model output'!G146)),ISNUMBER(SEARCH("5",'Model output'!G146))))), "lateral", "central"))</f>
        <v/>
      </c>
      <c r="H147" t="str">
        <f>IF('Model output'!H146="","negative",IF(OR(ISNUMBER(SEARCH("lymph node",'Model output'!H146)),ISNUMBER(SEARCH("gland",'Model output'!H146)),ISNUMBER(SEARCH("lobe",'Model output'!H146)),ISNUMBER(SEARCH("isthmus",'Model output'!H146)),ISNUMBER(SEARCH("mediastinum",'Model output'!H146)),ISNUMBER(SEARCH("Not mentioned",'Model output'!H146)), ISNUMBER(SEARCH("Not applicable",'Model output'!H146)), ISNUMBER(SEARCH("paratracheal",'Model output'!H146)),ISNUMBER(SEARCH("fibroadipose tissue",'Model output'!H146)),ISNUMBER(SEARCH("thyroid node",'Model output'!H146)),ISNUMBER(SEARCH("skeletal muscle",'Model output'!H146)),ISNUMBER(SEARCH("right",'Model output'!H146)),ISNUMBER(SEARCH("left",'Model output'!H146)),ISNUMBER(SEARCH("Not specified",'Model output'!H146))),"negative","positive"))</f>
        <v>negative</v>
      </c>
      <c r="I147">
        <f>IF(OR('Model output'!I146="",'Model output'!I146="Not answered",'Model output'!I146="Not mentioned"),"",IF(ISNUMBER('Model output'!I146),'Model output'!I146,1))</f>
        <v>0</v>
      </c>
      <c r="J147">
        <f>IF(OR('Model output'!J146="",'Model output'!J146="Not answered",'Model output'!J146="Not mentioned"),"",IF(AND(ISNUMBER('Model output'!J146),'Model output'!J146&lt;=I147),'Model output'!J146,IF(AND(ISNUMBER('Model output'!J146), 'Model output'!J146&gt;=DATE(2024,1,1)), MIN(DAY('Model output'!J146), MONTH('Model output'!J146), YEAR('Model output'!J146)), IF(ISNUMBER(SEARCH("0/",'Model output'!J146)),0,IF(ISNUMBER(SEARCH("/",'Model output'!J146)), VALUE(LEFT('Model output'!J146, SEARCH("/",'Model output'!J146)-1)),1)))))</f>
        <v>0</v>
      </c>
      <c r="K147" t="str" cm="1">
        <f t="array" ref="K147">IF(COUNT(FIND({0,1,2,3,4,5,6,7,8,9},'Model output'!K146))&gt;0,'Model output'!K146,"")</f>
        <v/>
      </c>
      <c r="L147" s="8" t="str">
        <f t="shared" si="29"/>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
      </c>
      <c r="P147" t="str">
        <f>IF('Model output'!N146="","",'Model output'!N146)</f>
        <v>1.5 cm</v>
      </c>
      <c r="Q147" t="str">
        <f t="shared" si="33"/>
        <v>1.5cm</v>
      </c>
      <c r="R147" cm="1">
        <f t="array" ref="R147">IF(Q147="","",IF(ISNUMBER(SEARCH("cm",Q147)),MAX(VALUE(SUBSTITUTE(_xlfn.FILTERXML("&lt;t&gt;&lt;s&gt;"&amp;SUBSTITUTE(Q147,",","&lt;/s&gt;&lt;s&gt;")&amp;"&lt;/s&gt;&lt;/t&gt;","//s"),"cm",""))),MAX(VALUE(SUBSTITUTE(_xlfn.FILTERXML("&lt;t&gt;&lt;s&gt;"&amp;SUBSTITUTE(Q147,",","&lt;/s&gt;&lt;s&gt;")&amp;"&lt;/s&gt;&lt;/t&gt;","//s"),"mm","")))/10))</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 ""))</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19" t="str">
        <f>IF('Model output'!S146="","",'Model output'!S146)</f>
        <v>Present</v>
      </c>
      <c r="Y147" t="str">
        <f>IF(OR('Model output'!S146="",ISNUMBER(SEARCH("Absent",'Model output'!S146)),ISNUMBER(SEARCH("Not identified",'Model output'!S146)),AND(ISNUMBER(SEARCH("No",'Model output'!S146)),NOT(ISNUMBER(SEARCH("carcinoma",'Model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1" t="str">
        <f>IF(OR('Model output'!V146="", AND(ISERROR(SEARCH("Positive",'Model output'!V146)), ISNUMBER(SEARCH("Negative",'Model output'!V146))), ISNUMBER(SEARCH("Uninvolved",'Model output'!V146)), ISNUMBER(SEARCH("not involved",'Model output'!V146)), ISNUMBER(SEARCH("Free",'Model output'!V146)), ISNUMBER(SEARCH("1 mm",'Model output'!V146)), ISNUMBER(SEARCH("1.0 mm",'Model output'!V146)), ISNUMBER(SEARCH("0.1 CM",'Model output'!V146)), ISNUMBER(SEARCH("less than 0.2 mm",'Model output'!V146)), ISNUMBER(SEARCH("less than 0.5 mm",'Model output'!V146)), ISNUMBER(SEARCH("invades capsule",'Model output'!V146)), ISNUMBER(SEARCH("Lymphocyte invasion",'Model output'!V146)), ISNUMBER(SEARCH("invades in capsule or vessel or benign tissue",'Model output'!V146)), ISNUMBER(SEARCH("not mentioned",'Model output'!V146)), ISNUMBER(SEARCH("cannot be assessed",'Model output'!V146))), "negative", "positive")</f>
        <v>negative</v>
      </c>
      <c r="AE147" s="38"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39" t="str">
        <f t="shared" si="30"/>
        <v>1b</v>
      </c>
      <c r="AG147" s="39" t="str">
        <f t="shared" si="31"/>
        <v>0</v>
      </c>
      <c r="AH147" s="39" t="str">
        <f t="shared" si="34"/>
        <v>0</v>
      </c>
      <c r="AI147" s="45" t="str">
        <f t="shared" si="35"/>
        <v>I</v>
      </c>
      <c r="AJ147" s="42" t="s">
        <v>942</v>
      </c>
      <c r="AK147" s="44" t="s">
        <v>945</v>
      </c>
      <c r="AL147" s="44" t="s">
        <v>949</v>
      </c>
      <c r="AM147" s="44" t="s">
        <v>949</v>
      </c>
      <c r="AN147" s="44" t="s">
        <v>73</v>
      </c>
      <c r="AO147" s="24">
        <f t="shared" ca="1" si="37"/>
        <v>1</v>
      </c>
      <c r="AP147" s="1">
        <f t="shared" si="38"/>
        <v>1</v>
      </c>
      <c r="AQ147" s="1">
        <f t="shared" si="39"/>
        <v>1</v>
      </c>
      <c r="AR147" s="1">
        <f t="shared" si="40"/>
        <v>1</v>
      </c>
      <c r="AS147" s="15">
        <f t="shared" si="36"/>
        <v>1</v>
      </c>
    </row>
    <row r="148" spans="1:45">
      <c r="A148" t="str">
        <f>'Model output'!A147</f>
        <v>TCGA-EL-A4KD</v>
      </c>
      <c r="B148" s="36">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1</v>
      </c>
      <c r="F148" t="str">
        <f t="shared" si="32"/>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output'!G147)),ISNUMBER(SEARCH("V ",'Model output'!G147)),ISNUMBER(SEARCH("five",'Model output'!G147)),ISNUMBER(SEARCH("5",'Model output'!G147))))), "lateral", "central"))</f>
        <v>central</v>
      </c>
      <c r="H148" t="str">
        <f>IF('Model output'!H147="","negative",IF(OR(ISNUMBER(SEARCH("lymph node",'Model output'!H147)),ISNUMBER(SEARCH("gland",'Model output'!H147)),ISNUMBER(SEARCH("lobe",'Model output'!H147)),ISNUMBER(SEARCH("isthmus",'Model output'!H147)),ISNUMBER(SEARCH("mediastinum",'Model output'!H147)),ISNUMBER(SEARCH("Not mentioned",'Model output'!H147)), ISNUMBER(SEARCH("Not applicable",'Model output'!H147)), ISNUMBER(SEARCH("paratracheal",'Model output'!H147)),ISNUMBER(SEARCH("fibroadipose tissue",'Model output'!H147)),ISNUMBER(SEARCH("thyroid node",'Model output'!H147)),ISNUMBER(SEARCH("skeletal muscle",'Model output'!H147)),ISNUMBER(SEARCH("right",'Model output'!H147)),ISNUMBER(SEARCH("left",'Model output'!H147)),ISNUMBER(SEARCH("Not specified",'Model output'!H147))),"negative","positive"))</f>
        <v>negative</v>
      </c>
      <c r="I148">
        <f>IF(OR('Model output'!I147="",'Model output'!I147="Not answered",'Model output'!I147="Not mentioned"),"",IF(ISNUMBER('Model output'!I147),'Model output'!I147,1))</f>
        <v>17</v>
      </c>
      <c r="J148">
        <f>IF(OR('Model output'!J147="",'Model output'!J147="Not answered",'Model output'!J147="Not mentioned"),"",IF(AND(ISNUMBER('Model output'!J147),'Model output'!J147&lt;=I148),'Model output'!J147,IF(AND(ISNUMBER('Model output'!J147), 'Model output'!J147&gt;=DATE(2024,1,1)), MIN(DAY('Model output'!J147), MONTH('Model output'!J147), YEAR('Model output'!J147)), IF(ISNUMBER(SEARCH("0/",'Model output'!J147)),0,IF(ISNUMBER(SEARCH("/",'Model output'!J147)), VALUE(LEFT('Model output'!J147, SEARCH("/",'Model output'!J147)-1)),1)))))</f>
        <v>3</v>
      </c>
      <c r="K148" t="str" cm="1">
        <f t="array" ref="K148">IF(COUNT(FIND({0,1,2,3,4,5,6,7,8,9},'Model output'!K147))&gt;0,'Model output'!K147,"")</f>
        <v/>
      </c>
      <c r="L148" s="8" t="str">
        <f t="shared" si="29"/>
        <v/>
      </c>
      <c r="M148" t="str" cm="1">
        <f t="array" ref="M148">IF(L148="","",IF(ISNUMBER(SEARCH("cm",L148)),MAX(VALUE(SUBSTITUTE(_xlfn.FILTERXML("&lt;t&gt;&lt;s&gt;"&amp;SUBSTITUTE(L148,",","&lt;/s&gt;&lt;s&gt;")&amp;"&lt;/s&gt;&lt;/t&gt;","//s"),"cm",""))),MAX(VALUE(SUBSTITUTE(_xlfn.FILTERXML("&lt;t&gt;&lt;s&gt;"&amp;SUBSTITUTE(L148,",","&lt;/s&gt;&lt;s&gt;")&amp;"&lt;/s&gt;&lt;/t&gt;","//s"),"mm","")))/10))</f>
        <v/>
      </c>
      <c r="N148" t="str">
        <f>IF('Model output'!L147="","",'Model output'!L147)</f>
        <v>Papillary Thyroid Carcinoma</v>
      </c>
      <c r="O148" t="str">
        <f>IF('Model output'!M147="","",'Model output'!M147)</f>
        <v>Follicular Variant</v>
      </c>
      <c r="P148" t="str">
        <f>IF('Model output'!N147="","",'Model output'!N147)</f>
        <v>4.5 cm</v>
      </c>
      <c r="Q148" t="str">
        <f t="shared" si="33"/>
        <v>4.5cm</v>
      </c>
      <c r="R148" cm="1">
        <f t="array" ref="R148">IF(Q148="","",IF(ISNUMBER(SEARCH("cm",Q148)),MAX(VALUE(SUBSTITUTE(_xlfn.FILTERXML("&lt;t&gt;&lt;s&gt;"&amp;SUBSTITUTE(Q148,",","&lt;/s&gt;&lt;s&gt;")&amp;"&lt;/s&gt;&lt;/t&gt;","//s"),"cm",""))),MAX(VALUE(SUBSTITUTE(_xlfn.FILTERXML("&lt;t&gt;&lt;s&gt;"&amp;SUBSTITUTE(Q148,",","&lt;/s&gt;&lt;s&gt;")&amp;"&lt;/s&gt;&lt;/t&gt;","//s"),"mm","")))/10))</f>
        <v>4.5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 ""))</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s="19" t="str">
        <f>IF('Model output'!S147="","",'Model output'!S147)</f>
        <v>Focally present, extending into fibroadipose tissue</v>
      </c>
      <c r="Y148" t="str">
        <f>IF(OR('Model output'!S147="",ISNUMBER(SEARCH("Absent",'Model output'!S147)),ISNUMBER(SEARCH("Not identified",'Model output'!S147)),AND(ISNUMBER(SEARCH("No",'Model output'!S147)),NOT(ISNUMBER(SEARCH("carcinoma",'Model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1" t="str">
        <f>IF(OR('Model output'!V147="", AND(ISERROR(SEARCH("Positive",'Model output'!V147)), ISNUMBER(SEARCH("Negative",'Model output'!V147))), ISNUMBER(SEARCH("Uninvolved",'Model output'!V147)), ISNUMBER(SEARCH("not involved",'Model output'!V147)), ISNUMBER(SEARCH("Free",'Model output'!V147)), ISNUMBER(SEARCH("1 mm",'Model output'!V147)), ISNUMBER(SEARCH("1.0 mm",'Model output'!V147)), ISNUMBER(SEARCH("0.1 CM",'Model output'!V147)), ISNUMBER(SEARCH("less than 0.2 mm",'Model output'!V147)), ISNUMBER(SEARCH("less than 0.5 mm",'Model output'!V147)), ISNUMBER(SEARCH("invades capsule",'Model output'!V147)), ISNUMBER(SEARCH("Lymphocyte invasion",'Model output'!V147)), ISNUMBER(SEARCH("invades in capsule or vessel or benign tissue",'Model output'!V147)), ISNUMBER(SEARCH("not mentioned",'Model output'!V147)), ISNUMBER(SEARCH("cannot be assessed",'Model output'!V147))), "negative", "positive")</f>
        <v>negative</v>
      </c>
      <c r="AE148" s="38"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39" t="str">
        <f t="shared" si="30"/>
        <v>3a</v>
      </c>
      <c r="AG148" s="39" t="str">
        <f t="shared" si="31"/>
        <v>1a</v>
      </c>
      <c r="AH148" s="39" t="str">
        <f t="shared" si="34"/>
        <v>0</v>
      </c>
      <c r="AI148" s="45" t="str">
        <f t="shared" si="35"/>
        <v>I</v>
      </c>
      <c r="AJ148" s="42" t="s">
        <v>942</v>
      </c>
      <c r="AK148" s="44" t="s">
        <v>950</v>
      </c>
      <c r="AL148" s="44" t="s">
        <v>634</v>
      </c>
      <c r="AM148" s="44" t="s">
        <v>949</v>
      </c>
      <c r="AN148" s="44" t="s">
        <v>73</v>
      </c>
      <c r="AO148" s="24">
        <f t="shared" ca="1" si="37"/>
        <v>1</v>
      </c>
      <c r="AP148" s="1">
        <f t="shared" si="38"/>
        <v>1</v>
      </c>
      <c r="AQ148" s="1">
        <f t="shared" si="39"/>
        <v>1</v>
      </c>
      <c r="AR148" s="1">
        <f t="shared" si="40"/>
        <v>1</v>
      </c>
      <c r="AS148" s="15">
        <f t="shared" si="36"/>
        <v>1</v>
      </c>
    </row>
    <row r="149" spans="1:45">
      <c r="A149" t="str">
        <f>'Model output'!A148</f>
        <v>TCGA-EL-A4KG</v>
      </c>
      <c r="B149" s="36">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X</v>
      </c>
      <c r="F149" t="str">
        <f t="shared" si="32"/>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output'!G148)),ISNUMBER(SEARCH("V ",'Model output'!G148)),ISNUMBER(SEARCH("five",'Model output'!G148)),ISNUMBER(SEARCH("5",'Model output'!G148))))), "lateral", "central"))</f>
        <v/>
      </c>
      <c r="H149" t="str">
        <f>IF('Model output'!H148="","negative",IF(OR(ISNUMBER(SEARCH("lymph node",'Model output'!H148)),ISNUMBER(SEARCH("gland",'Model output'!H148)),ISNUMBER(SEARCH("lobe",'Model output'!H148)),ISNUMBER(SEARCH("isthmus",'Model output'!H148)),ISNUMBER(SEARCH("mediastinum",'Model output'!H148)),ISNUMBER(SEARCH("Not mentioned",'Model output'!H148)), ISNUMBER(SEARCH("Not applicable",'Model output'!H148)), ISNUMBER(SEARCH("paratracheal",'Model output'!H148)),ISNUMBER(SEARCH("fibroadipose tissue",'Model output'!H148)),ISNUMBER(SEARCH("thyroid node",'Model output'!H148)),ISNUMBER(SEARCH("skeletal muscle",'Model output'!H148)),ISNUMBER(SEARCH("right",'Model output'!H148)),ISNUMBER(SEARCH("left",'Model output'!H148)),ISNUMBER(SEARCH("Not specified",'Model output'!H148))),"negative","positive"))</f>
        <v>negative</v>
      </c>
      <c r="I149">
        <f>IF(OR('Model output'!I148="",'Model output'!I148="Not answered",'Model output'!I148="Not mentioned"),"",IF(ISNUMBER('Model output'!I148),'Model output'!I148,1))</f>
        <v>1</v>
      </c>
      <c r="J149">
        <f>IF(OR('Model output'!J148="",'Model output'!J148="Not answered",'Model output'!J148="Not mentioned"),"",IF(AND(ISNUMBER('Model output'!J148),'Model output'!J148&lt;=I149),'Model output'!J148,IF(AND(ISNUMBER('Model output'!J148), 'Model output'!J148&gt;=DATE(2024,1,1)), MIN(DAY('Model output'!J148), MONTH('Model output'!J148), YEAR('Model output'!J148)), IF(ISNUMBER(SEARCH("0/",'Model output'!J148)),0,IF(ISNUMBER(SEARCH("/",'Model output'!J148)), VALUE(LEFT('Model output'!J148, SEARCH("/",'Model output'!J148)-1)),1)))))</f>
        <v>0</v>
      </c>
      <c r="K149" t="str" cm="1">
        <f t="array" ref="K149">IF(COUNT(FIND({0,1,2,3,4,5,6,7,8,9},'Model output'!K148))&gt;0,'Model output'!K148,"")</f>
        <v/>
      </c>
      <c r="L149" s="8" t="str">
        <f t="shared" si="29"/>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
      </c>
      <c r="P149" t="str">
        <f>IF('Model output'!N148="","",'Model output'!N148)</f>
        <v>2 cm</v>
      </c>
      <c r="Q149" t="str">
        <f t="shared" si="33"/>
        <v>2cm</v>
      </c>
      <c r="R149" cm="1">
        <f t="array" ref="R149">IF(Q149="","",IF(ISNUMBER(SEARCH("cm",Q149)),MAX(VALUE(SUBSTITUTE(_xlfn.FILTERXML("&lt;t&gt;&lt;s&gt;"&amp;SUBSTITUTE(Q149,",","&lt;/s&gt;&lt;s&gt;")&amp;"&lt;/s&gt;&lt;/t&gt;","//s"),"cm",""))),MAX(VALUE(SUBSTITUTE(_xlfn.FILTERXML("&lt;t&gt;&lt;s&gt;"&amp;SUBSTITUTE(Q149,",","&lt;/s&gt;&lt;s&gt;")&amp;"&lt;/s&gt;&lt;/t&gt;","//s"),"mm","")))/10))</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 ""))</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19" t="str">
        <f>IF('Model output'!S148="","",'Model output'!S148)</f>
        <v>Present, extending into fibroadipose tissue</v>
      </c>
      <c r="Y149" t="str">
        <f>IF(OR('Model output'!S148="",ISNUMBER(SEARCH("Absent",'Model output'!S148)),ISNUMBER(SEARCH("Not identified",'Model output'!S148)),AND(ISNUMBER(SEARCH("No",'Model output'!S148)),NOT(ISNUMBER(SEARCH("carcinoma",'Model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1" t="str">
        <f>IF(OR('Model output'!V148="", AND(ISERROR(SEARCH("Positive",'Model output'!V148)), ISNUMBER(SEARCH("Negative",'Model output'!V148))), ISNUMBER(SEARCH("Uninvolved",'Model output'!V148)), ISNUMBER(SEARCH("not involved",'Model output'!V148)), ISNUMBER(SEARCH("Free",'Model output'!V148)), ISNUMBER(SEARCH("1 mm",'Model output'!V148)), ISNUMBER(SEARCH("1.0 mm",'Model output'!V148)), ISNUMBER(SEARCH("0.1 CM",'Model output'!V148)), ISNUMBER(SEARCH("less than 0.2 mm",'Model output'!V148)), ISNUMBER(SEARCH("less than 0.5 mm",'Model output'!V148)), ISNUMBER(SEARCH("invades capsule",'Model output'!V148)), ISNUMBER(SEARCH("Lymphocyte invasion",'Model output'!V148)), ISNUMBER(SEARCH("invades in capsule or vessel or benign tissue",'Model output'!V148)), ISNUMBER(SEARCH("not mentioned",'Model output'!V148)), ISNUMBER(SEARCH("cannot be assessed",'Model output'!V148))), "negative", "positive")</f>
        <v>negative</v>
      </c>
      <c r="AE149" s="38"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39" t="str">
        <f t="shared" si="30"/>
        <v>1b</v>
      </c>
      <c r="AG149" s="39" t="str">
        <f t="shared" si="31"/>
        <v>0</v>
      </c>
      <c r="AH149" s="39" t="str">
        <f t="shared" si="34"/>
        <v>0</v>
      </c>
      <c r="AI149" s="45" t="str">
        <f t="shared" si="35"/>
        <v>I</v>
      </c>
      <c r="AJ149" s="42" t="s">
        <v>942</v>
      </c>
      <c r="AK149" s="44" t="s">
        <v>945</v>
      </c>
      <c r="AL149" s="44" t="s">
        <v>946</v>
      </c>
      <c r="AM149" s="44" t="s">
        <v>949</v>
      </c>
      <c r="AN149" s="44" t="s">
        <v>73</v>
      </c>
      <c r="AO149" s="24">
        <f t="shared" ca="1" si="37"/>
        <v>1</v>
      </c>
      <c r="AP149" s="1">
        <f t="shared" si="38"/>
        <v>1</v>
      </c>
      <c r="AQ149" s="1">
        <f t="shared" si="39"/>
        <v>1</v>
      </c>
      <c r="AR149" s="1">
        <f t="shared" si="40"/>
        <v>1</v>
      </c>
      <c r="AS149" s="15">
        <f t="shared" si="36"/>
        <v>1</v>
      </c>
    </row>
    <row r="150" spans="1:45">
      <c r="A150" t="str">
        <f>'Model output'!A149</f>
        <v>TCGA-EL-A4KH</v>
      </c>
      <c r="B150" s="36">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1</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0</v>
      </c>
      <c r="F150" t="str">
        <f t="shared" si="32"/>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output'!G149)),ISNUMBER(SEARCH("V ",'Model output'!G149)),ISNUMBER(SEARCH("five",'Model output'!G149)),ISNUMBER(SEARCH("5",'Model output'!G149))))), "lateral", "central"))</f>
        <v/>
      </c>
      <c r="H150" t="str">
        <f>IF('Model output'!H149="","negative",IF(OR(ISNUMBER(SEARCH("lymph node",'Model output'!H149)),ISNUMBER(SEARCH("gland",'Model output'!H149)),ISNUMBER(SEARCH("lobe",'Model output'!H149)),ISNUMBER(SEARCH("isthmus",'Model output'!H149)),ISNUMBER(SEARCH("mediastinum",'Model output'!H149)),ISNUMBER(SEARCH("Not mentioned",'Model output'!H149)), ISNUMBER(SEARCH("Not applicable",'Model output'!H149)), ISNUMBER(SEARCH("paratracheal",'Model output'!H149)),ISNUMBER(SEARCH("fibroadipose tissue",'Model output'!H149)),ISNUMBER(SEARCH("thyroid node",'Model output'!H149)),ISNUMBER(SEARCH("skeletal muscle",'Model output'!H149)),ISNUMBER(SEARCH("right",'Model output'!H149)),ISNUMBER(SEARCH("left",'Model output'!H149)),ISNUMBER(SEARCH("Not specified",'Model output'!H149))),"negative","positive"))</f>
        <v>negative</v>
      </c>
      <c r="I150">
        <f>IF(OR('Model output'!I149="",'Model output'!I149="Not answered",'Model output'!I149="Not mentioned"),"",IF(ISNUMBER('Model output'!I149),'Model output'!I149,1))</f>
        <v>0</v>
      </c>
      <c r="J150">
        <f>IF(OR('Model output'!J149="",'Model output'!J149="Not answered",'Model output'!J149="Not mentioned"),"",IF(AND(ISNUMBER('Model output'!J149),'Model output'!J149&lt;=I150),'Model output'!J149,IF(AND(ISNUMBER('Model output'!J149), 'Model output'!J149&gt;=DATE(2024,1,1)), MIN(DAY('Model output'!J149), MONTH('Model output'!J149), YEAR('Model output'!J149)), IF(ISNUMBER(SEARCH("0/",'Model output'!J149)),0,IF(ISNUMBER(SEARCH("/",'Model output'!J149)), VALUE(LEFT('Model output'!J149, SEARCH("/",'Model output'!J149)-1)),1)))))</f>
        <v>0</v>
      </c>
      <c r="K150" t="str" cm="1">
        <f t="array" ref="K150">IF(COUNT(FIND({0,1,2,3,4,5,6,7,8,9},'Model output'!K149))&gt;0,'Model output'!K149,"")</f>
        <v/>
      </c>
      <c r="L150" s="8" t="str">
        <f t="shared" si="29"/>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33"/>
        <v>2.1cm</v>
      </c>
      <c r="R150" cm="1">
        <f t="array" ref="R150">IF(Q150="","",IF(ISNUMBER(SEARCH("cm",Q150)),MAX(VALUE(SUBSTITUTE(_xlfn.FILTERXML("&lt;t&gt;&lt;s&gt;"&amp;SUBSTITUTE(Q150,",","&lt;/s&gt;&lt;s&gt;")&amp;"&lt;/s&gt;&lt;/t&gt;","//s"),"cm",""))),MAX(VALUE(SUBSTITUTE(_xlfn.FILTERXML("&lt;t&gt;&lt;s&gt;"&amp;SUBSTITUTE(Q150,",","&lt;/s&gt;&lt;s&gt;")&amp;"&lt;/s&gt;&lt;/t&gt;","//s"),"mm","")))/10))</f>
        <v>2.1</v>
      </c>
      <c r="S150" t="str">
        <f>IF(OR('Model output'!P149="",ISNUMBER(SEARCH("Not identified", 'Model output'!P149)),ISNUMBER(SEARCH("Absent",'Model output'!P149)),AND(ISNUMBER(SEARCH("No",'Model output'!P149)),NOT(ISNUMBER(SEARCH("diagnostic",'Model output'!P149)))),ISNUMBER(SEARCH("Negative",'Model output'!P149))),"negative","positive")</f>
        <v>negative</v>
      </c>
      <c r="T150">
        <f>IF('Model output'!O149="","",'Model output'!O149)</f>
        <v>1</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 ""))</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9" t="str">
        <f>IF('Model output'!S149="","",'Model output'!S149)</f>
        <v>Absent</v>
      </c>
      <c r="Y150" t="str">
        <f>IF(OR('Model output'!S149="",ISNUMBER(SEARCH("Absent",'Model output'!S149)),ISNUMBER(SEARCH("Not identified",'Model output'!S149)),AND(ISNUMBER(SEARCH("No",'Model output'!S149)),NOT(ISNUMBER(SEARCH("carcinoma",'Model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1" t="str">
        <f>IF(OR('Model output'!V149="", AND(ISERROR(SEARCH("Positive",'Model output'!V149)), ISNUMBER(SEARCH("Negative",'Model output'!V149))), ISNUMBER(SEARCH("Uninvolved",'Model output'!V149)), ISNUMBER(SEARCH("not involved",'Model output'!V149)), ISNUMBER(SEARCH("Free",'Model output'!V149)), ISNUMBER(SEARCH("1 mm",'Model output'!V149)), ISNUMBER(SEARCH("1.0 mm",'Model output'!V149)), ISNUMBER(SEARCH("0.1 CM",'Model output'!V149)), ISNUMBER(SEARCH("less than 0.2 mm",'Model output'!V149)), ISNUMBER(SEARCH("less than 0.5 mm",'Model output'!V149)), ISNUMBER(SEARCH("invades capsule",'Model output'!V149)), ISNUMBER(SEARCH("Lymphocyte invasion",'Model output'!V149)), ISNUMBER(SEARCH("invades in capsule or vessel or benign tissue",'Model output'!V149)), ISNUMBER(SEARCH("not mentioned",'Model output'!V149)), ISNUMBER(SEARCH("cannot be assessed",'Model output'!V149))), "negative", "positive")</f>
        <v>negative</v>
      </c>
      <c r="AE150" s="38"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39" t="str">
        <f t="shared" si="30"/>
        <v>2</v>
      </c>
      <c r="AG150" s="39" t="str">
        <f t="shared" si="31"/>
        <v>0</v>
      </c>
      <c r="AH150" s="39" t="str">
        <f t="shared" si="34"/>
        <v>0</v>
      </c>
      <c r="AI150" s="45" t="str">
        <f t="shared" si="35"/>
        <v>I</v>
      </c>
      <c r="AJ150" s="42" t="s">
        <v>941</v>
      </c>
      <c r="AK150" s="44" t="s">
        <v>948</v>
      </c>
      <c r="AL150" s="44" t="s">
        <v>949</v>
      </c>
      <c r="AM150" s="44" t="s">
        <v>949</v>
      </c>
      <c r="AN150" s="44" t="s">
        <v>73</v>
      </c>
      <c r="AO150" s="24">
        <f t="shared" ca="1" si="37"/>
        <v>1</v>
      </c>
      <c r="AP150" s="1">
        <f t="shared" si="38"/>
        <v>1</v>
      </c>
      <c r="AQ150" s="1">
        <f t="shared" si="39"/>
        <v>1</v>
      </c>
      <c r="AR150" s="1">
        <f t="shared" si="40"/>
        <v>1</v>
      </c>
      <c r="AS150" s="15">
        <f t="shared" si="36"/>
        <v>1</v>
      </c>
    </row>
    <row r="151" spans="1:45">
      <c r="A151" t="str">
        <f>'Model output'!A150</f>
        <v>TCGA-EL-A4KI</v>
      </c>
      <c r="B151" s="36">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3</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32"/>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output'!G150)),ISNUMBER(SEARCH("V ",'Model output'!G150)),ISNUMBER(SEARCH("five",'Model output'!G150)),ISNUMBER(SEARCH("5",'Model output'!G150))))), "lateral", "central"))</f>
        <v/>
      </c>
      <c r="H151" t="str">
        <f>IF('Model output'!H150="","negative",IF(OR(ISNUMBER(SEARCH("lymph node",'Model output'!H150)),ISNUMBER(SEARCH("gland",'Model output'!H150)),ISNUMBER(SEARCH("lobe",'Model output'!H150)),ISNUMBER(SEARCH("isthmus",'Model output'!H150)),ISNUMBER(SEARCH("mediastinum",'Model output'!H150)),ISNUMBER(SEARCH("Not mentioned",'Model output'!H150)), ISNUMBER(SEARCH("Not applicable",'Model output'!H150)), ISNUMBER(SEARCH("paratracheal",'Model output'!H150)),ISNUMBER(SEARCH("fibroadipose tissue",'Model output'!H150)),ISNUMBER(SEARCH("thyroid node",'Model output'!H150)),ISNUMBER(SEARCH("skeletal muscle",'Model output'!H150)),ISNUMBER(SEARCH("right",'Model output'!H150)),ISNUMBER(SEARCH("left",'Model output'!H150)),ISNUMBER(SEARCH("Not specified",'Model output'!H150))),"negative","positive"))</f>
        <v>negative</v>
      </c>
      <c r="I151">
        <f>IF(OR('Model output'!I150="",'Model output'!I150="Not answered",'Model output'!I150="Not mentioned"),"",IF(ISNUMBER('Model output'!I150),'Model output'!I150,1))</f>
        <v>1</v>
      </c>
      <c r="J151">
        <f>IF(OR('Model output'!J150="",'Model output'!J150="Not answered",'Model output'!J150="Not mentioned"),"",IF(AND(ISNUMBER('Model output'!J150),'Model output'!J150&lt;=I151),'Model output'!J150,IF(AND(ISNUMBER('Model output'!J150), 'Model output'!J150&gt;=DATE(2024,1,1)), MIN(DAY('Model output'!J150), MONTH('Model output'!J150), YEAR('Model output'!J150)), IF(ISNUMBER(SEARCH("0/",'Model output'!J150)),0,IF(ISNUMBER(SEARCH("/",'Model output'!J150)), VALUE(LEFT('Model output'!J150, SEARCH("/",'Model output'!J150)-1)),1)))))</f>
        <v>0</v>
      </c>
      <c r="K151" t="str" cm="1">
        <f t="array" ref="K151">IF(COUNT(FIND({0,1,2,3,4,5,6,7,8,9},'Model output'!K150))&gt;0,'Model output'!K150,"")</f>
        <v/>
      </c>
      <c r="L151" s="8" t="str">
        <f t="shared" si="29"/>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
      </c>
      <c r="P151" t="str">
        <f>IF('Model output'!N150="","",'Model output'!N150)</f>
        <v>3.4 cm</v>
      </c>
      <c r="Q151" t="str">
        <f t="shared" si="33"/>
        <v>3.4cm</v>
      </c>
      <c r="R151" cm="1">
        <f t="array" ref="R151">IF(Q151="","",IF(ISNUMBER(SEARCH("cm",Q151)),MAX(VALUE(SUBSTITUTE(_xlfn.FILTERXML("&lt;t&gt;&lt;s&gt;"&amp;SUBSTITUTE(Q151,",","&lt;/s&gt;&lt;s&gt;")&amp;"&lt;/s&gt;&lt;/t&gt;","//s"),"cm",""))),MAX(VALUE(SUBSTITUTE(_xlfn.FILTERXML("&lt;t&gt;&lt;s&gt;"&amp;SUBSTITUTE(Q151,",","&lt;/s&gt;&lt;s&gt;")&amp;"&lt;/s&gt;&lt;/t&gt;","//s"),"mm","")))/10))</f>
        <v>3.4</v>
      </c>
      <c r="S151" t="str">
        <f>IF(OR('Model output'!P150="",ISNUMBER(SEARCH("Not identified", 'Model output'!P150)),ISNUMBER(SEARCH("Absent",'Model output'!P150)),AND(ISNUMBER(SEARCH("No",'Model output'!P150)),NOT(ISNUMBER(SEARCH("diagnostic",'Model output'!P150)))),ISNUMBER(SEARCH("Negative",'Model output'!P150))),"negative","positive")</f>
        <v>positive</v>
      </c>
      <c r="T151">
        <f>IF('Model output'!O150="","",'Model output'!O150)</f>
        <v>1</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 ""))</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19" t="str">
        <f>IF('Model output'!S150="","",'Model output'!S150)</f>
        <v>Present</v>
      </c>
      <c r="Y151" t="str">
        <f>IF(OR('Model output'!S150="",ISNUMBER(SEARCH("Absent",'Model output'!S150)),ISNUMBER(SEARCH("Not identified",'Model output'!S150)),AND(ISNUMBER(SEARCH("No",'Model output'!S150)),NOT(ISNUMBER(SEARCH("carcinoma",'Model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1" t="str">
        <f>IF(OR('Model output'!V150="", AND(ISERROR(SEARCH("Positive",'Model output'!V150)), ISNUMBER(SEARCH("Negative",'Model output'!V150))), ISNUMBER(SEARCH("Uninvolved",'Model output'!V150)), ISNUMBER(SEARCH("not involved",'Model output'!V150)), ISNUMBER(SEARCH("Free",'Model output'!V150)), ISNUMBER(SEARCH("1 mm",'Model output'!V150)), ISNUMBER(SEARCH("1.0 mm",'Model output'!V150)), ISNUMBER(SEARCH("0.1 CM",'Model output'!V150)), ISNUMBER(SEARCH("less than 0.2 mm",'Model output'!V150)), ISNUMBER(SEARCH("less than 0.5 mm",'Model output'!V150)), ISNUMBER(SEARCH("invades capsule",'Model output'!V150)), ISNUMBER(SEARCH("Lymphocyte invasion",'Model output'!V150)), ISNUMBER(SEARCH("invades in capsule or vessel or benign tissue",'Model output'!V150)), ISNUMBER(SEARCH("not mentioned",'Model output'!V150)), ISNUMBER(SEARCH("cannot be assessed",'Model output'!V150))), "negative", "positive")</f>
        <v>negative</v>
      </c>
      <c r="AE151" s="38"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39" t="str">
        <f t="shared" si="30"/>
        <v>2</v>
      </c>
      <c r="AG151" s="39" t="str">
        <f t="shared" si="31"/>
        <v>0</v>
      </c>
      <c r="AH151" s="39" t="str">
        <f t="shared" si="34"/>
        <v>0</v>
      </c>
      <c r="AI151" s="45" t="str">
        <f t="shared" si="35"/>
        <v>I</v>
      </c>
      <c r="AJ151" s="42" t="s">
        <v>942</v>
      </c>
      <c r="AK151" s="44" t="s">
        <v>948</v>
      </c>
      <c r="AL151" s="44" t="s">
        <v>946</v>
      </c>
      <c r="AM151" s="44" t="s">
        <v>949</v>
      </c>
      <c r="AN151" s="44" t="s">
        <v>73</v>
      </c>
      <c r="AO151" s="24">
        <f t="shared" ca="1" si="37"/>
        <v>1</v>
      </c>
      <c r="AP151" s="1">
        <f t="shared" si="38"/>
        <v>1</v>
      </c>
      <c r="AQ151" s="1">
        <f t="shared" si="39"/>
        <v>1</v>
      </c>
      <c r="AR151" s="1">
        <f t="shared" si="40"/>
        <v>1</v>
      </c>
      <c r="AS151" s="15">
        <f t="shared" si="36"/>
        <v>1</v>
      </c>
    </row>
    <row r="152" spans="1:45">
      <c r="A152" t="str">
        <f>'Model output'!A151</f>
        <v>TCGA-EM-A1CU</v>
      </c>
      <c r="B152" s="36">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32"/>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output'!G151)),ISNUMBER(SEARCH("V ",'Model output'!G151)),ISNUMBER(SEARCH("five",'Model output'!G151)),ISNUMBER(SEARCH("5",'Model output'!G151))))), "lateral", "central"))</f>
        <v/>
      </c>
      <c r="H152" t="str">
        <f>IF('Model output'!H151="","negative",IF(OR(ISNUMBER(SEARCH("lymph node",'Model output'!H151)),ISNUMBER(SEARCH("gland",'Model output'!H151)),ISNUMBER(SEARCH("lobe",'Model output'!H151)),ISNUMBER(SEARCH("isthmus",'Model output'!H151)),ISNUMBER(SEARCH("mediastinum",'Model output'!H151)),ISNUMBER(SEARCH("Not mentioned",'Model output'!H151)), ISNUMBER(SEARCH("Not applicable",'Model output'!H151)), ISNUMBER(SEARCH("paratracheal",'Model output'!H151)),ISNUMBER(SEARCH("fibroadipose tissue",'Model output'!H151)),ISNUMBER(SEARCH("thyroid node",'Model output'!H151)),ISNUMBER(SEARCH("skeletal muscle",'Model output'!H151)),ISNUMBER(SEARCH("right",'Model output'!H151)),ISNUMBER(SEARCH("left",'Model output'!H151)),ISNUMBER(SEARCH("Not specified",'Model output'!H151))),"negative","positive"))</f>
        <v>negative</v>
      </c>
      <c r="I152">
        <f>IF(OR('Model output'!I151="",'Model output'!I151="Not answered",'Model output'!I151="Not mentioned"),"",IF(ISNUMBER('Model output'!I151),'Model output'!I151,1))</f>
        <v>20</v>
      </c>
      <c r="J152">
        <f>IF(OR('Model output'!J151="",'Model output'!J151="Not answered",'Model output'!J151="Not mentioned"),"",IF(AND(ISNUMBER('Model output'!J151),'Model output'!J151&lt;=I152),'Model output'!J151,IF(AND(ISNUMBER('Model output'!J151), 'Model output'!J151&gt;=DATE(2024,1,1)), MIN(DAY('Model output'!J151), MONTH('Model output'!J151), YEAR('Model output'!J151)), IF(ISNUMBER(SEARCH("0/",'Model output'!J151)),0,IF(ISNUMBER(SEARCH("/",'Model output'!J151)), VALUE(LEFT('Model output'!J151, SEARCH("/",'Model output'!J151)-1)),1)))))</f>
        <v>1</v>
      </c>
      <c r="K152" t="str" cm="1">
        <f t="array" ref="K152">IF(COUNT(FIND({0,1,2,3,4,5,6,7,8,9},'Model output'!K151))&gt;0,'Model output'!K151,"")</f>
        <v/>
      </c>
      <c r="L152" s="8" t="str">
        <f t="shared" si="29"/>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v>
      </c>
      <c r="O152" t="str">
        <f>IF('Model output'!M151="","",'Model output'!M151)</f>
        <v/>
      </c>
      <c r="P152" t="str">
        <f>IF('Model output'!N151="","",'Model output'!N151)</f>
        <v>6.5 cm</v>
      </c>
      <c r="Q152" t="str">
        <f t="shared" si="33"/>
        <v>6.5cm</v>
      </c>
      <c r="R152" cm="1">
        <f t="array" ref="R152">IF(Q152="","",IF(ISNUMBER(SEARCH("cm",Q152)),MAX(VALUE(SUBSTITUTE(_xlfn.FILTERXML("&lt;t&gt;&lt;s&gt;"&amp;SUBSTITUTE(Q152,",","&lt;/s&gt;&lt;s&gt;")&amp;"&lt;/s&gt;&lt;/t&gt;","//s"),"cm",""))),MAX(VALUE(SUBSTITUTE(_xlfn.FILTERXML("&lt;t&gt;&lt;s&gt;"&amp;SUBSTITUTE(Q152,",","&lt;/s&gt;&lt;s&gt;")&amp;"&lt;/s&gt;&lt;/t&gt;","//s"),"mm","")))/10))</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 ""))</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9" t="str">
        <f>IF('Model output'!S151="","",'Model output'!S151)</f>
        <v>Absent</v>
      </c>
      <c r="Y152" t="str">
        <f>IF(OR('Model output'!S151="",ISNUMBER(SEARCH("Absent",'Model output'!S151)),ISNUMBER(SEARCH("Not identified",'Model output'!S151)),AND(ISNUMBER(SEARCH("No",'Model output'!S151)),NOT(ISNUMBER(SEARCH("carcinoma",'Model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1" t="str">
        <f>IF(OR('Model output'!V151="", AND(ISERROR(SEARCH("Positive",'Model output'!V151)), ISNUMBER(SEARCH("Negative",'Model output'!V151))), ISNUMBER(SEARCH("Uninvolved",'Model output'!V151)), ISNUMBER(SEARCH("not involved",'Model output'!V151)), ISNUMBER(SEARCH("Free",'Model output'!V151)), ISNUMBER(SEARCH("1 mm",'Model output'!V151)), ISNUMBER(SEARCH("1.0 mm",'Model output'!V151)), ISNUMBER(SEARCH("0.1 CM",'Model output'!V151)), ISNUMBER(SEARCH("less than 0.2 mm",'Model output'!V151)), ISNUMBER(SEARCH("less than 0.5 mm",'Model output'!V151)), ISNUMBER(SEARCH("invades capsule",'Model output'!V151)), ISNUMBER(SEARCH("Lymphocyte invasion",'Model output'!V151)), ISNUMBER(SEARCH("invades in capsule or vessel or benign tissue",'Model output'!V151)), ISNUMBER(SEARCH("not mentioned",'Model output'!V151)), ISNUMBER(SEARCH("cannot be assessed",'Model output'!V151))), "negative", "positive")</f>
        <v>negative</v>
      </c>
      <c r="AE152" s="38"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low</v>
      </c>
      <c r="AF152" s="39" t="str">
        <f t="shared" si="30"/>
        <v>3a</v>
      </c>
      <c r="AG152" s="39" t="str">
        <f t="shared" si="31"/>
        <v>1a</v>
      </c>
      <c r="AH152" s="39" t="str">
        <f t="shared" si="34"/>
        <v>0</v>
      </c>
      <c r="AI152" s="45" t="str">
        <f t="shared" si="35"/>
        <v>I</v>
      </c>
      <c r="AJ152" s="42" t="s">
        <v>941</v>
      </c>
      <c r="AK152" s="44" t="s">
        <v>950</v>
      </c>
      <c r="AL152" s="44" t="s">
        <v>634</v>
      </c>
      <c r="AM152" s="44" t="s">
        <v>949</v>
      </c>
      <c r="AN152" s="44" t="s">
        <v>73</v>
      </c>
      <c r="AO152" s="24">
        <f t="shared" ca="1" si="37"/>
        <v>1</v>
      </c>
      <c r="AP152" s="1">
        <f t="shared" si="38"/>
        <v>1</v>
      </c>
      <c r="AQ152" s="1">
        <f t="shared" si="39"/>
        <v>1</v>
      </c>
      <c r="AR152" s="1">
        <f t="shared" si="40"/>
        <v>1</v>
      </c>
      <c r="AS152" s="15">
        <f t="shared" si="36"/>
        <v>1</v>
      </c>
    </row>
    <row r="153" spans="1:45">
      <c r="A153" t="str">
        <f>'Model output'!A152</f>
        <v>TCGA-EM-A1CV</v>
      </c>
      <c r="B153" s="36">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0</v>
      </c>
      <c r="F153" t="str">
        <f t="shared" si="32"/>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output'!G152)),ISNUMBER(SEARCH("V ",'Model output'!G152)),ISNUMBER(SEARCH("five",'Model output'!G152)),ISNUMBER(SEARCH("5",'Model output'!G152))))), "lateral", "central"))</f>
        <v/>
      </c>
      <c r="H153" t="str">
        <f>IF('Model output'!H152="","negative",IF(OR(ISNUMBER(SEARCH("lymph node",'Model output'!H152)),ISNUMBER(SEARCH("gland",'Model output'!H152)),ISNUMBER(SEARCH("lobe",'Model output'!H152)),ISNUMBER(SEARCH("isthmus",'Model output'!H152)),ISNUMBER(SEARCH("mediastinum",'Model output'!H152)),ISNUMBER(SEARCH("Not mentioned",'Model output'!H152)), ISNUMBER(SEARCH("Not applicable",'Model output'!H152)), ISNUMBER(SEARCH("paratracheal",'Model output'!H152)),ISNUMBER(SEARCH("fibroadipose tissue",'Model output'!H152)),ISNUMBER(SEARCH("thyroid node",'Model output'!H152)),ISNUMBER(SEARCH("skeletal muscle",'Model output'!H152)),ISNUMBER(SEARCH("right",'Model output'!H152)),ISNUMBER(SEARCH("left",'Model output'!H152)),ISNUMBER(SEARCH("Not specified",'Model output'!H152))),"negative","positive"))</f>
        <v>negative</v>
      </c>
      <c r="I153">
        <f>IF(OR('Model output'!I152="",'Model output'!I152="Not answered",'Model output'!I152="Not mentioned"),"",IF(ISNUMBER('Model output'!I152),'Model output'!I152,1))</f>
        <v>3</v>
      </c>
      <c r="J153">
        <f>IF(OR('Model output'!J152="",'Model output'!J152="Not answered",'Model output'!J152="Not mentioned"),"",IF(AND(ISNUMBER('Model output'!J152),'Model output'!J152&lt;=I153),'Model output'!J152,IF(AND(ISNUMBER('Model output'!J152), 'Model output'!J152&gt;=DATE(2024,1,1)), MIN(DAY('Model output'!J152), MONTH('Model output'!J152), YEAR('Model output'!J152)), IF(ISNUMBER(SEARCH("0/",'Model output'!J152)),0,IF(ISNUMBER(SEARCH("/",'Model output'!J152)), VALUE(LEFT('Model output'!J152, SEARCH("/",'Model output'!J152)-1)),1)))))</f>
        <v>0</v>
      </c>
      <c r="K153" t="str" cm="1">
        <f t="array" ref="K153">IF(COUNT(FIND({0,1,2,3,4,5,6,7,8,9},'Model output'!K152))&gt;0,'Model output'!K152,"")</f>
        <v/>
      </c>
      <c r="L153" s="8" t="str">
        <f t="shared" si="29"/>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v>
      </c>
      <c r="O153" t="str">
        <f>IF('Model output'!M152="","",'Model output'!M152)</f>
        <v>Classical (usual) for the dominant tumor and Follicular variant for the second tumor</v>
      </c>
      <c r="P153" t="str">
        <f>IF('Model output'!N152="","",'Model output'!N152)</f>
        <v>1.1cm</v>
      </c>
      <c r="Q153" t="str">
        <f t="shared" si="33"/>
        <v>1.1cm</v>
      </c>
      <c r="R153" cm="1">
        <f t="array" ref="R153">IF(Q153="","",IF(ISNUMBER(SEARCH("cm",Q153)),MAX(VALUE(SUBSTITUTE(_xlfn.FILTERXML("&lt;t&gt;&lt;s&gt;"&amp;SUBSTITUTE(Q153,",","&lt;/s&gt;&lt;s&gt;")&amp;"&lt;/s&gt;&lt;/t&gt;","//s"),"cm",""))),MAX(VALUE(SUBSTITUTE(_xlfn.FILTERXML("&lt;t&gt;&lt;s&gt;"&amp;SUBSTITUTE(Q153,",","&lt;/s&gt;&lt;s&gt;")&amp;"&lt;/s&gt;&lt;/t&gt;","//s"),"mm","")))/10))</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 ""))</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9" t="str">
        <f>IF('Model output'!S152="","",'Model output'!S152)</f>
        <v>Not identified</v>
      </c>
      <c r="Y153" t="str">
        <f>IF(OR('Model output'!S152="",ISNUMBER(SEARCH("Absent",'Model output'!S152)),ISNUMBER(SEARCH("Not identified",'Model output'!S152)),AND(ISNUMBER(SEARCH("No",'Model output'!S152)),NOT(ISNUMBER(SEARCH("carcinoma",'Model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1" t="str">
        <f>IF(OR('Model output'!V152="", AND(ISERROR(SEARCH("Positive",'Model output'!V152)), ISNUMBER(SEARCH("Negative",'Model output'!V152))), ISNUMBER(SEARCH("Uninvolved",'Model output'!V152)), ISNUMBER(SEARCH("not involved",'Model output'!V152)), ISNUMBER(SEARCH("Free",'Model output'!V152)), ISNUMBER(SEARCH("1 mm",'Model output'!V152)), ISNUMBER(SEARCH("1.0 mm",'Model output'!V152)), ISNUMBER(SEARCH("0.1 CM",'Model output'!V152)), ISNUMBER(SEARCH("less than 0.2 mm",'Model output'!V152)), ISNUMBER(SEARCH("less than 0.5 mm",'Model output'!V152)), ISNUMBER(SEARCH("invades capsule",'Model output'!V152)), ISNUMBER(SEARCH("Lymphocyte invasion",'Model output'!V152)), ISNUMBER(SEARCH("invades in capsule or vessel or benign tissue",'Model output'!V152)), ISNUMBER(SEARCH("not mentioned",'Model output'!V152)), ISNUMBER(SEARCH("cannot be assessed",'Model output'!V152))), "negative", "positive")</f>
        <v>negative</v>
      </c>
      <c r="AE153" s="38"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39" t="str">
        <f t="shared" si="30"/>
        <v>1b</v>
      </c>
      <c r="AG153" s="39" t="str">
        <f t="shared" si="31"/>
        <v>0</v>
      </c>
      <c r="AH153" s="39" t="str">
        <f t="shared" si="34"/>
        <v>0</v>
      </c>
      <c r="AI153" s="45" t="str">
        <f t="shared" si="35"/>
        <v>I</v>
      </c>
      <c r="AJ153" s="42" t="s">
        <v>941</v>
      </c>
      <c r="AK153" s="44" t="s">
        <v>945</v>
      </c>
      <c r="AL153" s="44" t="s">
        <v>946</v>
      </c>
      <c r="AM153" s="44" t="s">
        <v>949</v>
      </c>
      <c r="AN153" s="44" t="s">
        <v>73</v>
      </c>
      <c r="AO153" s="24">
        <f t="shared" ca="1" si="37"/>
        <v>1</v>
      </c>
      <c r="AP153" s="1">
        <f t="shared" si="38"/>
        <v>1</v>
      </c>
      <c r="AQ153" s="1">
        <f t="shared" si="39"/>
        <v>1</v>
      </c>
      <c r="AR153" s="1">
        <f t="shared" si="40"/>
        <v>1</v>
      </c>
      <c r="AS153" s="15">
        <f t="shared" si="36"/>
        <v>1</v>
      </c>
    </row>
    <row r="154" spans="1:45">
      <c r="A154" t="str">
        <f>'Model output'!A153</f>
        <v>TCGA-EM-A1CW</v>
      </c>
      <c r="B154" s="36">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32"/>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output'!G153)),ISNUMBER(SEARCH("V ",'Model output'!G153)),ISNUMBER(SEARCH("five",'Model output'!G153)),ISNUMBER(SEARCH("5",'Model output'!G153))))), "lateral", "central"))</f>
        <v/>
      </c>
      <c r="H154" t="str">
        <f>IF('Model output'!H153="","negative",IF(OR(ISNUMBER(SEARCH("lymph node",'Model output'!H153)),ISNUMBER(SEARCH("gland",'Model output'!H153)),ISNUMBER(SEARCH("lobe",'Model output'!H153)),ISNUMBER(SEARCH("isthmus",'Model output'!H153)),ISNUMBER(SEARCH("mediastinum",'Model output'!H153)),ISNUMBER(SEARCH("Not mentioned",'Model output'!H153)), ISNUMBER(SEARCH("Not applicable",'Model output'!H153)), ISNUMBER(SEARCH("paratracheal",'Model output'!H153)),ISNUMBER(SEARCH("fibroadipose tissue",'Model output'!H153)),ISNUMBER(SEARCH("thyroid node",'Model output'!H153)),ISNUMBER(SEARCH("skeletal muscle",'Model output'!H153)),ISNUMBER(SEARCH("right",'Model output'!H153)),ISNUMBER(SEARCH("left",'Model output'!H153)),ISNUMBER(SEARCH("Not specified",'Model output'!H153))),"negative","positive"))</f>
        <v>negative</v>
      </c>
      <c r="I154">
        <f>IF(OR('Model output'!I153="",'Model output'!I153="Not answered",'Model output'!I153="Not mentioned"),"",IF(ISNUMBER('Model output'!I153),'Model output'!I153,1))</f>
        <v>1</v>
      </c>
      <c r="J154">
        <f>IF(OR('Model output'!J153="",'Model output'!J153="Not answered",'Model output'!J153="Not mentioned"),"",IF(AND(ISNUMBER('Model output'!J153),'Model output'!J153&lt;=I154),'Model output'!J153,IF(AND(ISNUMBER('Model output'!J153), 'Model output'!J153&gt;=DATE(2024,1,1)), MIN(DAY('Model output'!J153), MONTH('Model output'!J153), YEAR('Model output'!J153)), IF(ISNUMBER(SEARCH("0/",'Model output'!J153)),0,IF(ISNUMBER(SEARCH("/",'Model output'!J153)), VALUE(LEFT('Model output'!J153, SEARCH("/",'Model output'!J153)-1)),1)))))</f>
        <v>0</v>
      </c>
      <c r="K154" t="str" cm="1">
        <f t="array" ref="K154">IF(COUNT(FIND({0,1,2,3,4,5,6,7,8,9},'Model output'!K153))&gt;0,'Model output'!K153,"")</f>
        <v/>
      </c>
      <c r="L154" s="8" t="str">
        <f t="shared" si="29"/>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 follicular variant</v>
      </c>
      <c r="O154" t="str">
        <f>IF('Model output'!M153="","",'Model output'!M153)</f>
        <v/>
      </c>
      <c r="P154" t="str">
        <f>IF('Model output'!N153="","",'Model output'!N153)</f>
        <v>4.5 cm</v>
      </c>
      <c r="Q154" t="str">
        <f t="shared" si="33"/>
        <v>4.5cm</v>
      </c>
      <c r="R154" cm="1">
        <f t="array" ref="R154">IF(Q154="","",IF(ISNUMBER(SEARCH("cm",Q154)),MAX(VALUE(SUBSTITUTE(_xlfn.FILTERXML("&lt;t&gt;&lt;s&gt;"&amp;SUBSTITUTE(Q154,",","&lt;/s&gt;&lt;s&gt;")&amp;"&lt;/s&gt;&lt;/t&gt;","//s"),"cm",""))),MAX(VALUE(SUBSTITUTE(_xlfn.FILTERXML("&lt;t&gt;&lt;s&gt;"&amp;SUBSTITUTE(Q154,",","&lt;/s&gt;&lt;s&gt;")&amp;"&lt;/s&gt;&lt;/t&gt;","//s"),"mm","")))/10))</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 ""))</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9" t="str">
        <f>IF('Model output'!S153="","",'Model output'!S153)</f>
        <v>Absent</v>
      </c>
      <c r="Y154" t="str">
        <f>IF(OR('Model output'!S153="",ISNUMBER(SEARCH("Absent",'Model output'!S153)),ISNUMBER(SEARCH("Not identified",'Model output'!S153)),AND(ISNUMBER(SEARCH("No",'Model output'!S153)),NOT(ISNUMBER(SEARCH("carcinoma",'Model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1" t="str">
        <f>IF(OR('Model output'!V153="", AND(ISERROR(SEARCH("Positive",'Model output'!V153)), ISNUMBER(SEARCH("Negative",'Model output'!V153))), ISNUMBER(SEARCH("Uninvolved",'Model output'!V153)), ISNUMBER(SEARCH("not involved",'Model output'!V153)), ISNUMBER(SEARCH("Free",'Model output'!V153)), ISNUMBER(SEARCH("1 mm",'Model output'!V153)), ISNUMBER(SEARCH("1.0 mm",'Model output'!V153)), ISNUMBER(SEARCH("0.1 CM",'Model output'!V153)), ISNUMBER(SEARCH("less than 0.2 mm",'Model output'!V153)), ISNUMBER(SEARCH("less than 0.5 mm",'Model output'!V153)), ISNUMBER(SEARCH("invades capsule",'Model output'!V153)), ISNUMBER(SEARCH("Lymphocyte invasion",'Model output'!V153)), ISNUMBER(SEARCH("invades in capsule or vessel or benign tissue",'Model output'!V153)), ISNUMBER(SEARCH("not mentioned",'Model output'!V153)), ISNUMBER(SEARCH("cannot be assessed",'Model output'!V153))), "negative", "positive")</f>
        <v>negative</v>
      </c>
      <c r="AE154" s="38"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39" t="str">
        <f t="shared" si="30"/>
        <v>3a</v>
      </c>
      <c r="AG154" s="39" t="str">
        <f t="shared" si="31"/>
        <v>0</v>
      </c>
      <c r="AH154" s="39" t="str">
        <f t="shared" si="34"/>
        <v>0</v>
      </c>
      <c r="AI154" s="45" t="str">
        <f t="shared" si="35"/>
        <v>I</v>
      </c>
      <c r="AJ154" s="42" t="s">
        <v>941</v>
      </c>
      <c r="AK154" s="44" t="s">
        <v>950</v>
      </c>
      <c r="AL154" s="44" t="s">
        <v>946</v>
      </c>
      <c r="AM154" s="44" t="s">
        <v>949</v>
      </c>
      <c r="AN154" s="44" t="s">
        <v>73</v>
      </c>
      <c r="AO154" s="24">
        <f t="shared" ca="1" si="37"/>
        <v>1</v>
      </c>
      <c r="AP154" s="1">
        <f t="shared" si="38"/>
        <v>1</v>
      </c>
      <c r="AQ154" s="1">
        <f t="shared" si="39"/>
        <v>1</v>
      </c>
      <c r="AR154" s="1">
        <f t="shared" si="40"/>
        <v>1</v>
      </c>
      <c r="AS154" s="15">
        <f t="shared" si="36"/>
        <v>1</v>
      </c>
    </row>
    <row r="155" spans="1:45">
      <c r="A155" t="str">
        <f>'Model output'!A154</f>
        <v>TCGA-EM-A1YA</v>
      </c>
      <c r="B155" s="36">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32"/>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output'!G154)),ISNUMBER(SEARCH("V ",'Model output'!G154)),ISNUMBER(SEARCH("five",'Model output'!G154)),ISNUMBER(SEARCH("5",'Model output'!G154))))), "lateral", "central"))</f>
        <v/>
      </c>
      <c r="H155" t="str">
        <f>IF('Model output'!H154="","negative",IF(OR(ISNUMBER(SEARCH("lymph node",'Model output'!H154)),ISNUMBER(SEARCH("gland",'Model output'!H154)),ISNUMBER(SEARCH("lobe",'Model output'!H154)),ISNUMBER(SEARCH("isthmus",'Model output'!H154)),ISNUMBER(SEARCH("mediastinum",'Model output'!H154)),ISNUMBER(SEARCH("Not mentioned",'Model output'!H154)), ISNUMBER(SEARCH("Not applicable",'Model output'!H154)), ISNUMBER(SEARCH("paratracheal",'Model output'!H154)),ISNUMBER(SEARCH("fibroadipose tissue",'Model output'!H154)),ISNUMBER(SEARCH("thyroid node",'Model output'!H154)),ISNUMBER(SEARCH("skeletal muscle",'Model output'!H154)),ISNUMBER(SEARCH("right",'Model output'!H154)),ISNUMBER(SEARCH("left",'Model output'!H154)),ISNUMBER(SEARCH("Not specified",'Model output'!H154))),"negative","positive"))</f>
        <v>negative</v>
      </c>
      <c r="I155" t="str">
        <f>IF(OR('Model output'!I154="",'Model output'!I154="Not answered",'Model output'!I154="Not mentioned"),"",IF(ISNUMBER('Model output'!I154),'Model output'!I154,1))</f>
        <v/>
      </c>
      <c r="J155" t="str">
        <f>IF(OR('Model output'!J154="",'Model output'!J154="Not answered",'Model output'!J154="Not mentioned"),"",IF(AND(ISNUMBER('Model output'!J154),'Model output'!J154&lt;=I155),'Model output'!J154,IF(AND(ISNUMBER('Model output'!J154), 'Model output'!J154&gt;=DATE(2024,1,1)), MIN(DAY('Model output'!J154), MONTH('Model output'!J154), YEAR('Model output'!J154)), IF(ISNUMBER(SEARCH("0/",'Model output'!J154)),0,IF(ISNUMBER(SEARCH("/",'Model output'!J154)), VALUE(LEFT('Model output'!J154, SEARCH("/",'Model output'!J154)-1)),1)))))</f>
        <v/>
      </c>
      <c r="K155" t="str" cm="1">
        <f t="array" ref="K155">IF(COUNT(FIND({0,1,2,3,4,5,6,7,8,9},'Model output'!K154))&gt;0,'Model output'!K154,"")</f>
        <v/>
      </c>
      <c r="L155" s="8" t="str">
        <f t="shared" si="29"/>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v>
      </c>
      <c r="O155" t="str">
        <f>IF('Model output'!M154="","",'Model output'!M154)</f>
        <v>Oncocytic type</v>
      </c>
      <c r="P155" t="str">
        <f>IF('Model output'!N154="","",'Model output'!N154)</f>
        <v>3.7 cm</v>
      </c>
      <c r="Q155" t="str">
        <f t="shared" si="33"/>
        <v>3.7cm</v>
      </c>
      <c r="R155" cm="1">
        <f t="array" ref="R155">IF(Q155="","",IF(ISNUMBER(SEARCH("cm",Q155)),MAX(VALUE(SUBSTITUTE(_xlfn.FILTERXML("&lt;t&gt;&lt;s&gt;"&amp;SUBSTITUTE(Q155,",","&lt;/s&gt;&lt;s&gt;")&amp;"&lt;/s&gt;&lt;/t&gt;","//s"),"cm",""))),MAX(VALUE(SUBSTITUTE(_xlfn.FILTERXML("&lt;t&gt;&lt;s&gt;"&amp;SUBSTITUTE(Q155,",","&lt;/s&gt;&lt;s&gt;")&amp;"&lt;/s&gt;&lt;/t&gt;","//s"),"mm","")))/10))</f>
        <v>3.7</v>
      </c>
      <c r="S155" t="str">
        <f>IF(OR('Model output'!P154="",ISNUMBER(SEARCH("Not identified", 'Model output'!P154)),ISNUMBER(SEARCH("Absent",'Model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 ""))</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9" t="str">
        <f>IF('Model output'!S154="","",'Model output'!S154)</f>
        <v>Absent</v>
      </c>
      <c r="Y155" t="str">
        <f>IF(OR('Model output'!S154="",ISNUMBER(SEARCH("Absent",'Model output'!S154)),ISNUMBER(SEARCH("Not identified",'Model output'!S154)),AND(ISNUMBER(SEARCH("No",'Model output'!S154)),NOT(ISNUMBER(SEARCH("carcinoma",'Model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1" t="str">
        <f>IF(OR('Model output'!V154="", AND(ISERROR(SEARCH("Positive",'Model output'!V154)), ISNUMBER(SEARCH("Negative",'Model output'!V154))), ISNUMBER(SEARCH("Uninvolved",'Model output'!V154)), ISNUMBER(SEARCH("not involved",'Model output'!V154)), ISNUMBER(SEARCH("Free",'Model output'!V154)), ISNUMBER(SEARCH("1 mm",'Model output'!V154)), ISNUMBER(SEARCH("1.0 mm",'Model output'!V154)), ISNUMBER(SEARCH("0.1 CM",'Model output'!V154)), ISNUMBER(SEARCH("less than 0.2 mm",'Model output'!V154)), ISNUMBER(SEARCH("less than 0.5 mm",'Model output'!V154)), ISNUMBER(SEARCH("invades capsule",'Model output'!V154)), ISNUMBER(SEARCH("Lymphocyte invasion",'Model output'!V154)), ISNUMBER(SEARCH("invades in capsule or vessel or benign tissue",'Model output'!V154)), ISNUMBER(SEARCH("not mentioned",'Model output'!V154)), ISNUMBER(SEARCH("cannot be assessed",'Model output'!V154))), "negative", "positive")</f>
        <v>negative</v>
      </c>
      <c r="AE155" s="38"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39" t="str">
        <f t="shared" si="30"/>
        <v>2</v>
      </c>
      <c r="AG155" s="39" t="str">
        <f t="shared" si="31"/>
        <v>0</v>
      </c>
      <c r="AH155" s="39" t="str">
        <f t="shared" si="34"/>
        <v>0</v>
      </c>
      <c r="AI155" s="45" t="str">
        <f t="shared" si="35"/>
        <v>I</v>
      </c>
      <c r="AJ155" s="42" t="s">
        <v>941</v>
      </c>
      <c r="AK155" s="44" t="s">
        <v>948</v>
      </c>
      <c r="AL155" s="44" t="s">
        <v>949</v>
      </c>
      <c r="AM155" s="44" t="s">
        <v>949</v>
      </c>
      <c r="AN155" s="44" t="s">
        <v>73</v>
      </c>
      <c r="AO155" s="24">
        <f t="shared" ca="1" si="37"/>
        <v>1</v>
      </c>
      <c r="AP155" s="1">
        <f t="shared" si="38"/>
        <v>1</v>
      </c>
      <c r="AQ155" s="1">
        <f t="shared" si="39"/>
        <v>1</v>
      </c>
      <c r="AR155" s="1">
        <f t="shared" si="40"/>
        <v>1</v>
      </c>
      <c r="AS155" s="15">
        <f t="shared" si="36"/>
        <v>1</v>
      </c>
    </row>
    <row r="156" spans="1:45">
      <c r="A156" t="str">
        <f>'Model output'!A155</f>
        <v>TCGA-EM-A1YB</v>
      </c>
      <c r="B156" s="36">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0</v>
      </c>
      <c r="F156" t="str">
        <f t="shared" si="32"/>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output'!G155)),ISNUMBER(SEARCH("V ",'Model output'!G155)),ISNUMBER(SEARCH("five",'Model output'!G155)),ISNUMBER(SEARCH("5",'Model output'!G155))))), "lateral", "central"))</f>
        <v/>
      </c>
      <c r="H156" t="str">
        <f>IF('Model output'!H155="","negative",IF(OR(ISNUMBER(SEARCH("lymph node",'Model output'!H155)),ISNUMBER(SEARCH("gland",'Model output'!H155)),ISNUMBER(SEARCH("lobe",'Model output'!H155)),ISNUMBER(SEARCH("isthmus",'Model output'!H155)),ISNUMBER(SEARCH("mediastinum",'Model output'!H155)),ISNUMBER(SEARCH("Not mentioned",'Model output'!H155)), ISNUMBER(SEARCH("Not applicable",'Model output'!H155)), ISNUMBER(SEARCH("paratracheal",'Model output'!H155)),ISNUMBER(SEARCH("fibroadipose tissue",'Model output'!H155)),ISNUMBER(SEARCH("thyroid node",'Model output'!H155)),ISNUMBER(SEARCH("skeletal muscle",'Model output'!H155)),ISNUMBER(SEARCH("right",'Model output'!H155)),ISNUMBER(SEARCH("left",'Model output'!H155)),ISNUMBER(SEARCH("Not specified",'Model output'!H155))),"negative","positive"))</f>
        <v>negative</v>
      </c>
      <c r="I156">
        <f>IF(OR('Model output'!I155="",'Model output'!I155="Not answered",'Model output'!I155="Not mentioned"),"",IF(ISNUMBER('Model output'!I155),'Model output'!I155,1))</f>
        <v>0</v>
      </c>
      <c r="J156">
        <f>IF(OR('Model output'!J155="",'Model output'!J155="Not answered",'Model output'!J155="Not mentioned"),"",IF(AND(ISNUMBER('Model output'!J155),'Model output'!J155&lt;=I156),'Model output'!J155,IF(AND(ISNUMBER('Model output'!J155), 'Model output'!J155&gt;=DATE(2024,1,1)), MIN(DAY('Model output'!J155), MONTH('Model output'!J155), YEAR('Model output'!J155)), IF(ISNUMBER(SEARCH("0/",'Model output'!J155)),0,IF(ISNUMBER(SEARCH("/",'Model output'!J155)), VALUE(LEFT('Model output'!J155, SEARCH("/",'Model output'!J155)-1)),1)))))</f>
        <v>0</v>
      </c>
      <c r="K156" t="str" cm="1">
        <f t="array" ref="K156">IF(COUNT(FIND({0,1,2,3,4,5,6,7,8,9},'Model output'!K155))&gt;0,'Model output'!K155,"")</f>
        <v/>
      </c>
      <c r="L156" s="8" t="str">
        <f t="shared" si="29"/>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or oxyphilic variant</v>
      </c>
      <c r="P156" t="str">
        <f>IF('Model output'!N155="","",'Model output'!N155)</f>
        <v>2.7cm</v>
      </c>
      <c r="Q156" t="str">
        <f t="shared" si="33"/>
        <v>2.7cm</v>
      </c>
      <c r="R156" cm="1">
        <f t="array" ref="R156">IF(Q156="","",IF(ISNUMBER(SEARCH("cm",Q156)),MAX(VALUE(SUBSTITUTE(_xlfn.FILTERXML("&lt;t&gt;&lt;s&gt;"&amp;SUBSTITUTE(Q156,",","&lt;/s&gt;&lt;s&gt;")&amp;"&lt;/s&gt;&lt;/t&gt;","//s"),"cm",""))),MAX(VALUE(SUBSTITUTE(_xlfn.FILTERXML("&lt;t&gt;&lt;s&gt;"&amp;SUBSTITUTE(Q156,",","&lt;/s&gt;&lt;s&gt;")&amp;"&lt;/s&gt;&lt;/t&gt;","//s"),"mm","")))/10))</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 ""))</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9" t="str">
        <f>IF('Model output'!S155="","",'Model output'!S155)</f>
        <v>Not identified</v>
      </c>
      <c r="Y156" t="str">
        <f>IF(OR('Model output'!S155="",ISNUMBER(SEARCH("Absent",'Model output'!S155)),ISNUMBER(SEARCH("Not identified",'Model output'!S155)),AND(ISNUMBER(SEARCH("No",'Model output'!S155)),NOT(ISNUMBER(SEARCH("carcinoma",'Model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1" t="str">
        <f>IF(OR('Model output'!V155="", AND(ISERROR(SEARCH("Positive",'Model output'!V155)), ISNUMBER(SEARCH("Negative",'Model output'!V155))), ISNUMBER(SEARCH("Uninvolved",'Model output'!V155)), ISNUMBER(SEARCH("not involved",'Model output'!V155)), ISNUMBER(SEARCH("Free",'Model output'!V155)), ISNUMBER(SEARCH("1 mm",'Model output'!V155)), ISNUMBER(SEARCH("1.0 mm",'Model output'!V155)), ISNUMBER(SEARCH("0.1 CM",'Model output'!V155)), ISNUMBER(SEARCH("less than 0.2 mm",'Model output'!V155)), ISNUMBER(SEARCH("less than 0.5 mm",'Model output'!V155)), ISNUMBER(SEARCH("invades capsule",'Model output'!V155)), ISNUMBER(SEARCH("Lymphocyte invasion",'Model output'!V155)), ISNUMBER(SEARCH("invades in capsule or vessel or benign tissue",'Model output'!V155)), ISNUMBER(SEARCH("not mentioned",'Model output'!V155)), ISNUMBER(SEARCH("cannot be assessed",'Model output'!V155))), "negative", "positive")</f>
        <v>negative</v>
      </c>
      <c r="AE156" s="38"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39" t="str">
        <f t="shared" si="30"/>
        <v>2</v>
      </c>
      <c r="AG156" s="39" t="str">
        <f t="shared" si="31"/>
        <v>0</v>
      </c>
      <c r="AH156" s="39" t="str">
        <f t="shared" si="34"/>
        <v>0</v>
      </c>
      <c r="AI156" s="45" t="str">
        <f t="shared" si="35"/>
        <v>I</v>
      </c>
      <c r="AJ156" s="42" t="s">
        <v>941</v>
      </c>
      <c r="AK156" s="44" t="s">
        <v>948</v>
      </c>
      <c r="AL156" s="44" t="s">
        <v>949</v>
      </c>
      <c r="AM156" s="44" t="s">
        <v>949</v>
      </c>
      <c r="AN156" s="44" t="s">
        <v>73</v>
      </c>
      <c r="AO156" s="24">
        <f t="shared" ca="1" si="37"/>
        <v>1</v>
      </c>
      <c r="AP156" s="1">
        <f t="shared" si="38"/>
        <v>1</v>
      </c>
      <c r="AQ156" s="1">
        <f t="shared" si="39"/>
        <v>1</v>
      </c>
      <c r="AR156" s="1">
        <f t="shared" si="40"/>
        <v>1</v>
      </c>
      <c r="AS156" s="15">
        <f t="shared" si="36"/>
        <v>1</v>
      </c>
    </row>
    <row r="157" spans="1:45">
      <c r="A157" t="str">
        <f>'Model output'!A156</f>
        <v>TCGA-EM-A22I</v>
      </c>
      <c r="B157" s="36">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0</v>
      </c>
      <c r="F157" t="str">
        <f t="shared" si="32"/>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output'!G156)),ISNUMBER(SEARCH("V ",'Model output'!G156)),ISNUMBER(SEARCH("five",'Model output'!G156)),ISNUMBER(SEARCH("5",'Model output'!G156))))), "lateral", "central"))</f>
        <v/>
      </c>
      <c r="H157" t="str">
        <f>IF('Model output'!H156="","negative",IF(OR(ISNUMBER(SEARCH("lymph node",'Model output'!H156)),ISNUMBER(SEARCH("gland",'Model output'!H156)),ISNUMBER(SEARCH("lobe",'Model output'!H156)),ISNUMBER(SEARCH("isthmus",'Model output'!H156)),ISNUMBER(SEARCH("mediastinum",'Model output'!H156)),ISNUMBER(SEARCH("Not mentioned",'Model output'!H156)), ISNUMBER(SEARCH("Not applicable",'Model output'!H156)), ISNUMBER(SEARCH("paratracheal",'Model output'!H156)),ISNUMBER(SEARCH("fibroadipose tissue",'Model output'!H156)),ISNUMBER(SEARCH("thyroid node",'Model output'!H156)),ISNUMBER(SEARCH("skeletal muscle",'Model output'!H156)),ISNUMBER(SEARCH("right",'Model output'!H156)),ISNUMBER(SEARCH("left",'Model output'!H156)),ISNUMBER(SEARCH("Not specified",'Model output'!H156))),"negative","positive"))</f>
        <v>negative</v>
      </c>
      <c r="I157">
        <f>IF(OR('Model output'!I156="",'Model output'!I156="Not answered",'Model output'!I156="Not mentioned"),"",IF(ISNUMBER('Model output'!I156),'Model output'!I156,1))</f>
        <v>1</v>
      </c>
      <c r="J157">
        <f>IF(OR('Model output'!J156="",'Model output'!J156="Not answered",'Model output'!J156="Not mentioned"),"",IF(AND(ISNUMBER('Model output'!J156),'Model output'!J156&lt;=I157),'Model output'!J156,IF(AND(ISNUMBER('Model output'!J156), 'Model output'!J156&gt;=DATE(2024,1,1)), MIN(DAY('Model output'!J156), MONTH('Model output'!J156), YEAR('Model output'!J156)), IF(ISNUMBER(SEARCH("0/",'Model output'!J156)),0,IF(ISNUMBER(SEARCH("/",'Model output'!J156)), VALUE(LEFT('Model output'!J156, SEARCH("/",'Model output'!J156)-1)),1)))))</f>
        <v>0</v>
      </c>
      <c r="K157" t="str" cm="1">
        <f t="array" ref="K157">IF(COUNT(FIND({0,1,2,3,4,5,6,7,8,9},'Model output'!K156))&gt;0,'Model output'!K156,"")</f>
        <v/>
      </c>
      <c r="L157" s="8" t="str">
        <f t="shared" si="29"/>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v>
      </c>
      <c r="O157" t="str">
        <f>IF('Model output'!M156="","",'Model output'!M156)</f>
        <v>Classical (usual)</v>
      </c>
      <c r="P157" t="str">
        <f>IF('Model output'!N156="","",'Model output'!N156)</f>
        <v>2.1 cm</v>
      </c>
      <c r="Q157" t="str">
        <f t="shared" si="33"/>
        <v>2.1cm</v>
      </c>
      <c r="R157" cm="1">
        <f t="array" ref="R157">IF(Q157="","",IF(ISNUMBER(SEARCH("cm",Q157)),MAX(VALUE(SUBSTITUTE(_xlfn.FILTERXML("&lt;t&gt;&lt;s&gt;"&amp;SUBSTITUTE(Q157,",","&lt;/s&gt;&lt;s&gt;")&amp;"&lt;/s&gt;&lt;/t&gt;","//s"),"cm",""))),MAX(VALUE(SUBSTITUTE(_xlfn.FILTERXML("&lt;t&gt;&lt;s&gt;"&amp;SUBSTITUTE(Q157,",","&lt;/s&gt;&lt;s&gt;")&amp;"&lt;/s&gt;&lt;/t&gt;","//s"),"mm","")))/10))</f>
        <v>2.1</v>
      </c>
      <c r="S157" t="str">
        <f>IF(OR('Model output'!P156="",ISNUMBER(SEARCH("Not identified", 'Model output'!P156)),ISNUMBER(SEARCH("Absent",'Model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 ""))</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9" t="str">
        <f>IF('Model output'!S156="","",'Model output'!S156)</f>
        <v>Present, minimal</v>
      </c>
      <c r="Y157" t="str">
        <f>IF(OR('Model output'!S156="",ISNUMBER(SEARCH("Absent",'Model output'!S156)),ISNUMBER(SEARCH("Not identified",'Model output'!S156)),AND(ISNUMBER(SEARCH("No",'Model output'!S156)),NOT(ISNUMBER(SEARCH("carcinoma",'Model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1" t="str">
        <f>IF(OR('Model output'!V156="", AND(ISERROR(SEARCH("Positive",'Model output'!V156)), ISNUMBER(SEARCH("Negative",'Model output'!V156))), ISNUMBER(SEARCH("Uninvolved",'Model output'!V156)), ISNUMBER(SEARCH("not involved",'Model output'!V156)), ISNUMBER(SEARCH("Free",'Model output'!V156)), ISNUMBER(SEARCH("1 mm",'Model output'!V156)), ISNUMBER(SEARCH("1.0 mm",'Model output'!V156)), ISNUMBER(SEARCH("0.1 CM",'Model output'!V156)), ISNUMBER(SEARCH("less than 0.2 mm",'Model output'!V156)), ISNUMBER(SEARCH("less than 0.5 mm",'Model output'!V156)), ISNUMBER(SEARCH("invades capsule",'Model output'!V156)), ISNUMBER(SEARCH("Lymphocyte invasion",'Model output'!V156)), ISNUMBER(SEARCH("invades in capsule or vessel or benign tissue",'Model output'!V156)), ISNUMBER(SEARCH("not mentioned",'Model output'!V156)), ISNUMBER(SEARCH("cannot be assessed",'Model output'!V156))), "negative", "positive")</f>
        <v>positive</v>
      </c>
      <c r="AE157" s="38"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39" t="str">
        <f t="shared" si="30"/>
        <v>2</v>
      </c>
      <c r="AG157" s="39" t="str">
        <f t="shared" si="31"/>
        <v>0</v>
      </c>
      <c r="AH157" s="39" t="str">
        <f t="shared" si="34"/>
        <v>0</v>
      </c>
      <c r="AI157" s="45" t="str">
        <f t="shared" si="35"/>
        <v>I</v>
      </c>
      <c r="AJ157" s="42" t="s">
        <v>940</v>
      </c>
      <c r="AK157" s="44" t="s">
        <v>948</v>
      </c>
      <c r="AL157" s="44" t="s">
        <v>946</v>
      </c>
      <c r="AM157" s="44" t="s">
        <v>949</v>
      </c>
      <c r="AN157" s="44" t="s">
        <v>73</v>
      </c>
      <c r="AO157" s="24">
        <f t="shared" si="37"/>
        <v>1</v>
      </c>
      <c r="AP157" s="1">
        <f t="shared" si="38"/>
        <v>1</v>
      </c>
      <c r="AQ157" s="1">
        <f t="shared" si="39"/>
        <v>1</v>
      </c>
      <c r="AR157" s="1">
        <f t="shared" si="40"/>
        <v>1</v>
      </c>
      <c r="AS157" s="15">
        <f t="shared" si="36"/>
        <v>1</v>
      </c>
    </row>
    <row r="158" spans="1:45">
      <c r="A158" t="str">
        <f>'Model output'!A157</f>
        <v>TCGA-EM-A22J</v>
      </c>
      <c r="B158" s="36">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0</v>
      </c>
      <c r="F158" t="str">
        <f t="shared" si="32"/>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output'!G157)),ISNUMBER(SEARCH("V ",'Model output'!G157)),ISNUMBER(SEARCH("five",'Model output'!G157)),ISNUMBER(SEARCH("5",'Model output'!G157))))), "lateral", "central"))</f>
        <v/>
      </c>
      <c r="H158" t="str">
        <f>IF('Model output'!H157="","negative",IF(OR(ISNUMBER(SEARCH("lymph node",'Model output'!H157)),ISNUMBER(SEARCH("gland",'Model output'!H157)),ISNUMBER(SEARCH("lobe",'Model output'!H157)),ISNUMBER(SEARCH("isthmus",'Model output'!H157)),ISNUMBER(SEARCH("mediastinum",'Model output'!H157)),ISNUMBER(SEARCH("Not mentioned",'Model output'!H157)), ISNUMBER(SEARCH("Not applicable",'Model output'!H157)), ISNUMBER(SEARCH("paratracheal",'Model output'!H157)),ISNUMBER(SEARCH("fibroadipose tissue",'Model output'!H157)),ISNUMBER(SEARCH("thyroid node",'Model output'!H157)),ISNUMBER(SEARCH("skeletal muscle",'Model output'!H157)),ISNUMBER(SEARCH("right",'Model output'!H157)),ISNUMBER(SEARCH("left",'Model output'!H157)),ISNUMBER(SEARCH("Not specified",'Model output'!H157))),"negative","positive"))</f>
        <v>negative</v>
      </c>
      <c r="I158">
        <f>IF(OR('Model output'!I157="",'Model output'!I157="Not answered",'Model output'!I157="Not mentioned"),"",IF(ISNUMBER('Model output'!I157),'Model output'!I157,1))</f>
        <v>1</v>
      </c>
      <c r="J158">
        <f>IF(OR('Model output'!J157="",'Model output'!J157="Not answered",'Model output'!J157="Not mentioned"),"",IF(AND(ISNUMBER('Model output'!J157),'Model output'!J157&lt;=I158),'Model output'!J157,IF(AND(ISNUMBER('Model output'!J157), 'Model output'!J157&gt;=DATE(2024,1,1)), MIN(DAY('Model output'!J157), MONTH('Model output'!J157), YEAR('Model output'!J157)), IF(ISNUMBER(SEARCH("0/",'Model output'!J157)),0,IF(ISNUMBER(SEARCH("/",'Model output'!J157)), VALUE(LEFT('Model output'!J157, SEARCH("/",'Model output'!J157)-1)),1)))))</f>
        <v>0</v>
      </c>
      <c r="K158" t="str" cm="1">
        <f t="array" ref="K158">IF(COUNT(FIND({0,1,2,3,4,5,6,7,8,9},'Model output'!K157))&gt;0,'Model output'!K157,"")</f>
        <v/>
      </c>
      <c r="L158" s="8" t="str">
        <f t="shared" si="29"/>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 follicular variant</v>
      </c>
      <c r="O158" t="str">
        <f>IF('Model output'!M157="","",'Model output'!M157)</f>
        <v>Not mentioned</v>
      </c>
      <c r="P158" t="str">
        <f>IF('Model output'!N157="","",'Model output'!N157)</f>
        <v>2.5cm</v>
      </c>
      <c r="Q158" t="str">
        <f t="shared" si="33"/>
        <v>2.5cm</v>
      </c>
      <c r="R158" cm="1">
        <f t="array" ref="R158">IF(Q158="","",IF(ISNUMBER(SEARCH("cm",Q158)),MAX(VALUE(SUBSTITUTE(_xlfn.FILTERXML("&lt;t&gt;&lt;s&gt;"&amp;SUBSTITUTE(Q158,",","&lt;/s&gt;&lt;s&gt;")&amp;"&lt;/s&gt;&lt;/t&gt;","//s"),"cm",""))),MAX(VALUE(SUBSTITUTE(_xlfn.FILTERXML("&lt;t&gt;&lt;s&gt;"&amp;SUBSTITUTE(Q158,",","&lt;/s&gt;&lt;s&gt;")&amp;"&lt;/s&gt;&lt;/t&gt;","//s"),"mm","")))/10))</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 ""))</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9" t="str">
        <f>IF('Model output'!S157="","",'Model output'!S157)</f>
        <v>Not identified</v>
      </c>
      <c r="Y158" t="str">
        <f>IF(OR('Model output'!S157="",ISNUMBER(SEARCH("Absent",'Model output'!S157)),ISNUMBER(SEARCH("Not identified",'Model output'!S157)),AND(ISNUMBER(SEARCH("No",'Model output'!S157)),NOT(ISNUMBER(SEARCH("carcinoma",'Model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1" t="str">
        <f>IF(OR('Model output'!V157="", AND(ISERROR(SEARCH("Positive",'Model output'!V157)), ISNUMBER(SEARCH("Negative",'Model output'!V157))), ISNUMBER(SEARCH("Uninvolved",'Model output'!V157)), ISNUMBER(SEARCH("not involved",'Model output'!V157)), ISNUMBER(SEARCH("Free",'Model output'!V157)), ISNUMBER(SEARCH("1 mm",'Model output'!V157)), ISNUMBER(SEARCH("1.0 mm",'Model output'!V157)), ISNUMBER(SEARCH("0.1 CM",'Model output'!V157)), ISNUMBER(SEARCH("less than 0.2 mm",'Model output'!V157)), ISNUMBER(SEARCH("less than 0.5 mm",'Model output'!V157)), ISNUMBER(SEARCH("invades capsule",'Model output'!V157)), ISNUMBER(SEARCH("Lymphocyte invasion",'Model output'!V157)), ISNUMBER(SEARCH("invades in capsule or vessel or benign tissue",'Model output'!V157)), ISNUMBER(SEARCH("not mentioned",'Model output'!V157)), ISNUMBER(SEARCH("cannot be assessed",'Model output'!V157))), "negative", "positive")</f>
        <v>negative</v>
      </c>
      <c r="AE158" s="38"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low</v>
      </c>
      <c r="AF158" s="39" t="str">
        <f t="shared" si="30"/>
        <v>2</v>
      </c>
      <c r="AG158" s="39" t="str">
        <f t="shared" si="31"/>
        <v>0</v>
      </c>
      <c r="AH158" s="39" t="str">
        <f t="shared" si="34"/>
        <v>0</v>
      </c>
      <c r="AI158" s="45" t="str">
        <f t="shared" si="35"/>
        <v>I</v>
      </c>
      <c r="AJ158" s="42" t="s">
        <v>942</v>
      </c>
      <c r="AK158" s="44" t="s">
        <v>948</v>
      </c>
      <c r="AL158" s="44" t="s">
        <v>946</v>
      </c>
      <c r="AM158" s="44" t="s">
        <v>949</v>
      </c>
      <c r="AN158" s="44" t="s">
        <v>73</v>
      </c>
      <c r="AO158" s="24">
        <f t="shared" ca="1" si="37"/>
        <v>0</v>
      </c>
      <c r="AP158" s="1">
        <f t="shared" si="38"/>
        <v>1</v>
      </c>
      <c r="AQ158" s="1">
        <f t="shared" si="39"/>
        <v>1</v>
      </c>
      <c r="AR158" s="1">
        <f t="shared" si="40"/>
        <v>1</v>
      </c>
      <c r="AS158" s="15">
        <f t="shared" si="36"/>
        <v>1</v>
      </c>
    </row>
    <row r="159" spans="1:45">
      <c r="A159" t="str">
        <f>'Model output'!A158</f>
        <v>TCGA-EM-A22K</v>
      </c>
      <c r="B159" s="36">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0</v>
      </c>
      <c r="F159" t="str">
        <f t="shared" si="32"/>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output'!G158)),ISNUMBER(SEARCH("V ",'Model output'!G158)),ISNUMBER(SEARCH("five",'Model output'!G158)),ISNUMBER(SEARCH("5",'Model output'!G158))))), "lateral", "central"))</f>
        <v>central</v>
      </c>
      <c r="H159" t="str">
        <f>IF('Model output'!H158="","negative",IF(OR(ISNUMBER(SEARCH("lymph node",'Model output'!H158)),ISNUMBER(SEARCH("gland",'Model output'!H158)),ISNUMBER(SEARCH("lobe",'Model output'!H158)),ISNUMBER(SEARCH("isthmus",'Model output'!H158)),ISNUMBER(SEARCH("mediastinum",'Model output'!H158)),ISNUMBER(SEARCH("Not mentioned",'Model output'!H158)), ISNUMBER(SEARCH("Not applicable",'Model output'!H158)), ISNUMBER(SEARCH("paratracheal",'Model output'!H158)),ISNUMBER(SEARCH("fibroadipose tissue",'Model output'!H158)),ISNUMBER(SEARCH("thyroid node",'Model output'!H158)),ISNUMBER(SEARCH("skeletal muscle",'Model output'!H158)),ISNUMBER(SEARCH("right",'Model output'!H158)),ISNUMBER(SEARCH("left",'Model output'!H158)),ISNUMBER(SEARCH("Not specified",'Model output'!H158))),"negative","positive"))</f>
        <v>negative</v>
      </c>
      <c r="I159">
        <f>IF(OR('Model output'!I158="",'Model output'!I158="Not answered",'Model output'!I158="Not mentioned"),"",IF(ISNUMBER('Model output'!I158),'Model output'!I158,1))</f>
        <v>83</v>
      </c>
      <c r="J159">
        <f>IF(OR('Model output'!J158="",'Model output'!J158="Not answered",'Model output'!J158="Not mentioned"),"",IF(AND(ISNUMBER('Model output'!J158),'Model output'!J158&lt;=I159),'Model output'!J158,IF(AND(ISNUMBER('Model output'!J158), 'Model output'!J158&gt;=DATE(2024,1,1)), MIN(DAY('Model output'!J158), MONTH('Model output'!J158), YEAR('Model output'!J158)), IF(ISNUMBER(SEARCH("0/",'Model output'!J158)),0,IF(ISNUMBER(SEARCH("/",'Model output'!J158)), VALUE(LEFT('Model output'!J158, SEARCH("/",'Model output'!J158)-1)),1)))))</f>
        <v>10</v>
      </c>
      <c r="K159" t="str" cm="1">
        <f t="array" ref="K159">IF(COUNT(FIND({0,1,2,3,4,5,6,7,8,9},'Model output'!K158))&gt;0,'Model output'!K158,"")</f>
        <v/>
      </c>
      <c r="L159" s="8" t="str">
        <f t="shared" si="29"/>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 carcinoma</v>
      </c>
      <c r="O159" t="str">
        <f>IF('Model output'!M158="","",'Model output'!M158)</f>
        <v>Classical (usual), columnar cell variant, follicular variant</v>
      </c>
      <c r="P159" t="str">
        <f>IF('Model output'!N158="","",'Model output'!N158)</f>
        <v>1.1 cm</v>
      </c>
      <c r="Q159" t="str">
        <f t="shared" si="33"/>
        <v>1.1cm</v>
      </c>
      <c r="R159" cm="1">
        <f t="array" ref="R159">IF(Q159="","",IF(ISNUMBER(SEARCH("cm",Q159)),MAX(VALUE(SUBSTITUTE(_xlfn.FILTERXML("&lt;t&gt;&lt;s&gt;"&amp;SUBSTITUTE(Q159,",","&lt;/s&gt;&lt;s&gt;")&amp;"&lt;/s&gt;&lt;/t&gt;","//s"),"cm",""))),MAX(VALUE(SUBSTITUTE(_xlfn.FILTERXML("&lt;t&gt;&lt;s&gt;"&amp;SUBSTITUTE(Q159,",","&lt;/s&gt;&lt;s&gt;")&amp;"&lt;/s&gt;&lt;/t&gt;","//s"),"mm","")))/10))</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 ""))</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9" t="str">
        <f>IF('Model output'!S158="","",'Model output'!S158)</f>
        <v>Not identified</v>
      </c>
      <c r="Y159" t="str">
        <f>IF(OR('Model output'!S158="",ISNUMBER(SEARCH("Absent",'Model output'!S158)),ISNUMBER(SEARCH("Not identified",'Model output'!S158)),AND(ISNUMBER(SEARCH("No",'Model output'!S158)),NOT(ISNUMBER(SEARCH("carcinoma",'Model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1" t="str">
        <f>IF(OR('Model output'!V158="", AND(ISERROR(SEARCH("Positive",'Model output'!V158)), ISNUMBER(SEARCH("Negative",'Model output'!V158))), ISNUMBER(SEARCH("Uninvolved",'Model output'!V158)), ISNUMBER(SEARCH("not involved",'Model output'!V158)), ISNUMBER(SEARCH("Free",'Model output'!V158)), ISNUMBER(SEARCH("1 mm",'Model output'!V158)), ISNUMBER(SEARCH("1.0 mm",'Model output'!V158)), ISNUMBER(SEARCH("0.1 CM",'Model output'!V158)), ISNUMBER(SEARCH("less than 0.2 mm",'Model output'!V158)), ISNUMBER(SEARCH("less than 0.5 mm",'Model output'!V158)), ISNUMBER(SEARCH("invades capsule",'Model output'!V158)), ISNUMBER(SEARCH("Lymphocyte invasion",'Model output'!V158)), ISNUMBER(SEARCH("invades in capsule or vessel or benign tissue",'Model output'!V158)), ISNUMBER(SEARCH("not mentioned",'Model output'!V158)), ISNUMBER(SEARCH("cannot be assessed",'Model output'!V158))), "negative", "positive")</f>
        <v>positive</v>
      </c>
      <c r="AE159" s="38"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39" t="str">
        <f t="shared" si="30"/>
        <v>1b</v>
      </c>
      <c r="AG159" s="39" t="str">
        <f t="shared" si="31"/>
        <v>1a</v>
      </c>
      <c r="AH159" s="39" t="str">
        <f t="shared" si="34"/>
        <v>0</v>
      </c>
      <c r="AI159" s="45" t="str">
        <f t="shared" si="35"/>
        <v>I</v>
      </c>
      <c r="AJ159" s="42" t="s">
        <v>940</v>
      </c>
      <c r="AK159" s="44" t="s">
        <v>945</v>
      </c>
      <c r="AL159" s="44" t="s">
        <v>945</v>
      </c>
      <c r="AM159" s="44" t="s">
        <v>949</v>
      </c>
      <c r="AN159" s="44" t="s">
        <v>73</v>
      </c>
      <c r="AO159" s="24">
        <f t="shared" si="37"/>
        <v>1</v>
      </c>
      <c r="AP159" s="1">
        <f t="shared" si="38"/>
        <v>1</v>
      </c>
      <c r="AQ159" s="1">
        <f t="shared" si="39"/>
        <v>0</v>
      </c>
      <c r="AR159" s="1">
        <f t="shared" si="40"/>
        <v>1</v>
      </c>
      <c r="AS159" s="15">
        <f t="shared" si="36"/>
        <v>1</v>
      </c>
    </row>
    <row r="160" spans="1:45">
      <c r="A160" t="str">
        <f>'Model output'!A159</f>
        <v>TCGA-EM-A22L</v>
      </c>
      <c r="B160" s="36">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0</v>
      </c>
      <c r="F160" t="str">
        <f t="shared" si="32"/>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output'!G159)),ISNUMBER(SEARCH("V ",'Model output'!G159)),ISNUMBER(SEARCH("five",'Model output'!G159)),ISNUMBER(SEARCH("5",'Model output'!G159))))), "lateral", "central"))</f>
        <v/>
      </c>
      <c r="H160" t="str">
        <f>IF('Model output'!H159="","negative",IF(OR(ISNUMBER(SEARCH("lymph node",'Model output'!H159)),ISNUMBER(SEARCH("gland",'Model output'!H159)),ISNUMBER(SEARCH("lobe",'Model output'!H159)),ISNUMBER(SEARCH("isthmus",'Model output'!H159)),ISNUMBER(SEARCH("mediastinum",'Model output'!H159)),ISNUMBER(SEARCH("Not mentioned",'Model output'!H159)), ISNUMBER(SEARCH("Not applicable",'Model output'!H159)), ISNUMBER(SEARCH("paratracheal",'Model output'!H159)),ISNUMBER(SEARCH("fibroadipose tissue",'Model output'!H159)),ISNUMBER(SEARCH("thyroid node",'Model output'!H159)),ISNUMBER(SEARCH("skeletal muscle",'Model output'!H159)),ISNUMBER(SEARCH("right",'Model output'!H159)),ISNUMBER(SEARCH("left",'Model output'!H159)),ISNUMBER(SEARCH("Not specified",'Model output'!H159))),"negative","positive"))</f>
        <v>negative</v>
      </c>
      <c r="I160">
        <f>IF(OR('Model output'!I159="",'Model output'!I159="Not answered",'Model output'!I159="Not mentioned"),"",IF(ISNUMBER('Model output'!I159),'Model output'!I159,1))</f>
        <v>1</v>
      </c>
      <c r="J160">
        <f>IF(OR('Model output'!J159="",'Model output'!J159="Not answered",'Model output'!J159="Not mentioned"),"",IF(AND(ISNUMBER('Model output'!J159),'Model output'!J159&lt;=I160),'Model output'!J159,IF(AND(ISNUMBER('Model output'!J159), 'Model output'!J159&gt;=DATE(2024,1,1)), MIN(DAY('Model output'!J159), MONTH('Model output'!J159), YEAR('Model output'!J159)), IF(ISNUMBER(SEARCH("0/",'Model output'!J159)),0,IF(ISNUMBER(SEARCH("/",'Model output'!J159)), VALUE(LEFT('Model output'!J159, SEARCH("/",'Model output'!J159)-1)),1)))))</f>
        <v>0</v>
      </c>
      <c r="K160" t="str" cm="1">
        <f t="array" ref="K160">IF(COUNT(FIND({0,1,2,3,4,5,6,7,8,9},'Model output'!K159))&gt;0,'Model output'!K159,"")</f>
        <v/>
      </c>
      <c r="L160" s="8" t="str">
        <f t="shared" si="29"/>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
      </c>
      <c r="P160" t="str">
        <f>IF('Model output'!N159="","",'Model output'!N159)</f>
        <v>2.2cm</v>
      </c>
      <c r="Q160" t="str">
        <f t="shared" si="33"/>
        <v>2.2cm</v>
      </c>
      <c r="R160" cm="1">
        <f t="array" ref="R160">IF(Q160="","",IF(ISNUMBER(SEARCH("cm",Q160)),MAX(VALUE(SUBSTITUTE(_xlfn.FILTERXML("&lt;t&gt;&lt;s&gt;"&amp;SUBSTITUTE(Q160,",","&lt;/s&gt;&lt;s&gt;")&amp;"&lt;/s&gt;&lt;/t&gt;","//s"),"cm",""))),MAX(VALUE(SUBSTITUTE(_xlfn.FILTERXML("&lt;t&gt;&lt;s&gt;"&amp;SUBSTITUTE(Q160,",","&lt;/s&gt;&lt;s&gt;")&amp;"&lt;/s&gt;&lt;/t&gt;","//s"),"mm","")))/10))</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 ""))</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9" t="str">
        <f>IF('Model output'!S159="","",'Model output'!S159)</f>
        <v>Not identified</v>
      </c>
      <c r="Y160" t="str">
        <f>IF(OR('Model output'!S159="",ISNUMBER(SEARCH("Absent",'Model output'!S159)),ISNUMBER(SEARCH("Not identified",'Model output'!S159)),AND(ISNUMBER(SEARCH("No",'Model output'!S159)),NOT(ISNUMBER(SEARCH("carcinoma",'Model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1" t="str">
        <f>IF(OR('Model output'!V159="", AND(ISERROR(SEARCH("Positive",'Model output'!V159)), ISNUMBER(SEARCH("Negative",'Model output'!V159))), ISNUMBER(SEARCH("Uninvolved",'Model output'!V159)), ISNUMBER(SEARCH("not involved",'Model output'!V159)), ISNUMBER(SEARCH("Free",'Model output'!V159)), ISNUMBER(SEARCH("1 mm",'Model output'!V159)), ISNUMBER(SEARCH("1.0 mm",'Model output'!V159)), ISNUMBER(SEARCH("0.1 CM",'Model output'!V159)), ISNUMBER(SEARCH("less than 0.2 mm",'Model output'!V159)), ISNUMBER(SEARCH("less than 0.5 mm",'Model output'!V159)), ISNUMBER(SEARCH("invades capsule",'Model output'!V159)), ISNUMBER(SEARCH("Lymphocyte invasion",'Model output'!V159)), ISNUMBER(SEARCH("invades in capsule or vessel or benign tissue",'Model output'!V159)), ISNUMBER(SEARCH("not mentioned",'Model output'!V159)), ISNUMBER(SEARCH("cannot be assessed",'Model output'!V159))), "negative", "positive")</f>
        <v>negative</v>
      </c>
      <c r="AE160" s="38"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39" t="str">
        <f t="shared" si="30"/>
        <v>2</v>
      </c>
      <c r="AG160" s="39" t="str">
        <f t="shared" si="31"/>
        <v>0</v>
      </c>
      <c r="AH160" s="39" t="str">
        <f t="shared" si="34"/>
        <v>0</v>
      </c>
      <c r="AI160" s="45" t="str">
        <f t="shared" si="35"/>
        <v>I</v>
      </c>
      <c r="AJ160" s="42" t="s">
        <v>942</v>
      </c>
      <c r="AK160" s="44" t="s">
        <v>948</v>
      </c>
      <c r="AL160" s="44" t="s">
        <v>946</v>
      </c>
      <c r="AM160" s="44" t="s">
        <v>949</v>
      </c>
      <c r="AN160" s="44" t="s">
        <v>73</v>
      </c>
      <c r="AO160" s="24">
        <f t="shared" ca="1" si="37"/>
        <v>1</v>
      </c>
      <c r="AP160" s="1">
        <f t="shared" si="38"/>
        <v>1</v>
      </c>
      <c r="AQ160" s="1">
        <f t="shared" si="39"/>
        <v>1</v>
      </c>
      <c r="AR160" s="1">
        <f t="shared" si="40"/>
        <v>1</v>
      </c>
      <c r="AS160" s="15">
        <f t="shared" si="36"/>
        <v>1</v>
      </c>
    </row>
    <row r="161" spans="1:45">
      <c r="A161" t="str">
        <f>'Model output'!A160</f>
        <v>TCGA-EM-A22M</v>
      </c>
      <c r="B161" s="36">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0</v>
      </c>
      <c r="F161" t="str">
        <f t="shared" si="32"/>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output'!G160)),ISNUMBER(SEARCH("V ",'Model output'!G160)),ISNUMBER(SEARCH("five",'Model output'!G160)),ISNUMBER(SEARCH("5",'Model output'!G160))))), "lateral", "central"))</f>
        <v/>
      </c>
      <c r="H161" t="str">
        <f>IF('Model output'!H160="","negative",IF(OR(ISNUMBER(SEARCH("lymph node",'Model output'!H160)),ISNUMBER(SEARCH("gland",'Model output'!H160)),ISNUMBER(SEARCH("lobe",'Model output'!H160)),ISNUMBER(SEARCH("isthmus",'Model output'!H160)),ISNUMBER(SEARCH("mediastinum",'Model output'!H160)),ISNUMBER(SEARCH("Not mentioned",'Model output'!H160)), ISNUMBER(SEARCH("Not applicable",'Model output'!H160)), ISNUMBER(SEARCH("paratracheal",'Model output'!H160)),ISNUMBER(SEARCH("fibroadipose tissue",'Model output'!H160)),ISNUMBER(SEARCH("thyroid node",'Model output'!H160)),ISNUMBER(SEARCH("skeletal muscle",'Model output'!H160)),ISNUMBER(SEARCH("right",'Model output'!H160)),ISNUMBER(SEARCH("left",'Model output'!H160)),ISNUMBER(SEARCH("Not specified",'Model output'!H160))),"negative","positive"))</f>
        <v>negative</v>
      </c>
      <c r="I161">
        <f>IF(OR('Model output'!I160="",'Model output'!I160="Not answered",'Model output'!I160="Not mentioned"),"",IF(ISNUMBER('Model output'!I160),'Model output'!I160,1))</f>
        <v>3</v>
      </c>
      <c r="J161">
        <f>IF(OR('Model output'!J160="",'Model output'!J160="Not answered",'Model output'!J160="Not mentioned"),"",IF(AND(ISNUMBER('Model output'!J160),'Model output'!J160&lt;=I161),'Model output'!J160,IF(AND(ISNUMBER('Model output'!J160), 'Model output'!J160&gt;=DATE(2024,1,1)), MIN(DAY('Model output'!J160), MONTH('Model output'!J160), YEAR('Model output'!J160)), IF(ISNUMBER(SEARCH("0/",'Model output'!J160)),0,IF(ISNUMBER(SEARCH("/",'Model output'!J160)), VALUE(LEFT('Model output'!J160, SEARCH("/",'Model output'!J160)-1)),1)))))</f>
        <v>0</v>
      </c>
      <c r="K161" t="str" cm="1">
        <f t="array" ref="K161">IF(COUNT(FIND({0,1,2,3,4,5,6,7,8,9},'Model output'!K160))&gt;0,'Model output'!K160,"")</f>
        <v/>
      </c>
      <c r="L161" s="8" t="str">
        <f t="shared" si="29"/>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 columnar cell variant</v>
      </c>
      <c r="O161" t="str">
        <f>IF('Model output'!M160="","",'Model output'!M160)</f>
        <v>Not mentioned</v>
      </c>
      <c r="P161" t="str">
        <f>IF('Model output'!N160="","",'Model output'!N160)</f>
        <v>1.7 cm</v>
      </c>
      <c r="Q161" t="str">
        <f t="shared" si="33"/>
        <v>1.7cm</v>
      </c>
      <c r="R161" cm="1">
        <f t="array" ref="R161">IF(Q161="","",IF(ISNUMBER(SEARCH("cm",Q161)),MAX(VALUE(SUBSTITUTE(_xlfn.FILTERXML("&lt;t&gt;&lt;s&gt;"&amp;SUBSTITUTE(Q161,",","&lt;/s&gt;&lt;s&gt;")&amp;"&lt;/s&gt;&lt;/t&gt;","//s"),"cm",""))),MAX(VALUE(SUBSTITUTE(_xlfn.FILTERXML("&lt;t&gt;&lt;s&gt;"&amp;SUBSTITUTE(Q161,",","&lt;/s&gt;&lt;s&gt;")&amp;"&lt;/s&gt;&lt;/t&gt;","//s"),"mm","")))/10))</f>
        <v>1.7</v>
      </c>
      <c r="S161" t="str">
        <f>IF(OR('Model output'!P160="",ISNUMBER(SEARCH("Not identified", 'Model output'!P160)),ISNUMBER(SEARCH("Absent",'Model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 ""))</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9" t="str">
        <f>IF('Model output'!S160="","",'Model output'!S160)</f>
        <v>Not identified</v>
      </c>
      <c r="Y161" t="str">
        <f>IF(OR('Model output'!S160="",ISNUMBER(SEARCH("Absent",'Model output'!S160)),ISNUMBER(SEARCH("Not identified",'Model output'!S160)),AND(ISNUMBER(SEARCH("No",'Model output'!S160)),NOT(ISNUMBER(SEARCH("carcinoma",'Model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1" t="str">
        <f>IF(OR('Model output'!V160="", AND(ISERROR(SEARCH("Positive",'Model output'!V160)), ISNUMBER(SEARCH("Negative",'Model output'!V160))), ISNUMBER(SEARCH("Uninvolved",'Model output'!V160)), ISNUMBER(SEARCH("not involved",'Model output'!V160)), ISNUMBER(SEARCH("Free",'Model output'!V160)), ISNUMBER(SEARCH("1 mm",'Model output'!V160)), ISNUMBER(SEARCH("1.0 mm",'Model output'!V160)), ISNUMBER(SEARCH("0.1 CM",'Model output'!V160)), ISNUMBER(SEARCH("less than 0.2 mm",'Model output'!V160)), ISNUMBER(SEARCH("less than 0.5 mm",'Model output'!V160)), ISNUMBER(SEARCH("invades capsule",'Model output'!V160)), ISNUMBER(SEARCH("Lymphocyte invasion",'Model output'!V160)), ISNUMBER(SEARCH("invades in capsule or vessel or benign tissue",'Model output'!V160)), ISNUMBER(SEARCH("not mentioned",'Model output'!V160)), ISNUMBER(SEARCH("cannot be assessed",'Model output'!V160))), "negative", "positive")</f>
        <v>negative</v>
      </c>
      <c r="AE161" s="38"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intermediate</v>
      </c>
      <c r="AF161" s="39" t="str">
        <f t="shared" si="30"/>
        <v>1b</v>
      </c>
      <c r="AG161" s="39" t="str">
        <f t="shared" si="31"/>
        <v>0</v>
      </c>
      <c r="AH161" s="39" t="str">
        <f t="shared" si="34"/>
        <v>0</v>
      </c>
      <c r="AI161" s="45" t="str">
        <f t="shared" si="35"/>
        <v>I</v>
      </c>
      <c r="AJ161" s="42" t="s">
        <v>942</v>
      </c>
      <c r="AK161" s="44" t="s">
        <v>945</v>
      </c>
      <c r="AL161" s="44" t="s">
        <v>946</v>
      </c>
      <c r="AM161" s="44" t="s">
        <v>949</v>
      </c>
      <c r="AN161" s="44" t="s">
        <v>73</v>
      </c>
      <c r="AO161" s="24">
        <f t="shared" ca="1" si="37"/>
        <v>1</v>
      </c>
      <c r="AP161" s="1">
        <f t="shared" si="38"/>
        <v>1</v>
      </c>
      <c r="AQ161" s="1">
        <f t="shared" si="39"/>
        <v>1</v>
      </c>
      <c r="AR161" s="1">
        <f t="shared" si="40"/>
        <v>1</v>
      </c>
      <c r="AS161" s="15">
        <f t="shared" si="36"/>
        <v>1</v>
      </c>
    </row>
    <row r="162" spans="1:45">
      <c r="A162" t="str">
        <f>'Model output'!A161</f>
        <v>TCGA-EM-A22N</v>
      </c>
      <c r="B162" s="36">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0</v>
      </c>
      <c r="F162" t="str">
        <f t="shared" si="32"/>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output'!G161)),ISNUMBER(SEARCH("V ",'Model output'!G161)),ISNUMBER(SEARCH("five",'Model output'!G161)),ISNUMBER(SEARCH("5",'Model output'!G161))))), "lateral", "central"))</f>
        <v/>
      </c>
      <c r="H162" t="str">
        <f>IF('Model output'!H161="","negative",IF(OR(ISNUMBER(SEARCH("lymph node",'Model output'!H161)),ISNUMBER(SEARCH("gland",'Model output'!H161)),ISNUMBER(SEARCH("lobe",'Model output'!H161)),ISNUMBER(SEARCH("isthmus",'Model output'!H161)),ISNUMBER(SEARCH("mediastinum",'Model output'!H161)),ISNUMBER(SEARCH("Not mentioned",'Model output'!H161)), ISNUMBER(SEARCH("Not applicable",'Model output'!H161)), ISNUMBER(SEARCH("paratracheal",'Model output'!H161)),ISNUMBER(SEARCH("fibroadipose tissue",'Model output'!H161)),ISNUMBER(SEARCH("thyroid node",'Model output'!H161)),ISNUMBER(SEARCH("skeletal muscle",'Model output'!H161)),ISNUMBER(SEARCH("right",'Model output'!H161)),ISNUMBER(SEARCH("left",'Model output'!H161)),ISNUMBER(SEARCH("Not specified",'Model output'!H161))),"negative","positive"))</f>
        <v>negative</v>
      </c>
      <c r="I162">
        <f>IF(OR('Model output'!I161="",'Model output'!I161="Not answered",'Model output'!I161="Not mentioned"),"",IF(ISNUMBER('Model output'!I161),'Model output'!I161,1))</f>
        <v>2</v>
      </c>
      <c r="J162">
        <f>IF(OR('Model output'!J161="",'Model output'!J161="Not answered",'Model output'!J161="Not mentioned"),"",IF(AND(ISNUMBER('Model output'!J161),'Model output'!J161&lt;=I162),'Model output'!J161,IF(AND(ISNUMBER('Model output'!J161), 'Model output'!J161&gt;=DATE(2024,1,1)), MIN(DAY('Model output'!J161), MONTH('Model output'!J161), YEAR('Model output'!J161)), IF(ISNUMBER(SEARCH("0/",'Model output'!J161)),0,IF(ISNUMBER(SEARCH("/",'Model output'!J161)), VALUE(LEFT('Model output'!J161, SEARCH("/",'Model output'!J161)-1)),1)))))</f>
        <v>0</v>
      </c>
      <c r="K162" t="str" cm="1">
        <f t="array" ref="K162">IF(COUNT(FIND({0,1,2,3,4,5,6,7,8,9},'Model output'!K161))&gt;0,'Model output'!K161,"")</f>
        <v/>
      </c>
      <c r="L162" s="8" t="str">
        <f t="shared" si="29"/>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v>
      </c>
      <c r="O162" t="str">
        <f>IF('Model output'!M161="","",'Model output'!M161)</f>
        <v>oncocytic or oxyphilic variant</v>
      </c>
      <c r="P162" t="str">
        <f>IF('Model output'!N161="","",'Model output'!N161)</f>
        <v>2.0cm</v>
      </c>
      <c r="Q162" t="str">
        <f t="shared" si="33"/>
        <v>2.0cm</v>
      </c>
      <c r="R162" cm="1">
        <f t="array" ref="R162">IF(Q162="","",IF(ISNUMBER(SEARCH("cm",Q162)),MAX(VALUE(SUBSTITUTE(_xlfn.FILTERXML("&lt;t&gt;&lt;s&gt;"&amp;SUBSTITUTE(Q162,",","&lt;/s&gt;&lt;s&gt;")&amp;"&lt;/s&gt;&lt;/t&gt;","//s"),"cm",""))),MAX(VALUE(SUBSTITUTE(_xlfn.FILTERXML("&lt;t&gt;&lt;s&gt;"&amp;SUBSTITUTE(Q162,",","&lt;/s&gt;&lt;s&gt;")&amp;"&lt;/s&gt;&lt;/t&gt;","//s"),"mm","")))/10))</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 ""))</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9" t="str">
        <f>IF('Model output'!S161="","",'Model output'!S161)</f>
        <v>Not identified</v>
      </c>
      <c r="Y162" t="str">
        <f>IF(OR('Model output'!S161="",ISNUMBER(SEARCH("Absent",'Model output'!S161)),ISNUMBER(SEARCH("Not identified",'Model output'!S161)),AND(ISNUMBER(SEARCH("No",'Model output'!S161)),NOT(ISNUMBER(SEARCH("carcinoma",'Model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1" t="str">
        <f>IF(OR('Model output'!V161="", AND(ISERROR(SEARCH("Positive",'Model output'!V161)), ISNUMBER(SEARCH("Negative",'Model output'!V161))), ISNUMBER(SEARCH("Uninvolved",'Model output'!V161)), ISNUMBER(SEARCH("not involved",'Model output'!V161)), ISNUMBER(SEARCH("Free",'Model output'!V161)), ISNUMBER(SEARCH("1 mm",'Model output'!V161)), ISNUMBER(SEARCH("1.0 mm",'Model output'!V161)), ISNUMBER(SEARCH("0.1 CM",'Model output'!V161)), ISNUMBER(SEARCH("less than 0.2 mm",'Model output'!V161)), ISNUMBER(SEARCH("less than 0.5 mm",'Model output'!V161)), ISNUMBER(SEARCH("invades capsule",'Model output'!V161)), ISNUMBER(SEARCH("Lymphocyte invasion",'Model output'!V161)), ISNUMBER(SEARCH("invades in capsule or vessel or benign tissue",'Model output'!V161)), ISNUMBER(SEARCH("not mentioned",'Model output'!V161)), ISNUMBER(SEARCH("cannot be assessed",'Model output'!V161))), "negative", "positive")</f>
        <v>negative</v>
      </c>
      <c r="AE162" s="38"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39" t="str">
        <f t="shared" si="30"/>
        <v>1b</v>
      </c>
      <c r="AG162" s="39" t="str">
        <f t="shared" si="31"/>
        <v>0</v>
      </c>
      <c r="AH162" s="39" t="str">
        <f t="shared" si="34"/>
        <v>0</v>
      </c>
      <c r="AI162" s="45" t="str">
        <f t="shared" si="35"/>
        <v>I</v>
      </c>
      <c r="AJ162" s="42" t="s">
        <v>941</v>
      </c>
      <c r="AK162" s="44" t="s">
        <v>945</v>
      </c>
      <c r="AL162" s="44" t="s">
        <v>946</v>
      </c>
      <c r="AM162" s="44" t="s">
        <v>949</v>
      </c>
      <c r="AN162" s="44" t="s">
        <v>73</v>
      </c>
      <c r="AO162" s="24">
        <f t="shared" ca="1" si="37"/>
        <v>1</v>
      </c>
      <c r="AP162" s="1">
        <f t="shared" si="38"/>
        <v>1</v>
      </c>
      <c r="AQ162" s="1">
        <f t="shared" si="39"/>
        <v>1</v>
      </c>
      <c r="AR162" s="1">
        <f t="shared" si="40"/>
        <v>1</v>
      </c>
      <c r="AS162" s="15">
        <f t="shared" si="36"/>
        <v>1</v>
      </c>
    </row>
    <row r="163" spans="1:45">
      <c r="A163" t="str">
        <f>'Model output'!A162</f>
        <v>TCGA-EM-A22O</v>
      </c>
      <c r="B163" s="36">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0</v>
      </c>
      <c r="F163" t="str">
        <f t="shared" si="32"/>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output'!G162)),ISNUMBER(SEARCH("V ",'Model output'!G162)),ISNUMBER(SEARCH("five",'Model output'!G162)),ISNUMBER(SEARCH("5",'Model output'!G162))))), "lateral", "central"))</f>
        <v>central</v>
      </c>
      <c r="H163" t="str">
        <f>IF('Model output'!H162="","negative",IF(OR(ISNUMBER(SEARCH("lymph node",'Model output'!H162)),ISNUMBER(SEARCH("gland",'Model output'!H162)),ISNUMBER(SEARCH("lobe",'Model output'!H162)),ISNUMBER(SEARCH("isthmus",'Model output'!H162)),ISNUMBER(SEARCH("mediastinum",'Model output'!H162)),ISNUMBER(SEARCH("Not mentioned",'Model output'!H162)), ISNUMBER(SEARCH("Not applicable",'Model output'!H162)), ISNUMBER(SEARCH("paratracheal",'Model output'!H162)),ISNUMBER(SEARCH("fibroadipose tissue",'Model output'!H162)),ISNUMBER(SEARCH("thyroid node",'Model output'!H162)),ISNUMBER(SEARCH("skeletal muscle",'Model output'!H162)),ISNUMBER(SEARCH("right",'Model output'!H162)),ISNUMBER(SEARCH("left",'Model output'!H162)),ISNUMBER(SEARCH("Not specified",'Model output'!H162))),"negative","positive"))</f>
        <v>negative</v>
      </c>
      <c r="I163">
        <f>IF(OR('Model output'!I162="",'Model output'!I162="Not answered",'Model output'!I162="Not mentioned"),"",IF(ISNUMBER('Model output'!I162),'Model output'!I162,1))</f>
        <v>1</v>
      </c>
      <c r="J163">
        <f>IF(OR('Model output'!J162="",'Model output'!J162="Not answered",'Model output'!J162="Not mentioned"),"",IF(AND(ISNUMBER('Model output'!J162),'Model output'!J162&lt;=I163),'Model output'!J162,IF(AND(ISNUMBER('Model output'!J162), 'Model output'!J162&gt;=DATE(2024,1,1)), MIN(DAY('Model output'!J162), MONTH('Model output'!J162), YEAR('Model output'!J162)), IF(ISNUMBER(SEARCH("0/",'Model output'!J162)),0,IF(ISNUMBER(SEARCH("/",'Model output'!J162)), VALUE(LEFT('Model output'!J162, SEARCH("/",'Model output'!J162)-1)),1)))))</f>
        <v>1</v>
      </c>
      <c r="K163" t="str" cm="1">
        <f t="array" ref="K163">IF(COUNT(FIND({0,1,2,3,4,5,6,7,8,9},'Model output'!K162))&gt;0,'Model output'!K162,"")</f>
        <v/>
      </c>
      <c r="L163" s="8" t="str">
        <f t="shared" si="29"/>
        <v/>
      </c>
      <c r="M163" t="str" cm="1">
        <f t="array" ref="M163">IF(L163="","",IF(ISNUMBER(SEARCH("cm",L163)),MAX(VALUE(SUBSTITUTE(_xlfn.FILTERXML("&lt;t&gt;&lt;s&gt;"&amp;SUBSTITUTE(L163,",","&lt;/s&gt;&lt;s&gt;")&amp;"&lt;/s&gt;&lt;/t&gt;","//s"),"cm",""))),MAX(VALUE(SUBSTITUTE(_xlfn.FILTERXML("&lt;t&gt;&lt;s&gt;"&amp;SUBSTITUTE(L163,",","&lt;/s&gt;&lt;s&gt;")&amp;"&lt;/s&gt;&lt;/t&gt;","//s"),"mm","")))/10))</f>
        <v/>
      </c>
      <c r="N163" t="str">
        <f>IF('Model output'!L162="","",'Model output'!L162)</f>
        <v>Metastatic papillary thyroid carcinoma</v>
      </c>
      <c r="O163" t="str">
        <f>IF('Model output'!M162="","",'Model output'!M162)</f>
        <v>Not mentioned</v>
      </c>
      <c r="P163" t="str">
        <f>IF('Model output'!N162="","",'Model output'!N162)</f>
        <v>6.6 cm</v>
      </c>
      <c r="Q163" t="str">
        <f t="shared" si="33"/>
        <v>6.6cm</v>
      </c>
      <c r="R163" cm="1">
        <f t="array" ref="R163">IF(Q163="","",IF(ISNUMBER(SEARCH("cm",Q163)),MAX(VALUE(SUBSTITUTE(_xlfn.FILTERXML("&lt;t&gt;&lt;s&gt;"&amp;SUBSTITUTE(Q163,",","&lt;/s&gt;&lt;s&gt;")&amp;"&lt;/s&gt;&lt;/t&gt;","//s"),"cm",""))),MAX(VALUE(SUBSTITUTE(_xlfn.FILTERXML("&lt;t&gt;&lt;s&gt;"&amp;SUBSTITUTE(Q163,",","&lt;/s&gt;&lt;s&gt;")&amp;"&lt;/s&gt;&lt;/t&gt;","//s"),"mm","")))/10))</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 ""))</f>
        <v>Less than 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9" t="str">
        <f>IF('Model output'!S162="","",'Model output'!S162)</f>
        <v>Present, extensive</v>
      </c>
      <c r="Y163" t="str">
        <f>IF(OR('Model output'!S162="",ISNUMBER(SEARCH("Absent",'Model output'!S162)),ISNUMBER(SEARCH("Not identified",'Model output'!S162)),AND(ISNUMBER(SEARCH("No",'Model output'!S162)),NOT(ISNUMBER(SEARCH("carcinoma",'Model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1" t="str">
        <f>IF(OR('Model output'!V162="", AND(ISERROR(SEARCH("Positive",'Model output'!V162)), ISNUMBER(SEARCH("Negative",'Model output'!V162))), ISNUMBER(SEARCH("Uninvolved",'Model output'!V162)), ISNUMBER(SEARCH("not involved",'Model output'!V162)), ISNUMBER(SEARCH("Free",'Model output'!V162)), ISNUMBER(SEARCH("1 mm",'Model output'!V162)), ISNUMBER(SEARCH("1.0 mm",'Model output'!V162)), ISNUMBER(SEARCH("0.1 CM",'Model output'!V162)), ISNUMBER(SEARCH("less than 0.2 mm",'Model output'!V162)), ISNUMBER(SEARCH("less than 0.5 mm",'Model output'!V162)), ISNUMBER(SEARCH("invades capsule",'Model output'!V162)), ISNUMBER(SEARCH("Lymphocyte invasion",'Model output'!V162)), ISNUMBER(SEARCH("invades in capsule or vessel or benign tissue",'Model output'!V162)), ISNUMBER(SEARCH("not mentioned",'Model output'!V162)), ISNUMBER(SEARCH("cannot be assessed",'Model output'!V162))), "negative", "positive")</f>
        <v>positive</v>
      </c>
      <c r="AE163" s="38"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39" t="str">
        <f t="shared" si="30"/>
        <v>3b</v>
      </c>
      <c r="AG163" s="39" t="str">
        <f t="shared" si="31"/>
        <v>1a</v>
      </c>
      <c r="AH163" s="39" t="str">
        <f t="shared" si="34"/>
        <v>0</v>
      </c>
      <c r="AI163" s="45" t="str">
        <f t="shared" si="35"/>
        <v>II</v>
      </c>
      <c r="AJ163" s="42" t="s">
        <v>940</v>
      </c>
      <c r="AK163" s="44" t="s">
        <v>951</v>
      </c>
      <c r="AL163" s="44" t="s">
        <v>634</v>
      </c>
      <c r="AM163" s="44" t="s">
        <v>949</v>
      </c>
      <c r="AN163" s="44" t="s">
        <v>952</v>
      </c>
      <c r="AO163" s="24">
        <f t="shared" si="37"/>
        <v>1</v>
      </c>
      <c r="AP163" s="1">
        <f t="shared" si="38"/>
        <v>0</v>
      </c>
      <c r="AQ163" s="1">
        <f t="shared" si="39"/>
        <v>1</v>
      </c>
      <c r="AR163" s="1">
        <f t="shared" si="40"/>
        <v>1</v>
      </c>
      <c r="AS163" s="15">
        <f t="shared" si="36"/>
        <v>0</v>
      </c>
    </row>
    <row r="164" spans="1:45">
      <c r="A164" t="str">
        <f>'Model output'!A163</f>
        <v>TCGA-EM-A22P</v>
      </c>
      <c r="B164" s="36">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0</v>
      </c>
      <c r="F164" t="str">
        <f t="shared" si="32"/>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output'!G163)),ISNUMBER(SEARCH("V ",'Model output'!G163)),ISNUMBER(SEARCH("five",'Model output'!G163)),ISNUMBER(SEARCH("5",'Model output'!G163))))), "lateral", "central"))</f>
        <v>lateral</v>
      </c>
      <c r="H164" t="str">
        <f>IF('Model output'!H163="","negative",IF(OR(ISNUMBER(SEARCH("lymph node",'Model output'!H163)),ISNUMBER(SEARCH("gland",'Model output'!H163)),ISNUMBER(SEARCH("lobe",'Model output'!H163)),ISNUMBER(SEARCH("isthmus",'Model output'!H163)),ISNUMBER(SEARCH("mediastinum",'Model output'!H163)),ISNUMBER(SEARCH("Not mentioned",'Model output'!H163)), ISNUMBER(SEARCH("Not applicable",'Model output'!H163)), ISNUMBER(SEARCH("paratracheal",'Model output'!H163)),ISNUMBER(SEARCH("fibroadipose tissue",'Model output'!H163)),ISNUMBER(SEARCH("thyroid node",'Model output'!H163)),ISNUMBER(SEARCH("skeletal muscle",'Model output'!H163)),ISNUMBER(SEARCH("right",'Model output'!H163)),ISNUMBER(SEARCH("left",'Model output'!H163)),ISNUMBER(SEARCH("Not specified",'Model output'!H163))),"negative","positive"))</f>
        <v>negative</v>
      </c>
      <c r="I164">
        <f>IF(OR('Model output'!I163="",'Model output'!I163="Not answered",'Model output'!I163="Not mentioned"),"",IF(ISNUMBER('Model output'!I163),'Model output'!I163,1))</f>
        <v>28</v>
      </c>
      <c r="J164">
        <f>IF(OR('Model output'!J163="",'Model output'!J163="Not answered",'Model output'!J163="Not mentioned"),"",IF(AND(ISNUMBER('Model output'!J163),'Model output'!J163&lt;=I164),'Model output'!J163,IF(AND(ISNUMBER('Model output'!J163), 'Model output'!J163&gt;=DATE(2024,1,1)), MIN(DAY('Model output'!J163), MONTH('Model output'!J163), YEAR('Model output'!J163)), IF(ISNUMBER(SEARCH("0/",'Model output'!J163)),0,IF(ISNUMBER(SEARCH("/",'Model output'!J163)), VALUE(LEFT('Model output'!J163, SEARCH("/",'Model output'!J163)-1)),1)))))</f>
        <v>14</v>
      </c>
      <c r="K164" t="str" cm="1">
        <f t="array" ref="K164">IF(COUNT(FIND({0,1,2,3,4,5,6,7,8,9},'Model output'!K163))&gt;0,'Model output'!K163,"")</f>
        <v/>
      </c>
      <c r="L164" s="8" t="str">
        <f t="shared" si="29"/>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v>
      </c>
      <c r="O164" t="str">
        <f>IF('Model output'!M163="","",'Model output'!M163)</f>
        <v>classical (usual)</v>
      </c>
      <c r="P164" t="str">
        <f>IF('Model output'!N163="","",'Model output'!N163)</f>
        <v>1.2cm</v>
      </c>
      <c r="Q164" t="str">
        <f t="shared" si="33"/>
        <v>1.2cm</v>
      </c>
      <c r="R164" cm="1">
        <f t="array" ref="R164">IF(Q164="","",IF(ISNUMBER(SEARCH("cm",Q164)),MAX(VALUE(SUBSTITUTE(_xlfn.FILTERXML("&lt;t&gt;&lt;s&gt;"&amp;SUBSTITUTE(Q164,",","&lt;/s&gt;&lt;s&gt;")&amp;"&lt;/s&gt;&lt;/t&gt;","//s"),"cm",""))),MAX(VALUE(SUBSTITUTE(_xlfn.FILTERXML("&lt;t&gt;&lt;s&gt;"&amp;SUBSTITUTE(Q164,",","&lt;/s&gt;&lt;s&gt;")&amp;"&lt;/s&gt;&lt;/t&gt;","//s"),"mm","")))/10))</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 ""))</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9" t="str">
        <f>IF('Model output'!S163="","",'Model output'!S163)</f>
        <v>Cannot be assessed</v>
      </c>
      <c r="Y164" t="str">
        <f>IF(OR('Model output'!S163="",ISNUMBER(SEARCH("Absent",'Model output'!S163)),ISNUMBER(SEARCH("Not identified",'Model output'!S163)),AND(ISNUMBER(SEARCH("No",'Model output'!S163)),NOT(ISNUMBER(SEARCH("carcinoma",'Model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1" t="str">
        <f>IF(OR('Model output'!V163="", AND(ISERROR(SEARCH("Positive",'Model output'!V163)), ISNUMBER(SEARCH("Negative",'Model output'!V163))), ISNUMBER(SEARCH("Uninvolved",'Model output'!V163)), ISNUMBER(SEARCH("not involved",'Model output'!V163)), ISNUMBER(SEARCH("Free",'Model output'!V163)), ISNUMBER(SEARCH("1 mm",'Model output'!V163)), ISNUMBER(SEARCH("1.0 mm",'Model output'!V163)), ISNUMBER(SEARCH("0.1 CM",'Model output'!V163)), ISNUMBER(SEARCH("less than 0.2 mm",'Model output'!V163)), ISNUMBER(SEARCH("less than 0.5 mm",'Model output'!V163)), ISNUMBER(SEARCH("invades capsule",'Model output'!V163)), ISNUMBER(SEARCH("Lymphocyte invasion",'Model output'!V163)), ISNUMBER(SEARCH("invades in capsule or vessel or benign tissue",'Model output'!V163)), ISNUMBER(SEARCH("not mentioned",'Model output'!V163)), ISNUMBER(SEARCH("cannot be assessed",'Model output'!V163))), "negative", "positive")</f>
        <v>positive</v>
      </c>
      <c r="AE164" s="38"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high</v>
      </c>
      <c r="AF164" s="39" t="str">
        <f t="shared" si="30"/>
        <v>1b</v>
      </c>
      <c r="AG164" s="39" t="str">
        <f t="shared" si="31"/>
        <v>1b</v>
      </c>
      <c r="AH164" s="39" t="str">
        <f t="shared" si="34"/>
        <v>0</v>
      </c>
      <c r="AI164" s="45" t="str">
        <f t="shared" si="35"/>
        <v>II</v>
      </c>
      <c r="AJ164" s="42" t="s">
        <v>940</v>
      </c>
      <c r="AK164" s="44" t="s">
        <v>945</v>
      </c>
      <c r="AL164" s="44" t="s">
        <v>945</v>
      </c>
      <c r="AM164" s="44" t="s">
        <v>949</v>
      </c>
      <c r="AN164" s="44" t="s">
        <v>947</v>
      </c>
      <c r="AO164" s="24">
        <f t="shared" ref="AO164:AO191" si="41">IF(AE164=AJ164,1,0)</f>
        <v>1</v>
      </c>
      <c r="AP164" s="1">
        <f t="shared" ref="AP164:AP191" si="42">IF(AF164=AK164, 1, IF(AND(AF164="x", AK164="0"), 1, IF(AND(AF164="0", AK164="x"), 1, 0)))</f>
        <v>1</v>
      </c>
      <c r="AQ164" s="1">
        <f t="shared" ref="AQ164:AQ191" si="43">IF(AG164=AL164, 1, IF(AND(AG164="x", AL164="0"), 1, IF(AND(AG164="0", AL164="x"), 1, 0)))</f>
        <v>1</v>
      </c>
      <c r="AR164" s="1">
        <f t="shared" ref="AR164:AR191" si="44">IF(AH164=AM164, 1, IF(AND(AH164="x", AM164="0"), 1, IF(AND(AH164="0", AM164="x"), 1, 0)))</f>
        <v>1</v>
      </c>
      <c r="AS164" s="15">
        <f t="shared" si="36"/>
        <v>1</v>
      </c>
    </row>
    <row r="165" spans="1:45">
      <c r="A165" t="str">
        <f>'Model output'!A164</f>
        <v>TCGA-EM-A22Q</v>
      </c>
      <c r="B165" s="36">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0</v>
      </c>
      <c r="F165" t="str">
        <f t="shared" si="32"/>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output'!G164)),ISNUMBER(SEARCH("V ",'Model output'!G164)),ISNUMBER(SEARCH("five",'Model output'!G164)),ISNUMBER(SEARCH("5",'Model output'!G164))))), "lateral", "central"))</f>
        <v/>
      </c>
      <c r="H165" t="str">
        <f>IF('Model output'!H164="","negative",IF(OR(ISNUMBER(SEARCH("lymph node",'Model output'!H164)),ISNUMBER(SEARCH("gland",'Model output'!H164)),ISNUMBER(SEARCH("lobe",'Model output'!H164)),ISNUMBER(SEARCH("isthmus",'Model output'!H164)),ISNUMBER(SEARCH("mediastinum",'Model output'!H164)),ISNUMBER(SEARCH("Not mentioned",'Model output'!H164)), ISNUMBER(SEARCH("Not applicable",'Model output'!H164)), ISNUMBER(SEARCH("paratracheal",'Model output'!H164)),ISNUMBER(SEARCH("fibroadipose tissue",'Model output'!H164)),ISNUMBER(SEARCH("thyroid node",'Model output'!H164)),ISNUMBER(SEARCH("skeletal muscle",'Model output'!H164)),ISNUMBER(SEARCH("right",'Model output'!H164)),ISNUMBER(SEARCH("left",'Model output'!H164)),ISNUMBER(SEARCH("Not specified",'Model output'!H164))),"negative","positive"))</f>
        <v>negative</v>
      </c>
      <c r="I165">
        <f>IF(OR('Model output'!I164="",'Model output'!I164="Not answered",'Model output'!I164="Not mentioned"),"",IF(ISNUMBER('Model output'!I164),'Model output'!I164,1))</f>
        <v>9</v>
      </c>
      <c r="J165">
        <f>IF(OR('Model output'!J164="",'Model output'!J164="Not answered",'Model output'!J164="Not mentioned"),"",IF(AND(ISNUMBER('Model output'!J164),'Model output'!J164&lt;=I165),'Model output'!J164,IF(AND(ISNUMBER('Model output'!J164), 'Model output'!J164&gt;=DATE(2024,1,1)), MIN(DAY('Model output'!J164), MONTH('Model output'!J164), YEAR('Model output'!J164)), IF(ISNUMBER(SEARCH("0/",'Model output'!J164)),0,IF(ISNUMBER(SEARCH("/",'Model output'!J164)), VALUE(LEFT('Model output'!J164, SEARCH("/",'Model output'!J164)-1)),1)))))</f>
        <v>0</v>
      </c>
      <c r="K165" t="str" cm="1">
        <f t="array" ref="K165">IF(COUNT(FIND({0,1,2,3,4,5,6,7,8,9},'Model output'!K164))&gt;0,'Model output'!K164,"")</f>
        <v/>
      </c>
      <c r="L165" s="8" t="str">
        <f t="shared" si="29"/>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 follicular variant</v>
      </c>
      <c r="O165" t="str">
        <f>IF('Model output'!M164="","",'Model output'!M164)</f>
        <v/>
      </c>
      <c r="P165" t="str">
        <f>IF('Model output'!N164="","",'Model output'!N164)</f>
        <v>5.4 cm</v>
      </c>
      <c r="Q165" t="str">
        <f t="shared" si="33"/>
        <v>5.4cm</v>
      </c>
      <c r="R165" cm="1">
        <f t="array" ref="R165">IF(Q165="","",IF(ISNUMBER(SEARCH("cm",Q165)),MAX(VALUE(SUBSTITUTE(_xlfn.FILTERXML("&lt;t&gt;&lt;s&gt;"&amp;SUBSTITUTE(Q165,",","&lt;/s&gt;&lt;s&gt;")&amp;"&lt;/s&gt;&lt;/t&gt;","//s"),"cm",""))),MAX(VALUE(SUBSTITUTE(_xlfn.FILTERXML("&lt;t&gt;&lt;s&gt;"&amp;SUBSTITUTE(Q165,",","&lt;/s&gt;&lt;s&gt;")&amp;"&lt;/s&gt;&lt;/t&gt;","//s"),"mm","")))/10))</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 ""))</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9" t="str">
        <f>IF('Model output'!S164="","",'Model output'!S164)</f>
        <v>Not identified</v>
      </c>
      <c r="Y165" t="str">
        <f>IF(OR('Model output'!S164="",ISNUMBER(SEARCH("Absent",'Model output'!S164)),ISNUMBER(SEARCH("Not identified",'Model output'!S164)),AND(ISNUMBER(SEARCH("No",'Model output'!S164)),NOT(ISNUMBER(SEARCH("carcinoma",'Model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1" t="str">
        <f>IF(OR('Model output'!V164="", AND(ISERROR(SEARCH("Positive",'Model output'!V164)), ISNUMBER(SEARCH("Negative",'Model output'!V164))), ISNUMBER(SEARCH("Uninvolved",'Model output'!V164)), ISNUMBER(SEARCH("not involved",'Model output'!V164)), ISNUMBER(SEARCH("Free",'Model output'!V164)), ISNUMBER(SEARCH("1 mm",'Model output'!V164)), ISNUMBER(SEARCH("1.0 mm",'Model output'!V164)), ISNUMBER(SEARCH("0.1 CM",'Model output'!V164)), ISNUMBER(SEARCH("less than 0.2 mm",'Model output'!V164)), ISNUMBER(SEARCH("less than 0.5 mm",'Model output'!V164)), ISNUMBER(SEARCH("invades capsule",'Model output'!V164)), ISNUMBER(SEARCH("Lymphocyte invasion",'Model output'!V164)), ISNUMBER(SEARCH("invades in capsule or vessel or benign tissue",'Model output'!V164)), ISNUMBER(SEARCH("not mentioned",'Model output'!V164)), ISNUMBER(SEARCH("cannot be assessed",'Model output'!V164))), "negative", "positive")</f>
        <v>negative</v>
      </c>
      <c r="AE165" s="38"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39" t="str">
        <f t="shared" si="30"/>
        <v>3a</v>
      </c>
      <c r="AG165" s="39" t="str">
        <f t="shared" si="31"/>
        <v>0</v>
      </c>
      <c r="AH165" s="39" t="str">
        <f t="shared" si="34"/>
        <v>0</v>
      </c>
      <c r="AI165" s="45" t="str">
        <f t="shared" si="35"/>
        <v>I</v>
      </c>
      <c r="AJ165" s="42" t="s">
        <v>941</v>
      </c>
      <c r="AK165" s="44" t="s">
        <v>950</v>
      </c>
      <c r="AL165" s="44" t="s">
        <v>946</v>
      </c>
      <c r="AM165" s="44" t="s">
        <v>949</v>
      </c>
      <c r="AN165" s="44" t="s">
        <v>73</v>
      </c>
      <c r="AO165" s="24">
        <f t="shared" ca="1" si="41"/>
        <v>1</v>
      </c>
      <c r="AP165" s="1">
        <f t="shared" si="42"/>
        <v>1</v>
      </c>
      <c r="AQ165" s="1">
        <f t="shared" si="43"/>
        <v>1</v>
      </c>
      <c r="AR165" s="1">
        <f t="shared" si="44"/>
        <v>1</v>
      </c>
      <c r="AS165" s="15">
        <f t="shared" si="36"/>
        <v>1</v>
      </c>
    </row>
    <row r="166" spans="1:45">
      <c r="A166" t="str">
        <f>'Model output'!A165</f>
        <v>TCGA-EM-A2CJ</v>
      </c>
      <c r="B166" s="36">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0</v>
      </c>
      <c r="F166" t="str">
        <f t="shared" si="32"/>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output'!G165)),ISNUMBER(SEARCH("V ",'Model output'!G165)),ISNUMBER(SEARCH("five",'Model output'!G165)),ISNUMBER(SEARCH("5",'Model output'!G165))))), "lateral", "central"))</f>
        <v/>
      </c>
      <c r="H166" t="str">
        <f>IF('Model output'!H165="","negative",IF(OR(ISNUMBER(SEARCH("lymph node",'Model output'!H165)),ISNUMBER(SEARCH("gland",'Model output'!H165)),ISNUMBER(SEARCH("lobe",'Model output'!H165)),ISNUMBER(SEARCH("isthmus",'Model output'!H165)),ISNUMBER(SEARCH("mediastinum",'Model output'!H165)),ISNUMBER(SEARCH("Not mentioned",'Model output'!H165)), ISNUMBER(SEARCH("Not applicable",'Model output'!H165)), ISNUMBER(SEARCH("paratracheal",'Model output'!H165)),ISNUMBER(SEARCH("fibroadipose tissue",'Model output'!H165)),ISNUMBER(SEARCH("thyroid node",'Model output'!H165)),ISNUMBER(SEARCH("skeletal muscle",'Model output'!H165)),ISNUMBER(SEARCH("right",'Model output'!H165)),ISNUMBER(SEARCH("left",'Model output'!H165)),ISNUMBER(SEARCH("Not specified",'Model output'!H165))),"negative","positive"))</f>
        <v>negative</v>
      </c>
      <c r="I166">
        <f>IF(OR('Model output'!I165="",'Model output'!I165="Not answered",'Model output'!I165="Not mentioned"),"",IF(ISNUMBER('Model output'!I165),'Model output'!I165,1))</f>
        <v>0</v>
      </c>
      <c r="J166">
        <f>IF(OR('Model output'!J165="",'Model output'!J165="Not answered",'Model output'!J165="Not mentioned"),"",IF(AND(ISNUMBER('Model output'!J165),'Model output'!J165&lt;=I166),'Model output'!J165,IF(AND(ISNUMBER('Model output'!J165), 'Model output'!J165&gt;=DATE(2024,1,1)), MIN(DAY('Model output'!J165), MONTH('Model output'!J165), YEAR('Model output'!J165)), IF(ISNUMBER(SEARCH("0/",'Model output'!J165)),0,IF(ISNUMBER(SEARCH("/",'Model output'!J165)), VALUE(LEFT('Model output'!J165, SEARCH("/",'Model output'!J165)-1)),1)))))</f>
        <v>0</v>
      </c>
      <c r="K166" t="str" cm="1">
        <f t="array" ref="K166">IF(COUNT(FIND({0,1,2,3,4,5,6,7,8,9},'Model output'!K165))&gt;0,'Model output'!K165,"")</f>
        <v/>
      </c>
      <c r="L166" s="8" t="str">
        <f t="shared" si="29"/>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 follicular variant</v>
      </c>
      <c r="O166" t="str">
        <f>IF('Model output'!M165="","",'Model output'!M165)</f>
        <v/>
      </c>
      <c r="P166" t="str">
        <f>IF('Model output'!N165="","",'Model output'!N165)</f>
        <v>1.2cm</v>
      </c>
      <c r="Q166" t="str">
        <f t="shared" si="33"/>
        <v>1.2cm</v>
      </c>
      <c r="R166" cm="1">
        <f t="array" ref="R166">IF(Q166="","",IF(ISNUMBER(SEARCH("cm",Q166)),MAX(VALUE(SUBSTITUTE(_xlfn.FILTERXML("&lt;t&gt;&lt;s&gt;"&amp;SUBSTITUTE(Q166,",","&lt;/s&gt;&lt;s&gt;")&amp;"&lt;/s&gt;&lt;/t&gt;","//s"),"cm",""))),MAX(VALUE(SUBSTITUTE(_xlfn.FILTERXML("&lt;t&gt;&lt;s&gt;"&amp;SUBSTITUTE(Q166,",","&lt;/s&gt;&lt;s&gt;")&amp;"&lt;/s&gt;&lt;/t&gt;","//s"),"mm","")))/10))</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 ""))</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9" t="str">
        <f>IF('Model output'!S165="","",'Model output'!S165)</f>
        <v>Not identified</v>
      </c>
      <c r="Y166" t="str">
        <f>IF(OR('Model output'!S165="",ISNUMBER(SEARCH("Absent",'Model output'!S165)),ISNUMBER(SEARCH("Not identified",'Model output'!S165)),AND(ISNUMBER(SEARCH("No",'Model output'!S165)),NOT(ISNUMBER(SEARCH("carcinoma",'Model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1" t="str">
        <f>IF(OR('Model output'!V165="", AND(ISERROR(SEARCH("Positive",'Model output'!V165)), ISNUMBER(SEARCH("Negative",'Model output'!V165))), ISNUMBER(SEARCH("Uninvolved",'Model output'!V165)), ISNUMBER(SEARCH("not involved",'Model output'!V165)), ISNUMBER(SEARCH("Free",'Model output'!V165)), ISNUMBER(SEARCH("1 mm",'Model output'!V165)), ISNUMBER(SEARCH("1.0 mm",'Model output'!V165)), ISNUMBER(SEARCH("0.1 CM",'Model output'!V165)), ISNUMBER(SEARCH("less than 0.2 mm",'Model output'!V165)), ISNUMBER(SEARCH("less than 0.5 mm",'Model output'!V165)), ISNUMBER(SEARCH("invades capsule",'Model output'!V165)), ISNUMBER(SEARCH("Lymphocyte invasion",'Model output'!V165)), ISNUMBER(SEARCH("invades in capsule or vessel or benign tissue",'Model output'!V165)), ISNUMBER(SEARCH("not mentioned",'Model output'!V165)), ISNUMBER(SEARCH("cannot be assessed",'Model output'!V165))), "negative", "positive")</f>
        <v>negative</v>
      </c>
      <c r="AE166" s="38"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39" t="str">
        <f t="shared" si="30"/>
        <v>1b</v>
      </c>
      <c r="AG166" s="39" t="str">
        <f t="shared" si="31"/>
        <v>0</v>
      </c>
      <c r="AH166" s="39" t="str">
        <f t="shared" si="34"/>
        <v>0</v>
      </c>
      <c r="AI166" s="45" t="str">
        <f t="shared" si="35"/>
        <v>I</v>
      </c>
      <c r="AJ166" s="42" t="s">
        <v>941</v>
      </c>
      <c r="AK166" s="44" t="s">
        <v>945</v>
      </c>
      <c r="AL166" s="44" t="s">
        <v>949</v>
      </c>
      <c r="AM166" s="44" t="s">
        <v>949</v>
      </c>
      <c r="AN166" s="44" t="s">
        <v>73</v>
      </c>
      <c r="AO166" s="24">
        <f t="shared" ca="1" si="41"/>
        <v>1</v>
      </c>
      <c r="AP166" s="1">
        <f t="shared" si="42"/>
        <v>1</v>
      </c>
      <c r="AQ166" s="1">
        <f t="shared" si="43"/>
        <v>1</v>
      </c>
      <c r="AR166" s="1">
        <f t="shared" si="44"/>
        <v>1</v>
      </c>
      <c r="AS166" s="15">
        <f t="shared" si="36"/>
        <v>1</v>
      </c>
    </row>
    <row r="167" spans="1:45">
      <c r="A167" t="str">
        <f>'Model output'!A166</f>
        <v>TCGA-EM-A2CK</v>
      </c>
      <c r="B167" s="36">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0</v>
      </c>
      <c r="F167" t="str">
        <f t="shared" si="32"/>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output'!G166)),ISNUMBER(SEARCH("V ",'Model output'!G166)),ISNUMBER(SEARCH("five",'Model output'!G166)),ISNUMBER(SEARCH("5",'Model output'!G166))))), "lateral", "central"))</f>
        <v/>
      </c>
      <c r="H167" t="str">
        <f>IF('Model output'!H166="","negative",IF(OR(ISNUMBER(SEARCH("lymph node",'Model output'!H166)),ISNUMBER(SEARCH("gland",'Model output'!H166)),ISNUMBER(SEARCH("lobe",'Model output'!H166)),ISNUMBER(SEARCH("isthmus",'Model output'!H166)),ISNUMBER(SEARCH("mediastinum",'Model output'!H166)),ISNUMBER(SEARCH("Not mentioned",'Model output'!H166)), ISNUMBER(SEARCH("Not applicable",'Model output'!H166)), ISNUMBER(SEARCH("paratracheal",'Model output'!H166)),ISNUMBER(SEARCH("fibroadipose tissue",'Model output'!H166)),ISNUMBER(SEARCH("thyroid node",'Model output'!H166)),ISNUMBER(SEARCH("skeletal muscle",'Model output'!H166)),ISNUMBER(SEARCH("right",'Model output'!H166)),ISNUMBER(SEARCH("left",'Model output'!H166)),ISNUMBER(SEARCH("Not specified",'Model output'!H166))),"negative","positive"))</f>
        <v>negative</v>
      </c>
      <c r="I167">
        <f>IF(OR('Model output'!I166="",'Model output'!I166="Not answered",'Model output'!I166="Not mentioned"),"",IF(ISNUMBER('Model output'!I166),'Model output'!I166,1))</f>
        <v>25</v>
      </c>
      <c r="J167">
        <f>IF(OR('Model output'!J166="",'Model output'!J166="Not answered",'Model output'!J166="Not mentioned"),"",IF(AND(ISNUMBER('Model output'!J166),'Model output'!J166&lt;=I167),'Model output'!J166,IF(AND(ISNUMBER('Model output'!J166), 'Model output'!J166&gt;=DATE(2024,1,1)), MIN(DAY('Model output'!J166), MONTH('Model output'!J166), YEAR('Model output'!J166)), IF(ISNUMBER(SEARCH("0/",'Model output'!J166)),0,IF(ISNUMBER(SEARCH("/",'Model output'!J166)), VALUE(LEFT('Model output'!J166, SEARCH("/",'Model output'!J166)-1)),1)))))</f>
        <v>6</v>
      </c>
      <c r="K167" t="str" cm="1">
        <f t="array" ref="K167">IF(COUNT(FIND({0,1,2,3,4,5,6,7,8,9},'Model output'!K166))&gt;0,'Model output'!K166,"")</f>
        <v/>
      </c>
      <c r="L167" s="8" t="str">
        <f t="shared" si="29"/>
        <v/>
      </c>
      <c r="M167" t="str" cm="1">
        <f t="array" ref="M167">IF(L167="","",IF(ISNUMBER(SEARCH("cm",L167)),MAX(VALUE(SUBSTITUTE(_xlfn.FILTERXML("&lt;t&gt;&lt;s&gt;"&amp;SUBSTITUTE(L167,",","&lt;/s&gt;&lt;s&gt;")&amp;"&lt;/s&gt;&lt;/t&gt;","//s"),"cm",""))),MAX(VALUE(SUBSTITUTE(_xlfn.FILTERXML("&lt;t&gt;&lt;s&gt;"&amp;SUBSTITUTE(L167,",","&lt;/s&gt;&lt;s&gt;")&amp;"&lt;/s&gt;&lt;/t&gt;","//s"),"mm","")))/10))</f>
        <v/>
      </c>
      <c r="N167" t="str">
        <f>IF('Model output'!L166="","",'Model output'!L166)</f>
        <v>papillary</v>
      </c>
      <c r="O167" t="str">
        <f>IF('Model output'!M166="","",'Model output'!M166)</f>
        <v>classical variant, follicular variant</v>
      </c>
      <c r="P167" t="str">
        <f>IF('Model output'!N166="","",'Model output'!N166)</f>
        <v>2.3 cm</v>
      </c>
      <c r="Q167" t="str">
        <f t="shared" si="33"/>
        <v>2.3cm</v>
      </c>
      <c r="R167" cm="1">
        <f t="array" ref="R167">IF(Q167="","",IF(ISNUMBER(SEARCH("cm",Q167)),MAX(VALUE(SUBSTITUTE(_xlfn.FILTERXML("&lt;t&gt;&lt;s&gt;"&amp;SUBSTITUTE(Q167,",","&lt;/s&gt;&lt;s&gt;")&amp;"&lt;/s&gt;&lt;/t&gt;","//s"),"cm",""))),MAX(VALUE(SUBSTITUTE(_xlfn.FILTERXML("&lt;t&gt;&lt;s&gt;"&amp;SUBSTITUTE(Q167,",","&lt;/s&gt;&lt;s&gt;")&amp;"&lt;/s&gt;&lt;/t&gt;","//s"),"mm","")))/10))</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 ""))</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negative</v>
      </c>
      <c r="X167" s="19" t="str">
        <f>IF('Model output'!S166="","",'Model output'!S166)</f>
        <v>Not identified</v>
      </c>
      <c r="Y167" t="str">
        <f>IF(OR('Model output'!S166="",ISNUMBER(SEARCH("Absent",'Model output'!S166)),ISNUMBER(SEARCH("Not identified",'Model output'!S166)),AND(ISNUMBER(SEARCH("No",'Model output'!S166)),NOT(ISNUMBER(SEARCH("carcinoma",'Model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
      </c>
      <c r="AB167" t="str">
        <f>IF(AA167&lt;&gt;"Yes","",IF(OR('Model output'!U166="",ISNUMBER(SEARCH("Not identified",'Model output'!U166))),"",'Model output'!U166))</f>
        <v/>
      </c>
      <c r="AC167" s="1" t="str">
        <f>IF(OR('Model output'!V166="", AND(ISERROR(SEARCH("Positive",'Model output'!V166)), ISNUMBER(SEARCH("Negative",'Model output'!V166))), ISNUMBER(SEARCH("Uninvolved",'Model output'!V166)), ISNUMBER(SEARCH("not involved",'Model output'!V166)), ISNUMBER(SEARCH("Free",'Model output'!V166)), ISNUMBER(SEARCH("1 mm",'Model output'!V166)), ISNUMBER(SEARCH("1.0 mm",'Model output'!V166)), ISNUMBER(SEARCH("0.1 CM",'Model output'!V166)), ISNUMBER(SEARCH("less than 0.2 mm",'Model output'!V166)), ISNUMBER(SEARCH("less than 0.5 mm",'Model output'!V166)), ISNUMBER(SEARCH("invades capsule",'Model output'!V166)), ISNUMBER(SEARCH("Lymphocyte invasion",'Model output'!V166)), ISNUMBER(SEARCH("invades in capsule or vessel or benign tissue",'Model output'!V166)), ISNUMBER(SEARCH("not mentioned",'Model output'!V166)), ISNUMBER(SEARCH("cannot be assessed",'Model output'!V166))), "negative", "positive")</f>
        <v>negative</v>
      </c>
      <c r="AE167" s="38"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intermediate</v>
      </c>
      <c r="AF167" s="39" t="str">
        <f t="shared" si="30"/>
        <v>2</v>
      </c>
      <c r="AG167" s="39" t="str">
        <f t="shared" si="31"/>
        <v>1a</v>
      </c>
      <c r="AH167" s="39" t="str">
        <f t="shared" si="34"/>
        <v>0</v>
      </c>
      <c r="AI167" s="45" t="str">
        <f t="shared" si="35"/>
        <v>I</v>
      </c>
      <c r="AJ167" s="42" t="s">
        <v>942</v>
      </c>
      <c r="AK167" s="44" t="s">
        <v>948</v>
      </c>
      <c r="AL167" s="44" t="s">
        <v>945</v>
      </c>
      <c r="AM167" s="44" t="s">
        <v>949</v>
      </c>
      <c r="AN167" s="44" t="s">
        <v>73</v>
      </c>
      <c r="AO167" s="24">
        <f t="shared" ca="1" si="41"/>
        <v>1</v>
      </c>
      <c r="AP167" s="1">
        <f t="shared" si="42"/>
        <v>1</v>
      </c>
      <c r="AQ167" s="1">
        <f t="shared" si="43"/>
        <v>0</v>
      </c>
      <c r="AR167" s="1">
        <f t="shared" si="44"/>
        <v>1</v>
      </c>
      <c r="AS167" s="15">
        <f t="shared" si="36"/>
        <v>1</v>
      </c>
    </row>
    <row r="168" spans="1:45">
      <c r="A168" t="str">
        <f>'Model output'!A167</f>
        <v>TCGA-EM-A2CL</v>
      </c>
      <c r="B168" s="36">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0</v>
      </c>
      <c r="F168" t="str">
        <f t="shared" si="32"/>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output'!G167)),ISNUMBER(SEARCH("V ",'Model output'!G167)),ISNUMBER(SEARCH("five",'Model output'!G167)),ISNUMBER(SEARCH("5",'Model output'!G167))))), "lateral", "central"))</f>
        <v/>
      </c>
      <c r="H168" t="str">
        <f>IF('Model output'!H167="","negative",IF(OR(ISNUMBER(SEARCH("lymph node",'Model output'!H167)),ISNUMBER(SEARCH("gland",'Model output'!H167)),ISNUMBER(SEARCH("lobe",'Model output'!H167)),ISNUMBER(SEARCH("isthmus",'Model output'!H167)),ISNUMBER(SEARCH("mediastinum",'Model output'!H167)),ISNUMBER(SEARCH("Not mentioned",'Model output'!H167)), ISNUMBER(SEARCH("Not applicable",'Model output'!H167)), ISNUMBER(SEARCH("paratracheal",'Model output'!H167)),ISNUMBER(SEARCH("fibroadipose tissue",'Model output'!H167)),ISNUMBER(SEARCH("thyroid node",'Model output'!H167)),ISNUMBER(SEARCH("skeletal muscle",'Model output'!H167)),ISNUMBER(SEARCH("right",'Model output'!H167)),ISNUMBER(SEARCH("left",'Model output'!H167)),ISNUMBER(SEARCH("Not specified",'Model output'!H167))),"negative","positive"))</f>
        <v>negative</v>
      </c>
      <c r="I168">
        <f>IF(OR('Model output'!I167="",'Model output'!I167="Not answered",'Model output'!I167="Not mentioned"),"",IF(ISNUMBER('Model output'!I167),'Model output'!I167,1))</f>
        <v>0</v>
      </c>
      <c r="J168">
        <f>IF(OR('Model output'!J167="",'Model output'!J167="Not answered",'Model output'!J167="Not mentioned"),"",IF(AND(ISNUMBER('Model output'!J167),'Model output'!J167&lt;=I168),'Model output'!J167,IF(AND(ISNUMBER('Model output'!J167), 'Model output'!J167&gt;=DATE(2024,1,1)), MIN(DAY('Model output'!J167), MONTH('Model output'!J167), YEAR('Model output'!J167)), IF(ISNUMBER(SEARCH("0/",'Model output'!J167)),0,IF(ISNUMBER(SEARCH("/",'Model output'!J167)), VALUE(LEFT('Model output'!J167, SEARCH("/",'Model output'!J167)-1)),1)))))</f>
        <v>0</v>
      </c>
      <c r="K168" t="str" cm="1">
        <f t="array" ref="K168">IF(COUNT(FIND({0,1,2,3,4,5,6,7,8,9},'Model output'!K167))&gt;0,'Model output'!K167,"")</f>
        <v/>
      </c>
      <c r="L168" s="8" t="str">
        <f t="shared" si="29"/>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v>
      </c>
      <c r="O168" t="str">
        <f>IF('Model output'!M167="","",'Model output'!M167)</f>
        <v>Follicular variant</v>
      </c>
      <c r="P168" t="str">
        <f>IF('Model output'!N167="","",'Model output'!N167)</f>
        <v>2.5cm</v>
      </c>
      <c r="Q168" t="str">
        <f t="shared" si="33"/>
        <v>2.5cm</v>
      </c>
      <c r="R168" cm="1">
        <f t="array" ref="R168">IF(Q168="","",IF(ISNUMBER(SEARCH("cm",Q168)),MAX(VALUE(SUBSTITUTE(_xlfn.FILTERXML("&lt;t&gt;&lt;s&gt;"&amp;SUBSTITUTE(Q168,",","&lt;/s&gt;&lt;s&gt;")&amp;"&lt;/s&gt;&lt;/t&gt;","//s"),"cm",""))),MAX(VALUE(SUBSTITUTE(_xlfn.FILTERXML("&lt;t&gt;&lt;s&gt;"&amp;SUBSTITUTE(Q168,",","&lt;/s&gt;&lt;s&gt;")&amp;"&lt;/s&gt;&lt;/t&gt;","//s"),"mm","")))/10))</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 ""))</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9" t="str">
        <f>IF('Model output'!S167="","",'Model output'!S167)</f>
        <v>Not identified</v>
      </c>
      <c r="Y168" t="str">
        <f>IF(OR('Model output'!S167="",ISNUMBER(SEARCH("Absent",'Model output'!S167)),ISNUMBER(SEARCH("Not identified",'Model output'!S167)),AND(ISNUMBER(SEARCH("No",'Model output'!S167)),NOT(ISNUMBER(SEARCH("carcinoma",'Model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1" t="str">
        <f>IF(OR('Model output'!V167="", AND(ISERROR(SEARCH("Positive",'Model output'!V167)), ISNUMBER(SEARCH("Negative",'Model output'!V167))), ISNUMBER(SEARCH("Uninvolved",'Model output'!V167)), ISNUMBER(SEARCH("not involved",'Model output'!V167)), ISNUMBER(SEARCH("Free",'Model output'!V167)), ISNUMBER(SEARCH("1 mm",'Model output'!V167)), ISNUMBER(SEARCH("1.0 mm",'Model output'!V167)), ISNUMBER(SEARCH("0.1 CM",'Model output'!V167)), ISNUMBER(SEARCH("less than 0.2 mm",'Model output'!V167)), ISNUMBER(SEARCH("less than 0.5 mm",'Model output'!V167)), ISNUMBER(SEARCH("invades capsule",'Model output'!V167)), ISNUMBER(SEARCH("Lymphocyte invasion",'Model output'!V167)), ISNUMBER(SEARCH("invades in capsule or vessel or benign tissue",'Model output'!V167)), ISNUMBER(SEARCH("not mentioned",'Model output'!V167)), ISNUMBER(SEARCH("cannot be assessed",'Model output'!V167))), "negative", "positive")</f>
        <v>negative</v>
      </c>
      <c r="AE168" s="38"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39" t="str">
        <f t="shared" si="30"/>
        <v>2</v>
      </c>
      <c r="AG168" s="39" t="str">
        <f t="shared" si="31"/>
        <v>0</v>
      </c>
      <c r="AH168" s="39" t="str">
        <f t="shared" si="34"/>
        <v>0</v>
      </c>
      <c r="AI168" s="45" t="str">
        <f t="shared" si="35"/>
        <v>I</v>
      </c>
      <c r="AJ168" s="42" t="s">
        <v>941</v>
      </c>
      <c r="AK168" s="44" t="s">
        <v>948</v>
      </c>
      <c r="AL168" s="44" t="s">
        <v>949</v>
      </c>
      <c r="AM168" s="44" t="s">
        <v>949</v>
      </c>
      <c r="AN168" s="44" t="s">
        <v>73</v>
      </c>
      <c r="AO168" s="24">
        <f t="shared" ca="1" si="41"/>
        <v>1</v>
      </c>
      <c r="AP168" s="1">
        <f t="shared" si="42"/>
        <v>1</v>
      </c>
      <c r="AQ168" s="1">
        <f t="shared" si="43"/>
        <v>1</v>
      </c>
      <c r="AR168" s="1">
        <f t="shared" si="44"/>
        <v>1</v>
      </c>
      <c r="AS168" s="15">
        <f t="shared" si="36"/>
        <v>1</v>
      </c>
    </row>
    <row r="169" spans="1:45">
      <c r="A169" t="str">
        <f>'Model output'!A168</f>
        <v>TCGA-EM-A2CM</v>
      </c>
      <c r="B169" s="36">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0</v>
      </c>
      <c r="F169" t="str">
        <f t="shared" si="32"/>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output'!G168)),ISNUMBER(SEARCH("V ",'Model output'!G168)),ISNUMBER(SEARCH("five",'Model output'!G168)),ISNUMBER(SEARCH("5",'Model output'!G168))))), "lateral", "central"))</f>
        <v/>
      </c>
      <c r="H169" t="str">
        <f>IF('Model output'!H168="","negative",IF(OR(ISNUMBER(SEARCH("lymph node",'Model output'!H168)),ISNUMBER(SEARCH("gland",'Model output'!H168)),ISNUMBER(SEARCH("lobe",'Model output'!H168)),ISNUMBER(SEARCH("isthmus",'Model output'!H168)),ISNUMBER(SEARCH("mediastinum",'Model output'!H168)),ISNUMBER(SEARCH("Not mentioned",'Model output'!H168)), ISNUMBER(SEARCH("Not applicable",'Model output'!H168)), ISNUMBER(SEARCH("paratracheal",'Model output'!H168)),ISNUMBER(SEARCH("fibroadipose tissue",'Model output'!H168)),ISNUMBER(SEARCH("thyroid node",'Model output'!H168)),ISNUMBER(SEARCH("skeletal muscle",'Model output'!H168)),ISNUMBER(SEARCH("right",'Model output'!H168)),ISNUMBER(SEARCH("left",'Model output'!H168)),ISNUMBER(SEARCH("Not specified",'Model output'!H168))),"negative","positive"))</f>
        <v>negative</v>
      </c>
      <c r="I169">
        <f>IF(OR('Model output'!I168="",'Model output'!I168="Not answered",'Model output'!I168="Not mentioned"),"",IF(ISNUMBER('Model output'!I168),'Model output'!I168,1))</f>
        <v>3</v>
      </c>
      <c r="J169">
        <f>IF(OR('Model output'!J168="",'Model output'!J168="Not answered",'Model output'!J168="Not mentioned"),"",IF(AND(ISNUMBER('Model output'!J168),'Model output'!J168&lt;=I169),'Model output'!J168,IF(AND(ISNUMBER('Model output'!J168), 'Model output'!J168&gt;=DATE(2024,1,1)), MIN(DAY('Model output'!J168), MONTH('Model output'!J168), YEAR('Model output'!J168)), IF(ISNUMBER(SEARCH("0/",'Model output'!J168)),0,IF(ISNUMBER(SEARCH("/",'Model output'!J168)), VALUE(LEFT('Model output'!J168, SEARCH("/",'Model output'!J168)-1)),1)))))</f>
        <v>0</v>
      </c>
      <c r="K169" t="str" cm="1">
        <f t="array" ref="K169">IF(COUNT(FIND({0,1,2,3,4,5,6,7,8,9},'Model output'!K168))&gt;0,'Model output'!K168,"")</f>
        <v/>
      </c>
      <c r="L169" s="8" t="str">
        <f t="shared" si="29"/>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carcinomas, including insular carcinoma</v>
      </c>
      <c r="O169" t="str">
        <f>IF('Model output'!M168="","",'Model output'!M168)</f>
        <v>Not mentioned</v>
      </c>
      <c r="P169" t="str">
        <f>IF('Model output'!N168="","",'Model output'!N168)</f>
        <v>9.6cm</v>
      </c>
      <c r="Q169" t="str">
        <f t="shared" si="33"/>
        <v>9.6cm</v>
      </c>
      <c r="R169" cm="1">
        <f t="array" ref="R169">IF(Q169="","",IF(ISNUMBER(SEARCH("cm",Q169)),MAX(VALUE(SUBSTITUTE(_xlfn.FILTERXML("&lt;t&gt;&lt;s&gt;"&amp;SUBSTITUTE(Q169,",","&lt;/s&gt;&lt;s&gt;")&amp;"&lt;/s&gt;&lt;/t&gt;","//s"),"cm",""))),MAX(VALUE(SUBSTITUTE(_xlfn.FILTERXML("&lt;t&gt;&lt;s&gt;"&amp;SUBSTITUTE(Q169,",","&lt;/s&gt;&lt;s&gt;")&amp;"&lt;/s&gt;&lt;/t&gt;","//s"),"mm","")))/10))</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 ""))</f>
        <v>less than 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9" t="str">
        <f>IF('Model output'!S168="","",'Model output'!S168)</f>
        <v>Not identified</v>
      </c>
      <c r="Y169" t="str">
        <f>IF(OR('Model output'!S168="",ISNUMBER(SEARCH("Absent",'Model output'!S168)),ISNUMBER(SEARCH("Not identified",'Model output'!S168)),AND(ISNUMBER(SEARCH("No",'Model output'!S168)),NOT(ISNUMBER(SEARCH("carcinoma",'Model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1" t="str">
        <f>IF(OR('Model output'!V168="", AND(ISERROR(SEARCH("Positive",'Model output'!V168)), ISNUMBER(SEARCH("Negative",'Model output'!V168))), ISNUMBER(SEARCH("Uninvolved",'Model output'!V168)), ISNUMBER(SEARCH("not involved",'Model output'!V168)), ISNUMBER(SEARCH("Free",'Model output'!V168)), ISNUMBER(SEARCH("1 mm",'Model output'!V168)), ISNUMBER(SEARCH("1.0 mm",'Model output'!V168)), ISNUMBER(SEARCH("0.1 CM",'Model output'!V168)), ISNUMBER(SEARCH("less than 0.2 mm",'Model output'!V168)), ISNUMBER(SEARCH("less than 0.5 mm",'Model output'!V168)), ISNUMBER(SEARCH("invades capsule",'Model output'!V168)), ISNUMBER(SEARCH("Lymphocyte invasion",'Model output'!V168)), ISNUMBER(SEARCH("invades in capsule or vessel or benign tissue",'Model output'!V168)), ISNUMBER(SEARCH("not mentioned",'Model output'!V168)), ISNUMBER(SEARCH("cannot be assessed",'Model output'!V168))), "negative", "positive")</f>
        <v>negative</v>
      </c>
      <c r="AE169" s="38"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39" t="str">
        <f t="shared" si="30"/>
        <v>3a</v>
      </c>
      <c r="AG169" s="39" t="str">
        <f t="shared" si="31"/>
        <v>0</v>
      </c>
      <c r="AH169" s="39" t="str">
        <f t="shared" si="34"/>
        <v>0</v>
      </c>
      <c r="AI169" s="45" t="str">
        <f t="shared" si="35"/>
        <v>II</v>
      </c>
      <c r="AJ169" s="42" t="s">
        <v>942</v>
      </c>
      <c r="AK169" s="44" t="s">
        <v>950</v>
      </c>
      <c r="AL169" s="44" t="s">
        <v>946</v>
      </c>
      <c r="AM169" s="44" t="s">
        <v>949</v>
      </c>
      <c r="AN169" s="44" t="s">
        <v>947</v>
      </c>
      <c r="AO169" s="24">
        <f t="shared" ca="1" si="41"/>
        <v>0</v>
      </c>
      <c r="AP169" s="1">
        <f t="shared" si="42"/>
        <v>1</v>
      </c>
      <c r="AQ169" s="1">
        <f t="shared" si="43"/>
        <v>1</v>
      </c>
      <c r="AR169" s="1">
        <f t="shared" si="44"/>
        <v>1</v>
      </c>
      <c r="AS169" s="15">
        <f t="shared" si="36"/>
        <v>1</v>
      </c>
    </row>
    <row r="170" spans="1:45">
      <c r="A170" t="str">
        <f>'Model output'!A169</f>
        <v>TCGA-EM-A2CO</v>
      </c>
      <c r="B170" s="36">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0</v>
      </c>
      <c r="F170" t="str">
        <f t="shared" si="32"/>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output'!G169)),ISNUMBER(SEARCH("V ",'Model output'!G169)),ISNUMBER(SEARCH("five",'Model output'!G169)),ISNUMBER(SEARCH("5",'Model output'!G169))))), "lateral", "central"))</f>
        <v/>
      </c>
      <c r="H170" t="str">
        <f>IF('Model output'!H169="","negative",IF(OR(ISNUMBER(SEARCH("lymph node",'Model output'!H169)),ISNUMBER(SEARCH("gland",'Model output'!H169)),ISNUMBER(SEARCH("lobe",'Model output'!H169)),ISNUMBER(SEARCH("isthmus",'Model output'!H169)),ISNUMBER(SEARCH("mediastinum",'Model output'!H169)),ISNUMBER(SEARCH("Not mentioned",'Model output'!H169)), ISNUMBER(SEARCH("Not applicable",'Model output'!H169)), ISNUMBER(SEARCH("paratracheal",'Model output'!H169)),ISNUMBER(SEARCH("fibroadipose tissue",'Model output'!H169)),ISNUMBER(SEARCH("thyroid node",'Model output'!H169)),ISNUMBER(SEARCH("skeletal muscle",'Model output'!H169)),ISNUMBER(SEARCH("right",'Model output'!H169)),ISNUMBER(SEARCH("left",'Model output'!H169)),ISNUMBER(SEARCH("Not specified",'Model output'!H169))),"negative","positive"))</f>
        <v>negative</v>
      </c>
      <c r="I170">
        <f>IF(OR('Model output'!I169="",'Model output'!I169="Not answered",'Model output'!I169="Not mentioned"),"",IF(ISNUMBER('Model output'!I169),'Model output'!I169,1))</f>
        <v>0</v>
      </c>
      <c r="J170">
        <f>IF(OR('Model output'!J169="",'Model output'!J169="Not answered",'Model output'!J169="Not mentioned"),"",IF(AND(ISNUMBER('Model output'!J169),'Model output'!J169&lt;=I170),'Model output'!J169,IF(AND(ISNUMBER('Model output'!J169), 'Model output'!J169&gt;=DATE(2024,1,1)), MIN(DAY('Model output'!J169), MONTH('Model output'!J169), YEAR('Model output'!J169)), IF(ISNUMBER(SEARCH("0/",'Model output'!J169)),0,IF(ISNUMBER(SEARCH("/",'Model output'!J169)), VALUE(LEFT('Model output'!J169, SEARCH("/",'Model output'!J169)-1)),1)))))</f>
        <v>0</v>
      </c>
      <c r="K170" t="str" cm="1">
        <f t="array" ref="K170">IF(COUNT(FIND({0,1,2,3,4,5,6,7,8,9},'Model output'!K169))&gt;0,'Model output'!K169,"")</f>
        <v/>
      </c>
      <c r="L170" s="8" t="str">
        <f t="shared" si="29"/>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 or oxyphilic variant</v>
      </c>
      <c r="P170" t="str">
        <f>IF('Model output'!N169="","",'Model output'!N169)</f>
        <v>2.9cm</v>
      </c>
      <c r="Q170" t="str">
        <f t="shared" si="33"/>
        <v>2.9cm</v>
      </c>
      <c r="R170" cm="1">
        <f t="array" ref="R170">IF(Q170="","",IF(ISNUMBER(SEARCH("cm",Q170)),MAX(VALUE(SUBSTITUTE(_xlfn.FILTERXML("&lt;t&gt;&lt;s&gt;"&amp;SUBSTITUTE(Q170,",","&lt;/s&gt;&lt;s&gt;")&amp;"&lt;/s&gt;&lt;/t&gt;","//s"),"cm",""))),MAX(VALUE(SUBSTITUTE(_xlfn.FILTERXML("&lt;t&gt;&lt;s&gt;"&amp;SUBSTITUTE(Q170,",","&lt;/s&gt;&lt;s&gt;")&amp;"&lt;/s&gt;&lt;/t&gt;","//s"),"mm","")))/10))</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 ""))</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9" t="str">
        <f>IF('Model output'!S169="","",'Model output'!S169)</f>
        <v>Not identified</v>
      </c>
      <c r="Y170" t="str">
        <f>IF(OR('Model output'!S169="",ISNUMBER(SEARCH("Absent",'Model output'!S169)),ISNUMBER(SEARCH("Not identified",'Model output'!S169)),AND(ISNUMBER(SEARCH("No",'Model output'!S169)),NOT(ISNUMBER(SEARCH("carcinoma",'Model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1" t="str">
        <f>IF(OR('Model output'!V169="", AND(ISERROR(SEARCH("Positive",'Model output'!V169)), ISNUMBER(SEARCH("Negative",'Model output'!V169))), ISNUMBER(SEARCH("Uninvolved",'Model output'!V169)), ISNUMBER(SEARCH("not involved",'Model output'!V169)), ISNUMBER(SEARCH("Free",'Model output'!V169)), ISNUMBER(SEARCH("1 mm",'Model output'!V169)), ISNUMBER(SEARCH("1.0 mm",'Model output'!V169)), ISNUMBER(SEARCH("0.1 CM",'Model output'!V169)), ISNUMBER(SEARCH("less than 0.2 mm",'Model output'!V169)), ISNUMBER(SEARCH("less than 0.5 mm",'Model output'!V169)), ISNUMBER(SEARCH("invades capsule",'Model output'!V169)), ISNUMBER(SEARCH("Lymphocyte invasion",'Model output'!V169)), ISNUMBER(SEARCH("invades in capsule or vessel or benign tissue",'Model output'!V169)), ISNUMBER(SEARCH("not mentioned",'Model output'!V169)), ISNUMBER(SEARCH("cannot be assessed",'Model output'!V169))), "negative", "positive")</f>
        <v>negative</v>
      </c>
      <c r="AE170" s="38"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39" t="str">
        <f t="shared" si="30"/>
        <v>2</v>
      </c>
      <c r="AG170" s="39" t="str">
        <f t="shared" si="31"/>
        <v>0</v>
      </c>
      <c r="AH170" s="39" t="str">
        <f t="shared" si="34"/>
        <v>0</v>
      </c>
      <c r="AI170" s="45" t="str">
        <f t="shared" si="35"/>
        <v>I</v>
      </c>
      <c r="AJ170" s="42" t="s">
        <v>941</v>
      </c>
      <c r="AK170" s="44" t="s">
        <v>948</v>
      </c>
      <c r="AL170" s="44" t="s">
        <v>949</v>
      </c>
      <c r="AM170" s="44" t="s">
        <v>949</v>
      </c>
      <c r="AN170" s="44" t="s">
        <v>73</v>
      </c>
      <c r="AO170" s="24">
        <f t="shared" ca="1" si="41"/>
        <v>1</v>
      </c>
      <c r="AP170" s="1">
        <f t="shared" si="42"/>
        <v>1</v>
      </c>
      <c r="AQ170" s="1">
        <f t="shared" si="43"/>
        <v>1</v>
      </c>
      <c r="AR170" s="1">
        <f t="shared" si="44"/>
        <v>1</v>
      </c>
      <c r="AS170" s="15">
        <f t="shared" si="36"/>
        <v>1</v>
      </c>
    </row>
    <row r="171" spans="1:45">
      <c r="A171" t="str">
        <f>'Model output'!A170</f>
        <v>TCGA-EM-A2CP</v>
      </c>
      <c r="B171" s="36">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0</v>
      </c>
      <c r="F171" t="str">
        <f t="shared" si="32"/>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output'!G170)),ISNUMBER(SEARCH("V ",'Model output'!G170)),ISNUMBER(SEARCH("five",'Model output'!G170)),ISNUMBER(SEARCH("5",'Model output'!G170))))), "lateral", "central"))</f>
        <v/>
      </c>
      <c r="H171" t="str">
        <f>IF('Model output'!H170="","negative",IF(OR(ISNUMBER(SEARCH("lymph node",'Model output'!H170)),ISNUMBER(SEARCH("gland",'Model output'!H170)),ISNUMBER(SEARCH("lobe",'Model output'!H170)),ISNUMBER(SEARCH("isthmus",'Model output'!H170)),ISNUMBER(SEARCH("mediastinum",'Model output'!H170)),ISNUMBER(SEARCH("Not mentioned",'Model output'!H170)), ISNUMBER(SEARCH("Not applicable",'Model output'!H170)), ISNUMBER(SEARCH("paratracheal",'Model output'!H170)),ISNUMBER(SEARCH("fibroadipose tissue",'Model output'!H170)),ISNUMBER(SEARCH("thyroid node",'Model output'!H170)),ISNUMBER(SEARCH("skeletal muscle",'Model output'!H170)),ISNUMBER(SEARCH("right",'Model output'!H170)),ISNUMBER(SEARCH("left",'Model output'!H170)),ISNUMBER(SEARCH("Not specified",'Model output'!H170))),"negative","positive"))</f>
        <v>negative</v>
      </c>
      <c r="I171">
        <f>IF(OR('Model output'!I170="",'Model output'!I170="Not answered",'Model output'!I170="Not mentioned"),"",IF(ISNUMBER('Model output'!I170),'Model output'!I170,1))</f>
        <v>27</v>
      </c>
      <c r="J171">
        <f>IF(OR('Model output'!J170="",'Model output'!J170="Not answered",'Model output'!J170="Not mentioned"),"",IF(AND(ISNUMBER('Model output'!J170),'Model output'!J170&lt;=I171),'Model output'!J170,IF(AND(ISNUMBER('Model output'!J170), 'Model output'!J170&gt;=DATE(2024,1,1)), MIN(DAY('Model output'!J170), MONTH('Model output'!J170), YEAR('Model output'!J170)), IF(ISNUMBER(SEARCH("0/",'Model output'!J170)),0,IF(ISNUMBER(SEARCH("/",'Model output'!J170)), VALUE(LEFT('Model output'!J170, SEARCH("/",'Model output'!J170)-1)),1)))))</f>
        <v>0</v>
      </c>
      <c r="K171" t="str" cm="1">
        <f t="array" ref="K171">IF(COUNT(FIND({0,1,2,3,4,5,6,7,8,9},'Model output'!K170))&gt;0,'Model output'!K170,"")</f>
        <v/>
      </c>
      <c r="L171" s="8" t="str">
        <f t="shared" si="29"/>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
      </c>
      <c r="P171" t="str">
        <f>IF('Model output'!N170="","",'Model output'!N170)</f>
        <v>3.2cm</v>
      </c>
      <c r="Q171" t="str">
        <f t="shared" si="33"/>
        <v>3.2cm</v>
      </c>
      <c r="R171" cm="1">
        <f t="array" ref="R171">IF(Q171="","",IF(ISNUMBER(SEARCH("cm",Q171)),MAX(VALUE(SUBSTITUTE(_xlfn.FILTERXML("&lt;t&gt;&lt;s&gt;"&amp;SUBSTITUTE(Q171,",","&lt;/s&gt;&lt;s&gt;")&amp;"&lt;/s&gt;&lt;/t&gt;","//s"),"cm",""))),MAX(VALUE(SUBSTITUTE(_xlfn.FILTERXML("&lt;t&gt;&lt;s&gt;"&amp;SUBSTITUTE(Q171,",","&lt;/s&gt;&lt;s&gt;")&amp;"&lt;/s&gt;&lt;/t&gt;","//s"),"mm","")))/10))</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 ""))</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9" t="str">
        <f>IF('Model output'!S170="","",'Model output'!S170)</f>
        <v>Not identified</v>
      </c>
      <c r="Y171" t="str">
        <f>IF(OR('Model output'!S170="",ISNUMBER(SEARCH("Absent",'Model output'!S170)),ISNUMBER(SEARCH("Not identified",'Model output'!S170)),AND(ISNUMBER(SEARCH("No",'Model output'!S170)),NOT(ISNUMBER(SEARCH("carcinoma",'Model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1" t="str">
        <f>IF(OR('Model output'!V170="", AND(ISERROR(SEARCH("Positive",'Model output'!V170)), ISNUMBER(SEARCH("Negative",'Model output'!V170))), ISNUMBER(SEARCH("Uninvolved",'Model output'!V170)), ISNUMBER(SEARCH("not involved",'Model output'!V170)), ISNUMBER(SEARCH("Free",'Model output'!V170)), ISNUMBER(SEARCH("1 mm",'Model output'!V170)), ISNUMBER(SEARCH("1.0 mm",'Model output'!V170)), ISNUMBER(SEARCH("0.1 CM",'Model output'!V170)), ISNUMBER(SEARCH("less than 0.2 mm",'Model output'!V170)), ISNUMBER(SEARCH("less than 0.5 mm",'Model output'!V170)), ISNUMBER(SEARCH("invades capsule",'Model output'!V170)), ISNUMBER(SEARCH("Lymphocyte invasion",'Model output'!V170)), ISNUMBER(SEARCH("invades in capsule or vessel or benign tissue",'Model output'!V170)), ISNUMBER(SEARCH("not mentioned",'Model output'!V170)), ISNUMBER(SEARCH("cannot be assessed",'Model output'!V170))), "negative", "positive")</f>
        <v>negative</v>
      </c>
      <c r="AE171" s="38"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39" t="str">
        <f t="shared" si="30"/>
        <v>2</v>
      </c>
      <c r="AG171" s="39" t="str">
        <f t="shared" si="31"/>
        <v>0</v>
      </c>
      <c r="AH171" s="39" t="str">
        <f t="shared" si="34"/>
        <v>0</v>
      </c>
      <c r="AI171" s="45" t="str">
        <f t="shared" si="35"/>
        <v>I</v>
      </c>
      <c r="AJ171" s="42" t="s">
        <v>941</v>
      </c>
      <c r="AK171" s="44" t="s">
        <v>948</v>
      </c>
      <c r="AL171" s="44" t="s">
        <v>946</v>
      </c>
      <c r="AM171" s="44" t="s">
        <v>949</v>
      </c>
      <c r="AN171" s="44" t="s">
        <v>73</v>
      </c>
      <c r="AO171" s="24">
        <f t="shared" ca="1" si="41"/>
        <v>1</v>
      </c>
      <c r="AP171" s="1">
        <f t="shared" si="42"/>
        <v>1</v>
      </c>
      <c r="AQ171" s="1">
        <f t="shared" si="43"/>
        <v>1</v>
      </c>
      <c r="AR171" s="1">
        <f t="shared" si="44"/>
        <v>1</v>
      </c>
      <c r="AS171" s="15">
        <f t="shared" si="36"/>
        <v>1</v>
      </c>
    </row>
    <row r="172" spans="1:45">
      <c r="A172" t="str">
        <f>'Model output'!A171</f>
        <v>TCGA-EM-A2CQ</v>
      </c>
      <c r="B172" s="36">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0</v>
      </c>
      <c r="F172" t="str">
        <f t="shared" si="32"/>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output'!G171)),ISNUMBER(SEARCH("V ",'Model output'!G171)),ISNUMBER(SEARCH("five",'Model output'!G171)),ISNUMBER(SEARCH("5",'Model output'!G171))))), "lateral", "central"))</f>
        <v/>
      </c>
      <c r="H172" t="str">
        <f>IF('Model output'!H171="","negative",IF(OR(ISNUMBER(SEARCH("lymph node",'Model output'!H171)),ISNUMBER(SEARCH("gland",'Model output'!H171)),ISNUMBER(SEARCH("lobe",'Model output'!H171)),ISNUMBER(SEARCH("isthmus",'Model output'!H171)),ISNUMBER(SEARCH("mediastinum",'Model output'!H171)),ISNUMBER(SEARCH("Not mentioned",'Model output'!H171)), ISNUMBER(SEARCH("Not applicable",'Model output'!H171)), ISNUMBER(SEARCH("paratracheal",'Model output'!H171)),ISNUMBER(SEARCH("fibroadipose tissue",'Model output'!H171)),ISNUMBER(SEARCH("thyroid node",'Model output'!H171)),ISNUMBER(SEARCH("skeletal muscle",'Model output'!H171)),ISNUMBER(SEARCH("right",'Model output'!H171)),ISNUMBER(SEARCH("left",'Model output'!H171)),ISNUMBER(SEARCH("Not specified",'Model output'!H171))),"negative","positive"))</f>
        <v>negative</v>
      </c>
      <c r="I172">
        <f>IF(OR('Model output'!I171="",'Model output'!I171="Not answered",'Model output'!I171="Not mentioned"),"",IF(ISNUMBER('Model output'!I171),'Model output'!I171,1))</f>
        <v>3</v>
      </c>
      <c r="J172">
        <f>IF(OR('Model output'!J171="",'Model output'!J171="Not answered",'Model output'!J171="Not mentioned"),"",IF(AND(ISNUMBER('Model output'!J171),'Model output'!J171&lt;=I172),'Model output'!J171,IF(AND(ISNUMBER('Model output'!J171), 'Model output'!J171&gt;=DATE(2024,1,1)), MIN(DAY('Model output'!J171), MONTH('Model output'!J171), YEAR('Model output'!J171)), IF(ISNUMBER(SEARCH("0/",'Model output'!J171)),0,IF(ISNUMBER(SEARCH("/",'Model output'!J171)), VALUE(LEFT('Model output'!J171, SEARCH("/",'Model output'!J171)-1)),1)))))</f>
        <v>1</v>
      </c>
      <c r="K172" t="str" cm="1">
        <f t="array" ref="K172">IF(COUNT(FIND({0,1,2,3,4,5,6,7,8,9},'Model output'!K171))&gt;0,'Model output'!K171,"")</f>
        <v/>
      </c>
      <c r="L172" s="8" t="str">
        <f t="shared" si="29"/>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
      </c>
      <c r="P172" t="str">
        <f>IF('Model output'!N171="","",'Model output'!N171)</f>
        <v>1.8cm</v>
      </c>
      <c r="Q172" t="str">
        <f t="shared" si="33"/>
        <v>1.8cm</v>
      </c>
      <c r="R172" cm="1">
        <f t="array" ref="R172">IF(Q172="","",IF(ISNUMBER(SEARCH("cm",Q172)),MAX(VALUE(SUBSTITUTE(_xlfn.FILTERXML("&lt;t&gt;&lt;s&gt;"&amp;SUBSTITUTE(Q172,",","&lt;/s&gt;&lt;s&gt;")&amp;"&lt;/s&gt;&lt;/t&gt;","//s"),"cm",""))),MAX(VALUE(SUBSTITUTE(_xlfn.FILTERXML("&lt;t&gt;&lt;s&gt;"&amp;SUBSTITUTE(Q172,",","&lt;/s&gt;&lt;s&gt;")&amp;"&lt;/s&gt;&lt;/t&gt;","//s"),"mm","")))/10))</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 ""))</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9" t="str">
        <f>IF('Model output'!S171="","",'Model output'!S171)</f>
        <v>Not identified</v>
      </c>
      <c r="Y172" t="str">
        <f>IF(OR('Model output'!S171="",ISNUMBER(SEARCH("Absent",'Model output'!S171)),ISNUMBER(SEARCH("Not identified",'Model output'!S171)),AND(ISNUMBER(SEARCH("No",'Model output'!S171)),NOT(ISNUMBER(SEARCH("carcinoma",'Model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1" t="str">
        <f>IF(OR('Model output'!V171="", AND(ISERROR(SEARCH("Positive",'Model output'!V171)), ISNUMBER(SEARCH("Negative",'Model output'!V171))), ISNUMBER(SEARCH("Uninvolved",'Model output'!V171)), ISNUMBER(SEARCH("not involved",'Model output'!V171)), ISNUMBER(SEARCH("Free",'Model output'!V171)), ISNUMBER(SEARCH("1 mm",'Model output'!V171)), ISNUMBER(SEARCH("1.0 mm",'Model output'!V171)), ISNUMBER(SEARCH("0.1 CM",'Model output'!V171)), ISNUMBER(SEARCH("less than 0.2 mm",'Model output'!V171)), ISNUMBER(SEARCH("less than 0.5 mm",'Model output'!V171)), ISNUMBER(SEARCH("invades capsule",'Model output'!V171)), ISNUMBER(SEARCH("Lymphocyte invasion",'Model output'!V171)), ISNUMBER(SEARCH("invades in capsule or vessel or benign tissue",'Model output'!V171)), ISNUMBER(SEARCH("not mentioned",'Model output'!V171)), ISNUMBER(SEARCH("cannot be assessed",'Model output'!V171))), "negative", "positive")</f>
        <v>negative</v>
      </c>
      <c r="AE172" s="38"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39" t="str">
        <f t="shared" si="30"/>
        <v>1b</v>
      </c>
      <c r="AG172" s="39" t="str">
        <f t="shared" si="31"/>
        <v>1a</v>
      </c>
      <c r="AH172" s="39" t="str">
        <f t="shared" si="34"/>
        <v>0</v>
      </c>
      <c r="AI172" s="45" t="str">
        <f t="shared" si="35"/>
        <v>I</v>
      </c>
      <c r="AJ172" s="42" t="s">
        <v>941</v>
      </c>
      <c r="AK172" s="44" t="s">
        <v>945</v>
      </c>
      <c r="AL172" s="44" t="s">
        <v>634</v>
      </c>
      <c r="AM172" s="44" t="s">
        <v>949</v>
      </c>
      <c r="AN172" s="44" t="s">
        <v>73</v>
      </c>
      <c r="AO172" s="24">
        <f t="shared" ca="1" si="41"/>
        <v>1</v>
      </c>
      <c r="AP172" s="1">
        <f t="shared" si="42"/>
        <v>1</v>
      </c>
      <c r="AQ172" s="1">
        <f t="shared" si="43"/>
        <v>1</v>
      </c>
      <c r="AR172" s="1">
        <f t="shared" si="44"/>
        <v>1</v>
      </c>
      <c r="AS172" s="15">
        <f t="shared" si="36"/>
        <v>1</v>
      </c>
    </row>
    <row r="173" spans="1:45">
      <c r="A173" t="str">
        <f>'Model output'!A172</f>
        <v>TCGA-EM-A2CS</v>
      </c>
      <c r="B173" s="36">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0</v>
      </c>
      <c r="F173" t="str">
        <f t="shared" si="32"/>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output'!G172)),ISNUMBER(SEARCH("V ",'Model output'!G172)),ISNUMBER(SEARCH("five",'Model output'!G172)),ISNUMBER(SEARCH("5",'Model output'!G172))))), "lateral", "central"))</f>
        <v>central</v>
      </c>
      <c r="H173" t="str">
        <f>IF('Model output'!H172="","negative",IF(OR(ISNUMBER(SEARCH("lymph node",'Model output'!H172)),ISNUMBER(SEARCH("gland",'Model output'!H172)),ISNUMBER(SEARCH("lobe",'Model output'!H172)),ISNUMBER(SEARCH("isthmus",'Model output'!H172)),ISNUMBER(SEARCH("mediastinum",'Model output'!H172)),ISNUMBER(SEARCH("Not mentioned",'Model output'!H172)), ISNUMBER(SEARCH("Not applicable",'Model output'!H172)), ISNUMBER(SEARCH("paratracheal",'Model output'!H172)),ISNUMBER(SEARCH("fibroadipose tissue",'Model output'!H172)),ISNUMBER(SEARCH("thyroid node",'Model output'!H172)),ISNUMBER(SEARCH("skeletal muscle",'Model output'!H172)),ISNUMBER(SEARCH("right",'Model output'!H172)),ISNUMBER(SEARCH("left",'Model output'!H172)),ISNUMBER(SEARCH("Not specified",'Model output'!H172))),"negative","positive"))</f>
        <v>negative</v>
      </c>
      <c r="I173">
        <f>IF(OR('Model output'!I172="",'Model output'!I172="Not answered",'Model output'!I172="Not mentioned"),"",IF(ISNUMBER('Model output'!I172),'Model output'!I172,1))</f>
        <v>49</v>
      </c>
      <c r="J173">
        <f>IF(OR('Model output'!J172="",'Model output'!J172="Not answered",'Model output'!J172="Not mentioned"),"",IF(AND(ISNUMBER('Model output'!J172),'Model output'!J172&lt;=I173),'Model output'!J172,IF(AND(ISNUMBER('Model output'!J172), 'Model output'!J172&gt;=DATE(2024,1,1)), MIN(DAY('Model output'!J172), MONTH('Model output'!J172), YEAR('Model output'!J172)), IF(ISNUMBER(SEARCH("0/",'Model output'!J172)),0,IF(ISNUMBER(SEARCH("/",'Model output'!J172)), VALUE(LEFT('Model output'!J172, SEARCH("/",'Model output'!J172)-1)),1)))))</f>
        <v>35</v>
      </c>
      <c r="K173" t="str" cm="1">
        <f t="array" ref="K173">IF(COUNT(FIND({0,1,2,3,4,5,6,7,8,9},'Model output'!K172))&gt;0,'Model output'!K172,"")</f>
        <v/>
      </c>
      <c r="L173" s="8" t="str">
        <f t="shared" si="29"/>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v>
      </c>
      <c r="O173" t="str">
        <f>IF('Model output'!M172="","",'Model output'!M172)</f>
        <v>Classical (usual)</v>
      </c>
      <c r="P173" t="str">
        <f>IF('Model output'!N172="","",'Model output'!N172)</f>
        <v>6.3 cm</v>
      </c>
      <c r="Q173" t="str">
        <f t="shared" si="33"/>
        <v>6.3cm</v>
      </c>
      <c r="R173" cm="1">
        <f t="array" ref="R173">IF(Q173="","",IF(ISNUMBER(SEARCH("cm",Q173)),MAX(VALUE(SUBSTITUTE(_xlfn.FILTERXML("&lt;t&gt;&lt;s&gt;"&amp;SUBSTITUTE(Q173,",","&lt;/s&gt;&lt;s&gt;")&amp;"&lt;/s&gt;&lt;/t&gt;","//s"),"cm",""))),MAX(VALUE(SUBSTITUTE(_xlfn.FILTERXML("&lt;t&gt;&lt;s&gt;"&amp;SUBSTITUTE(Q173,",","&lt;/s&gt;&lt;s&gt;")&amp;"&lt;/s&gt;&lt;/t&gt;","//s"),"mm","")))/10))</f>
        <v>6.3</v>
      </c>
      <c r="S173" t="str">
        <f>IF(OR('Model output'!P172="",ISNUMBER(SEARCH("Not identified", 'Model output'!P172)),ISNUMBER(SEARCH("Absent",'Model output'!P172)),AND(ISNUMBER(SEARCH("No",'Model output'!P172)),NOT(ISNUMBER(SEARCH("diagnostic",'Model output'!P172)))),ISNUMBER(SEARCH("Negative",'Model output'!P172))),"negative","positive")</f>
        <v>positive</v>
      </c>
      <c r="T173">
        <f>IF('Model output'!O172="","",'Model output'!O172)</f>
        <v>1</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 ""))</f>
        <v>less than 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9" t="str">
        <f>IF('Model output'!S172="","",'Model output'!S172)</f>
        <v>Cannot be assessed</v>
      </c>
      <c r="Y173" t="str">
        <f>IF(OR('Model output'!S172="",ISNUMBER(SEARCH("Absent",'Model output'!S172)),ISNUMBER(SEARCH("Not identified",'Model output'!S172)),AND(ISNUMBER(SEARCH("No",'Model output'!S172)),NOT(ISNUMBER(SEARCH("carcinoma",'Model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1" t="str">
        <f>IF(OR('Model output'!V172="", AND(ISERROR(SEARCH("Positive",'Model output'!V172)), ISNUMBER(SEARCH("Negative",'Model output'!V172))), ISNUMBER(SEARCH("Uninvolved",'Model output'!V172)), ISNUMBER(SEARCH("not involved",'Model output'!V172)), ISNUMBER(SEARCH("Free",'Model output'!V172)), ISNUMBER(SEARCH("1 mm",'Model output'!V172)), ISNUMBER(SEARCH("1.0 mm",'Model output'!V172)), ISNUMBER(SEARCH("0.1 CM",'Model output'!V172)), ISNUMBER(SEARCH("less than 0.2 mm",'Model output'!V172)), ISNUMBER(SEARCH("less than 0.5 mm",'Model output'!V172)), ISNUMBER(SEARCH("invades capsule",'Model output'!V172)), ISNUMBER(SEARCH("Lymphocyte invasion",'Model output'!V172)), ISNUMBER(SEARCH("invades in capsule or vessel or benign tissue",'Model output'!V172)), ISNUMBER(SEARCH("not mentioned",'Model output'!V172)), ISNUMBER(SEARCH("cannot be assessed",'Model output'!V172))), "negative", "positive")</f>
        <v>positive</v>
      </c>
      <c r="AE173" s="38"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39" t="str">
        <f t="shared" si="30"/>
        <v>3a</v>
      </c>
      <c r="AG173" s="39" t="str">
        <f t="shared" si="31"/>
        <v>1a</v>
      </c>
      <c r="AH173" s="39" t="str">
        <f t="shared" si="34"/>
        <v>0</v>
      </c>
      <c r="AI173" s="45" t="str">
        <f t="shared" si="35"/>
        <v>I</v>
      </c>
      <c r="AJ173" s="42" t="s">
        <v>940</v>
      </c>
      <c r="AK173" s="44" t="s">
        <v>950</v>
      </c>
      <c r="AL173" s="44" t="s">
        <v>945</v>
      </c>
      <c r="AM173" s="44" t="s">
        <v>949</v>
      </c>
      <c r="AN173" s="44" t="s">
        <v>73</v>
      </c>
      <c r="AO173" s="24">
        <f t="shared" si="41"/>
        <v>1</v>
      </c>
      <c r="AP173" s="1">
        <f t="shared" si="42"/>
        <v>1</v>
      </c>
      <c r="AQ173" s="1">
        <f t="shared" si="43"/>
        <v>0</v>
      </c>
      <c r="AR173" s="1">
        <f t="shared" si="44"/>
        <v>1</v>
      </c>
      <c r="AS173" s="15">
        <f t="shared" si="36"/>
        <v>1</v>
      </c>
    </row>
    <row r="174" spans="1:45">
      <c r="A174" t="str">
        <f>'Model output'!A173</f>
        <v>TCGA-EM-A2CT</v>
      </c>
      <c r="B174" s="36">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0</v>
      </c>
      <c r="F174" t="str">
        <f t="shared" si="32"/>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output'!G173)),ISNUMBER(SEARCH("V ",'Model output'!G173)),ISNUMBER(SEARCH("five",'Model output'!G173)),ISNUMBER(SEARCH("5",'Model output'!G173))))), "lateral", "central"))</f>
        <v/>
      </c>
      <c r="H174" t="str">
        <f>IF('Model output'!H173="","negative",IF(OR(ISNUMBER(SEARCH("lymph node",'Model output'!H173)),ISNUMBER(SEARCH("gland",'Model output'!H173)),ISNUMBER(SEARCH("lobe",'Model output'!H173)),ISNUMBER(SEARCH("isthmus",'Model output'!H173)),ISNUMBER(SEARCH("mediastinum",'Model output'!H173)),ISNUMBER(SEARCH("Not mentioned",'Model output'!H173)), ISNUMBER(SEARCH("Not applicable",'Model output'!H173)), ISNUMBER(SEARCH("paratracheal",'Model output'!H173)),ISNUMBER(SEARCH("fibroadipose tissue",'Model output'!H173)),ISNUMBER(SEARCH("thyroid node",'Model output'!H173)),ISNUMBER(SEARCH("skeletal muscle",'Model output'!H173)),ISNUMBER(SEARCH("right",'Model output'!H173)),ISNUMBER(SEARCH("left",'Model output'!H173)),ISNUMBER(SEARCH("Not specified",'Model output'!H173))),"negative","positive"))</f>
        <v>negative</v>
      </c>
      <c r="I174">
        <f>IF(OR('Model output'!I173="",'Model output'!I173="Not answered",'Model output'!I173="Not mentioned"),"",IF(ISNUMBER('Model output'!I173),'Model output'!I173,1))</f>
        <v>5</v>
      </c>
      <c r="J174">
        <f>IF(OR('Model output'!J173="",'Model output'!J173="Not answered",'Model output'!J173="Not mentioned"),"",IF(AND(ISNUMBER('Model output'!J173),'Model output'!J173&lt;=I174),'Model output'!J173,IF(AND(ISNUMBER('Model output'!J173), 'Model output'!J173&gt;=DATE(2024,1,1)), MIN(DAY('Model output'!J173), MONTH('Model output'!J173), YEAR('Model output'!J173)), IF(ISNUMBER(SEARCH("0/",'Model output'!J173)),0,IF(ISNUMBER(SEARCH("/",'Model output'!J173)), VALUE(LEFT('Model output'!J173, SEARCH("/",'Model output'!J173)-1)),1)))))</f>
        <v>0</v>
      </c>
      <c r="K174" t="str" cm="1">
        <f t="array" ref="K174">IF(COUNT(FIND({0,1,2,3,4,5,6,7,8,9},'Model output'!K173))&gt;0,'Model output'!K173,"")</f>
        <v/>
      </c>
      <c r="L174" s="8" t="str">
        <f t="shared" si="29"/>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33"/>
        <v>1.1cm</v>
      </c>
      <c r="R174" cm="1">
        <f t="array" ref="R174">IF(Q174="","",IF(ISNUMBER(SEARCH("cm",Q174)),MAX(VALUE(SUBSTITUTE(_xlfn.FILTERXML("&lt;t&gt;&lt;s&gt;"&amp;SUBSTITUTE(Q174,",","&lt;/s&gt;&lt;s&gt;")&amp;"&lt;/s&gt;&lt;/t&gt;","//s"),"cm",""))),MAX(VALUE(SUBSTITUTE(_xlfn.FILTERXML("&lt;t&gt;&lt;s&gt;"&amp;SUBSTITUTE(Q174,",","&lt;/s&gt;&lt;s&gt;")&amp;"&lt;/s&gt;&lt;/t&gt;","//s"),"mm","")))/10))</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 ""))</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9" t="str">
        <f>IF('Model output'!S173="","",'Model output'!S173)</f>
        <v>Not identified</v>
      </c>
      <c r="Y174" t="str">
        <f>IF(OR('Model output'!S173="",ISNUMBER(SEARCH("Absent",'Model output'!S173)),ISNUMBER(SEARCH("Not identified",'Model output'!S173)),AND(ISNUMBER(SEARCH("No",'Model output'!S173)),NOT(ISNUMBER(SEARCH("carcinoma",'Model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1" t="str">
        <f>IF(OR('Model output'!V173="", AND(ISERROR(SEARCH("Positive",'Model output'!V173)), ISNUMBER(SEARCH("Negative",'Model output'!V173))), ISNUMBER(SEARCH("Uninvolved",'Model output'!V173)), ISNUMBER(SEARCH("not involved",'Model output'!V173)), ISNUMBER(SEARCH("Free",'Model output'!V173)), ISNUMBER(SEARCH("1 mm",'Model output'!V173)), ISNUMBER(SEARCH("1.0 mm",'Model output'!V173)), ISNUMBER(SEARCH("0.1 CM",'Model output'!V173)), ISNUMBER(SEARCH("less than 0.2 mm",'Model output'!V173)), ISNUMBER(SEARCH("less than 0.5 mm",'Model output'!V173)), ISNUMBER(SEARCH("invades capsule",'Model output'!V173)), ISNUMBER(SEARCH("Lymphocyte invasion",'Model output'!V173)), ISNUMBER(SEARCH("invades in capsule or vessel or benign tissue",'Model output'!V173)), ISNUMBER(SEARCH("not mentioned",'Model output'!V173)), ISNUMBER(SEARCH("cannot be assessed",'Model output'!V173))), "negative", "positive")</f>
        <v>negative</v>
      </c>
      <c r="AE174" s="38"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39" t="str">
        <f t="shared" si="30"/>
        <v>1b</v>
      </c>
      <c r="AG174" s="39" t="str">
        <f t="shared" si="31"/>
        <v>0</v>
      </c>
      <c r="AH174" s="39" t="str">
        <f t="shared" si="34"/>
        <v>0</v>
      </c>
      <c r="AI174" s="45" t="str">
        <f t="shared" si="35"/>
        <v>I</v>
      </c>
      <c r="AJ174" s="42" t="s">
        <v>941</v>
      </c>
      <c r="AK174" s="44" t="s">
        <v>945</v>
      </c>
      <c r="AL174" s="44" t="s">
        <v>946</v>
      </c>
      <c r="AM174" s="44" t="s">
        <v>949</v>
      </c>
      <c r="AN174" s="44" t="s">
        <v>73</v>
      </c>
      <c r="AO174" s="24">
        <f t="shared" ca="1" si="41"/>
        <v>1</v>
      </c>
      <c r="AP174" s="1">
        <f t="shared" si="42"/>
        <v>1</v>
      </c>
      <c r="AQ174" s="1">
        <f t="shared" si="43"/>
        <v>1</v>
      </c>
      <c r="AR174" s="1">
        <f t="shared" si="44"/>
        <v>1</v>
      </c>
      <c r="AS174" s="15">
        <f t="shared" si="36"/>
        <v>1</v>
      </c>
    </row>
    <row r="175" spans="1:45">
      <c r="A175" t="str">
        <f>'Model output'!A174</f>
        <v>TCGA-EM-A2CU</v>
      </c>
      <c r="B175" s="36">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0</v>
      </c>
      <c r="F175" t="str">
        <f t="shared" si="32"/>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output'!G174)),ISNUMBER(SEARCH("V ",'Model output'!G174)),ISNUMBER(SEARCH("five",'Model output'!G174)),ISNUMBER(SEARCH("5",'Model output'!G174))))), "lateral", "central"))</f>
        <v/>
      </c>
      <c r="H175" t="str">
        <f>IF('Model output'!H174="","negative",IF(OR(ISNUMBER(SEARCH("lymph node",'Model output'!H174)),ISNUMBER(SEARCH("gland",'Model output'!H174)),ISNUMBER(SEARCH("lobe",'Model output'!H174)),ISNUMBER(SEARCH("isthmus",'Model output'!H174)),ISNUMBER(SEARCH("mediastinum",'Model output'!H174)),ISNUMBER(SEARCH("Not mentioned",'Model output'!H174)), ISNUMBER(SEARCH("Not applicable",'Model output'!H174)), ISNUMBER(SEARCH("paratracheal",'Model output'!H174)),ISNUMBER(SEARCH("fibroadipose tissue",'Model output'!H174)),ISNUMBER(SEARCH("thyroid node",'Model output'!H174)),ISNUMBER(SEARCH("skeletal muscle",'Model output'!H174)),ISNUMBER(SEARCH("right",'Model output'!H174)),ISNUMBER(SEARCH("left",'Model output'!H174)),ISNUMBER(SEARCH("Not specified",'Model output'!H174))),"negative","positive"))</f>
        <v>negative</v>
      </c>
      <c r="I175">
        <f>IF(OR('Model output'!I174="",'Model output'!I174="Not answered",'Model output'!I174="Not mentioned"),"",IF(ISNUMBER('Model output'!I174),'Model output'!I174,1))</f>
        <v>30</v>
      </c>
      <c r="J175">
        <f>IF(OR('Model output'!J174="",'Model output'!J174="Not answered",'Model output'!J174="Not mentioned"),"",IF(AND(ISNUMBER('Model output'!J174),'Model output'!J174&lt;=I175),'Model output'!J174,IF(AND(ISNUMBER('Model output'!J174), 'Model output'!J174&gt;=DATE(2024,1,1)), MIN(DAY('Model output'!J174), MONTH('Model output'!J174), YEAR('Model output'!J174)), IF(ISNUMBER(SEARCH("0/",'Model output'!J174)),0,IF(ISNUMBER(SEARCH("/",'Model output'!J174)), VALUE(LEFT('Model output'!J174, SEARCH("/",'Model output'!J174)-1)),1)))))</f>
        <v>4</v>
      </c>
      <c r="K175" t="str" cm="1">
        <f t="array" ref="K175">IF(COUNT(FIND({0,1,2,3,4,5,6,7,8,9},'Model output'!K174))&gt;0,'Model output'!K174,"")</f>
        <v/>
      </c>
      <c r="L175" s="8" t="str">
        <f t="shared" si="29"/>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follicular variant</v>
      </c>
      <c r="O175" t="str">
        <f>IF('Model output'!M174="","",'Model output'!M174)</f>
        <v/>
      </c>
      <c r="P175" t="str">
        <f>IF('Model output'!N174="","",'Model output'!N174)</f>
        <v>4.0cm</v>
      </c>
      <c r="Q175" t="str">
        <f t="shared" si="33"/>
        <v>4.0cm</v>
      </c>
      <c r="R175" cm="1">
        <f t="array" ref="R175">IF(Q175="","",IF(ISNUMBER(SEARCH("cm",Q175)),MAX(VALUE(SUBSTITUTE(_xlfn.FILTERXML("&lt;t&gt;&lt;s&gt;"&amp;SUBSTITUTE(Q175,",","&lt;/s&gt;&lt;s&gt;")&amp;"&lt;/s&gt;&lt;/t&gt;","//s"),"cm",""))),MAX(VALUE(SUBSTITUTE(_xlfn.FILTERXML("&lt;t&gt;&lt;s&gt;"&amp;SUBSTITUTE(Q175,",","&lt;/s&gt;&lt;s&gt;")&amp;"&lt;/s&gt;&lt;/t&gt;","//s"),"mm","")))/10))</f>
        <v>4</v>
      </c>
      <c r="S175" t="str">
        <f>IF(OR('Model output'!P174="",ISNUMBER(SEARCH("Not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 ""))</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9" t="str">
        <f>IF('Model output'!S174="","",'Model output'!S174)</f>
        <v>Not identified</v>
      </c>
      <c r="Y175" t="str">
        <f>IF(OR('Model output'!S174="",ISNUMBER(SEARCH("Absent",'Model output'!S174)),ISNUMBER(SEARCH("Not identified",'Model output'!S174)),AND(ISNUMBER(SEARCH("No",'Model output'!S174)),NOT(ISNUMBER(SEARCH("carcinoma",'Model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1" t="str">
        <f>IF(OR('Model output'!V174="", AND(ISERROR(SEARCH("Positive",'Model output'!V174)), ISNUMBER(SEARCH("Negative",'Model output'!V174))), ISNUMBER(SEARCH("Uninvolved",'Model output'!V174)), ISNUMBER(SEARCH("not involved",'Model output'!V174)), ISNUMBER(SEARCH("Free",'Model output'!V174)), ISNUMBER(SEARCH("1 mm",'Model output'!V174)), ISNUMBER(SEARCH("1.0 mm",'Model output'!V174)), ISNUMBER(SEARCH("0.1 CM",'Model output'!V174)), ISNUMBER(SEARCH("less than 0.2 mm",'Model output'!V174)), ISNUMBER(SEARCH("less than 0.5 mm",'Model output'!V174)), ISNUMBER(SEARCH("invades capsule",'Model output'!V174)), ISNUMBER(SEARCH("Lymphocyte invasion",'Model output'!V174)), ISNUMBER(SEARCH("invades in capsule or vessel or benign tissue",'Model output'!V174)), ISNUMBER(SEARCH("not mentioned",'Model output'!V174)), ISNUMBER(SEARCH("cannot be assessed",'Model output'!V174))), "negative", "positive")</f>
        <v>negative</v>
      </c>
      <c r="AE175" s="38"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39" t="str">
        <f t="shared" si="30"/>
        <v>2</v>
      </c>
      <c r="AG175" s="39" t="str">
        <f t="shared" si="31"/>
        <v>1a</v>
      </c>
      <c r="AH175" s="39" t="str">
        <f t="shared" si="34"/>
        <v>0</v>
      </c>
      <c r="AI175" s="45" t="str">
        <f t="shared" si="35"/>
        <v>I</v>
      </c>
      <c r="AJ175" s="42" t="s">
        <v>941</v>
      </c>
      <c r="AK175" s="44" t="s">
        <v>948</v>
      </c>
      <c r="AL175" s="44" t="s">
        <v>634</v>
      </c>
      <c r="AM175" s="44" t="s">
        <v>949</v>
      </c>
      <c r="AN175" s="44" t="s">
        <v>73</v>
      </c>
      <c r="AO175" s="24">
        <f t="shared" ca="1" si="41"/>
        <v>1</v>
      </c>
      <c r="AP175" s="1">
        <f t="shared" si="42"/>
        <v>1</v>
      </c>
      <c r="AQ175" s="1">
        <f t="shared" si="43"/>
        <v>1</v>
      </c>
      <c r="AR175" s="1">
        <f t="shared" si="44"/>
        <v>1</v>
      </c>
      <c r="AS175" s="15">
        <f t="shared" si="36"/>
        <v>1</v>
      </c>
    </row>
    <row r="176" spans="1:45">
      <c r="A176" t="str">
        <f>'Model output'!A175</f>
        <v>TCGA-EM-A2OV</v>
      </c>
      <c r="B176" s="36">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0</v>
      </c>
      <c r="F176" t="str">
        <f t="shared" si="32"/>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output'!G175)),ISNUMBER(SEARCH("V ",'Model output'!G175)),ISNUMBER(SEARCH("five",'Model output'!G175)),ISNUMBER(SEARCH("5",'Model output'!G175))))), "lateral", "central"))</f>
        <v/>
      </c>
      <c r="H176" t="str">
        <f>IF('Model output'!H175="","negative",IF(OR(ISNUMBER(SEARCH("lymph node",'Model output'!H175)),ISNUMBER(SEARCH("gland",'Model output'!H175)),ISNUMBER(SEARCH("lobe",'Model output'!H175)),ISNUMBER(SEARCH("isthmus",'Model output'!H175)),ISNUMBER(SEARCH("mediastinum",'Model output'!H175)),ISNUMBER(SEARCH("Not mentioned",'Model output'!H175)), ISNUMBER(SEARCH("Not applicable",'Model output'!H175)), ISNUMBER(SEARCH("paratracheal",'Model output'!H175)),ISNUMBER(SEARCH("fibroadipose tissue",'Model output'!H175)),ISNUMBER(SEARCH("thyroid node",'Model output'!H175)),ISNUMBER(SEARCH("skeletal muscle",'Model output'!H175)),ISNUMBER(SEARCH("right",'Model output'!H175)),ISNUMBER(SEARCH("left",'Model output'!H175)),ISNUMBER(SEARCH("Not specified",'Model output'!H175))),"negative","positive"))</f>
        <v>negative</v>
      </c>
      <c r="I176">
        <f>IF(OR('Model output'!I175="",'Model output'!I175="Not answered",'Model output'!I175="Not mentioned"),"",IF(ISNUMBER('Model output'!I175),'Model output'!I175,1))</f>
        <v>1</v>
      </c>
      <c r="J176">
        <f>IF(OR('Model output'!J175="",'Model output'!J175="Not answered",'Model output'!J175="Not mentioned"),"",IF(AND(ISNUMBER('Model output'!J175),'Model output'!J175&lt;=I176),'Model output'!J175,IF(AND(ISNUMBER('Model output'!J175), 'Model output'!J175&gt;=DATE(2024,1,1)), MIN(DAY('Model output'!J175), MONTH('Model output'!J175), YEAR('Model output'!J175)), IF(ISNUMBER(SEARCH("0/",'Model output'!J175)),0,IF(ISNUMBER(SEARCH("/",'Model output'!J175)), VALUE(LEFT('Model output'!J175, SEARCH("/",'Model output'!J175)-1)),1)))))</f>
        <v>0</v>
      </c>
      <c r="K176" t="str" cm="1">
        <f t="array" ref="K176">IF(COUNT(FIND({0,1,2,3,4,5,6,7,8,9},'Model output'!K175))&gt;0,'Model output'!K175,"")</f>
        <v/>
      </c>
      <c r="L176" s="8" t="str">
        <f t="shared" si="29"/>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Oncocytic or oxyphilic variant</v>
      </c>
      <c r="P176" t="str">
        <f>IF('Model output'!N175="","",'Model output'!N175)</f>
        <v>2.1cm</v>
      </c>
      <c r="Q176" t="str">
        <f t="shared" si="33"/>
        <v>2.1cm</v>
      </c>
      <c r="R176" cm="1">
        <f t="array" ref="R176">IF(Q176="","",IF(ISNUMBER(SEARCH("cm",Q176)),MAX(VALUE(SUBSTITUTE(_xlfn.FILTERXML("&lt;t&gt;&lt;s&gt;"&amp;SUBSTITUTE(Q176,",","&lt;/s&gt;&lt;s&gt;")&amp;"&lt;/s&gt;&lt;/t&gt;","//s"),"cm",""))),MAX(VALUE(SUBSTITUTE(_xlfn.FILTERXML("&lt;t&gt;&lt;s&gt;"&amp;SUBSTITUTE(Q176,",","&lt;/s&gt;&lt;s&gt;")&amp;"&lt;/s&gt;&lt;/t&gt;","//s"),"mm","")))/10))</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 ""))</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9" t="str">
        <f>IF('Model output'!S175="","",'Model output'!S175)</f>
        <v>Not identified</v>
      </c>
      <c r="Y176" t="str">
        <f>IF(OR('Model output'!S175="",ISNUMBER(SEARCH("Absent",'Model output'!S175)),ISNUMBER(SEARCH("Not identified",'Model output'!S175)),AND(ISNUMBER(SEARCH("No",'Model output'!S175)),NOT(ISNUMBER(SEARCH("carcinoma",'Model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1" t="str">
        <f>IF(OR('Model output'!V175="", AND(ISERROR(SEARCH("Positive",'Model output'!V175)), ISNUMBER(SEARCH("Negative",'Model output'!V175))), ISNUMBER(SEARCH("Uninvolved",'Model output'!V175)), ISNUMBER(SEARCH("not involved",'Model output'!V175)), ISNUMBER(SEARCH("Free",'Model output'!V175)), ISNUMBER(SEARCH("1 mm",'Model output'!V175)), ISNUMBER(SEARCH("1.0 mm",'Model output'!V175)), ISNUMBER(SEARCH("0.1 CM",'Model output'!V175)), ISNUMBER(SEARCH("less than 0.2 mm",'Model output'!V175)), ISNUMBER(SEARCH("less than 0.5 mm",'Model output'!V175)), ISNUMBER(SEARCH("invades capsule",'Model output'!V175)), ISNUMBER(SEARCH("Lymphocyte invasion",'Model output'!V175)), ISNUMBER(SEARCH("invades in capsule or vessel or benign tissue",'Model output'!V175)), ISNUMBER(SEARCH("not mentioned",'Model output'!V175)), ISNUMBER(SEARCH("cannot be assessed",'Model output'!V175))), "negative", "positive")</f>
        <v>negative</v>
      </c>
      <c r="AE176" s="38"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39" t="str">
        <f t="shared" si="30"/>
        <v>2</v>
      </c>
      <c r="AG176" s="39" t="str">
        <f t="shared" si="31"/>
        <v>0</v>
      </c>
      <c r="AH176" s="39" t="str">
        <f t="shared" si="34"/>
        <v>0</v>
      </c>
      <c r="AI176" s="45" t="str">
        <f t="shared" si="35"/>
        <v>I</v>
      </c>
      <c r="AJ176" s="42" t="s">
        <v>941</v>
      </c>
      <c r="AK176" s="44" t="s">
        <v>948</v>
      </c>
      <c r="AL176" s="44" t="s">
        <v>946</v>
      </c>
      <c r="AM176" s="44" t="s">
        <v>949</v>
      </c>
      <c r="AN176" s="44" t="s">
        <v>73</v>
      </c>
      <c r="AO176" s="24">
        <f t="shared" ca="1" si="41"/>
        <v>1</v>
      </c>
      <c r="AP176" s="1">
        <f t="shared" si="42"/>
        <v>1</v>
      </c>
      <c r="AQ176" s="1">
        <f t="shared" si="43"/>
        <v>1</v>
      </c>
      <c r="AR176" s="1">
        <f t="shared" si="44"/>
        <v>1</v>
      </c>
      <c r="AS176" s="15">
        <f t="shared" si="36"/>
        <v>1</v>
      </c>
    </row>
    <row r="177" spans="1:45">
      <c r="A177" t="str">
        <f>'Model output'!A176</f>
        <v>TCGA-EM-A2OW</v>
      </c>
      <c r="B177" s="36">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0</v>
      </c>
      <c r="F177" t="str">
        <f t="shared" si="32"/>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output'!G176)),ISNUMBER(SEARCH("V ",'Model output'!G176)),ISNUMBER(SEARCH("five",'Model output'!G176)),ISNUMBER(SEARCH("5",'Model output'!G176))))), "lateral", "central"))</f>
        <v/>
      </c>
      <c r="H177" t="str">
        <f>IF('Model output'!H176="","negative",IF(OR(ISNUMBER(SEARCH("lymph node",'Model output'!H176)),ISNUMBER(SEARCH("gland",'Model output'!H176)),ISNUMBER(SEARCH("lobe",'Model output'!H176)),ISNUMBER(SEARCH("isthmus",'Model output'!H176)),ISNUMBER(SEARCH("mediastinum",'Model output'!H176)),ISNUMBER(SEARCH("Not mentioned",'Model output'!H176)), ISNUMBER(SEARCH("Not applicable",'Model output'!H176)), ISNUMBER(SEARCH("paratracheal",'Model output'!H176)),ISNUMBER(SEARCH("fibroadipose tissue",'Model output'!H176)),ISNUMBER(SEARCH("thyroid node",'Model output'!H176)),ISNUMBER(SEARCH("skeletal muscle",'Model output'!H176)),ISNUMBER(SEARCH("right",'Model output'!H176)),ISNUMBER(SEARCH("left",'Model output'!H176)),ISNUMBER(SEARCH("Not specified",'Model output'!H176))),"negative","positive"))</f>
        <v>negative</v>
      </c>
      <c r="I177">
        <f>IF(OR('Model output'!I176="",'Model output'!I176="Not answered",'Model output'!I176="Not mentioned"),"",IF(ISNUMBER('Model output'!I176),'Model output'!I176,1))</f>
        <v>0</v>
      </c>
      <c r="J177">
        <f>IF(OR('Model output'!J176="",'Model output'!J176="Not answered",'Model output'!J176="Not mentioned"),"",IF(AND(ISNUMBER('Model output'!J176),'Model output'!J176&lt;=I177),'Model output'!J176,IF(AND(ISNUMBER('Model output'!J176), 'Model output'!J176&gt;=DATE(2024,1,1)), MIN(DAY('Model output'!J176), MONTH('Model output'!J176), YEAR('Model output'!J176)), IF(ISNUMBER(SEARCH("0/",'Model output'!J176)),0,IF(ISNUMBER(SEARCH("/",'Model output'!J176)), VALUE(LEFT('Model output'!J176, SEARCH("/",'Model output'!J176)-1)),1)))))</f>
        <v>0</v>
      </c>
      <c r="K177" t="str" cm="1">
        <f t="array" ref="K177">IF(COUNT(FIND({0,1,2,3,4,5,6,7,8,9},'Model output'!K176))&gt;0,'Model output'!K176,"")</f>
        <v/>
      </c>
      <c r="L177" s="8" t="str">
        <f t="shared" si="29"/>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 follicular variant</v>
      </c>
      <c r="O177" t="str">
        <f>IF('Model output'!M176="","",'Model output'!M176)</f>
        <v/>
      </c>
      <c r="P177" t="str">
        <f>IF('Model output'!N176="","",'Model output'!N176)</f>
        <v>1.3cm</v>
      </c>
      <c r="Q177" t="str">
        <f t="shared" si="33"/>
        <v>1.3cm</v>
      </c>
      <c r="R177" cm="1">
        <f t="array" ref="R177">IF(Q177="","",IF(ISNUMBER(SEARCH("cm",Q177)),MAX(VALUE(SUBSTITUTE(_xlfn.FILTERXML("&lt;t&gt;&lt;s&gt;"&amp;SUBSTITUTE(Q177,",","&lt;/s&gt;&lt;s&gt;")&amp;"&lt;/s&gt;&lt;/t&gt;","//s"),"cm",""))),MAX(VALUE(SUBSTITUTE(_xlfn.FILTERXML("&lt;t&gt;&lt;s&gt;"&amp;SUBSTITUTE(Q177,",","&lt;/s&gt;&lt;s&gt;")&amp;"&lt;/s&gt;&lt;/t&gt;","//s"),"mm","")))/10))</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 ""))</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9" t="str">
        <f>IF('Model output'!S176="","",'Model output'!S176)</f>
        <v>Not identified</v>
      </c>
      <c r="Y177" t="str">
        <f>IF(OR('Model output'!S176="",ISNUMBER(SEARCH("Absent",'Model output'!S176)),ISNUMBER(SEARCH("Not identified",'Model output'!S176)),AND(ISNUMBER(SEARCH("No",'Model output'!S176)),NOT(ISNUMBER(SEARCH("carcinoma",'Model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1" t="str">
        <f>IF(OR('Model output'!V176="", AND(ISERROR(SEARCH("Positive",'Model output'!V176)), ISNUMBER(SEARCH("Negative",'Model output'!V176))), ISNUMBER(SEARCH("Uninvolved",'Model output'!V176)), ISNUMBER(SEARCH("not involved",'Model output'!V176)), ISNUMBER(SEARCH("Free",'Model output'!V176)), ISNUMBER(SEARCH("1 mm",'Model output'!V176)), ISNUMBER(SEARCH("1.0 mm",'Model output'!V176)), ISNUMBER(SEARCH("0.1 CM",'Model output'!V176)), ISNUMBER(SEARCH("less than 0.2 mm",'Model output'!V176)), ISNUMBER(SEARCH("less than 0.5 mm",'Model output'!V176)), ISNUMBER(SEARCH("invades capsule",'Model output'!V176)), ISNUMBER(SEARCH("Lymphocyte invasion",'Model output'!V176)), ISNUMBER(SEARCH("invades in capsule or vessel or benign tissue",'Model output'!V176)), ISNUMBER(SEARCH("not mentioned",'Model output'!V176)), ISNUMBER(SEARCH("cannot be assessed",'Model output'!V176))), "negative", "positive")</f>
        <v>negative</v>
      </c>
      <c r="AE177" s="38"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39" t="str">
        <f t="shared" si="30"/>
        <v>1b</v>
      </c>
      <c r="AG177" s="39" t="str">
        <f t="shared" si="31"/>
        <v>0</v>
      </c>
      <c r="AH177" s="39" t="str">
        <f t="shared" si="34"/>
        <v>0</v>
      </c>
      <c r="AI177" s="45" t="str">
        <f t="shared" si="35"/>
        <v>I</v>
      </c>
      <c r="AJ177" s="42" t="s">
        <v>941</v>
      </c>
      <c r="AK177" s="44" t="s">
        <v>945</v>
      </c>
      <c r="AL177" s="44" t="s">
        <v>949</v>
      </c>
      <c r="AM177" s="44" t="s">
        <v>949</v>
      </c>
      <c r="AN177" s="44" t="s">
        <v>73</v>
      </c>
      <c r="AO177" s="24">
        <f t="shared" ca="1" si="41"/>
        <v>1</v>
      </c>
      <c r="AP177" s="1">
        <f t="shared" si="42"/>
        <v>1</v>
      </c>
      <c r="AQ177" s="1">
        <f t="shared" si="43"/>
        <v>1</v>
      </c>
      <c r="AR177" s="1">
        <f t="shared" si="44"/>
        <v>1</v>
      </c>
      <c r="AS177" s="15">
        <f t="shared" si="36"/>
        <v>1</v>
      </c>
    </row>
    <row r="178" spans="1:45">
      <c r="A178" t="str">
        <f>'Model output'!A177</f>
        <v>TCGA-EM-A2OX</v>
      </c>
      <c r="B178" s="36">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0</v>
      </c>
      <c r="F178" t="str">
        <f t="shared" si="32"/>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output'!G177)),ISNUMBER(SEARCH("V ",'Model output'!G177)),ISNUMBER(SEARCH("five",'Model output'!G177)),ISNUMBER(SEARCH("5",'Model output'!G177))))), "lateral", "central"))</f>
        <v/>
      </c>
      <c r="H178" t="str">
        <f>IF('Model output'!H177="","negative",IF(OR(ISNUMBER(SEARCH("lymph node",'Model output'!H177)),ISNUMBER(SEARCH("gland",'Model output'!H177)),ISNUMBER(SEARCH("lobe",'Model output'!H177)),ISNUMBER(SEARCH("isthmus",'Model output'!H177)),ISNUMBER(SEARCH("mediastinum",'Model output'!H177)),ISNUMBER(SEARCH("Not mentioned",'Model output'!H177)), ISNUMBER(SEARCH("Not applicable",'Model output'!H177)), ISNUMBER(SEARCH("paratracheal",'Model output'!H177)),ISNUMBER(SEARCH("fibroadipose tissue",'Model output'!H177)),ISNUMBER(SEARCH("thyroid node",'Model output'!H177)),ISNUMBER(SEARCH("skeletal muscle",'Model output'!H177)),ISNUMBER(SEARCH("right",'Model output'!H177)),ISNUMBER(SEARCH("left",'Model output'!H177)),ISNUMBER(SEARCH("Not specified",'Model output'!H177))),"negative","positive"))</f>
        <v>negative</v>
      </c>
      <c r="I178">
        <f>IF(OR('Model output'!I177="",'Model output'!I177="Not answered",'Model output'!I177="Not mentioned"),"",IF(ISNUMBER('Model output'!I177),'Model output'!I177,1))</f>
        <v>9</v>
      </c>
      <c r="J178">
        <f>IF(OR('Model output'!J177="",'Model output'!J177="Not answered",'Model output'!J177="Not mentioned"),"",IF(AND(ISNUMBER('Model output'!J177),'Model output'!J177&lt;=I178),'Model output'!J177,IF(AND(ISNUMBER('Model output'!J177), 'Model output'!J177&gt;=DATE(2024,1,1)), MIN(DAY('Model output'!J177), MONTH('Model output'!J177), YEAR('Model output'!J177)), IF(ISNUMBER(SEARCH("0/",'Model output'!J177)),0,IF(ISNUMBER(SEARCH("/",'Model output'!J177)), VALUE(LEFT('Model output'!J177, SEARCH("/",'Model output'!J177)-1)),1)))))</f>
        <v>8</v>
      </c>
      <c r="K178" t="str" cm="1">
        <f t="array" ref="K178">IF(COUNT(FIND({0,1,2,3,4,5,6,7,8,9},'Model output'!K177))&gt;0,'Model output'!K177,"")</f>
        <v/>
      </c>
      <c r="L178" s="8" t="str">
        <f t="shared" si="29"/>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 classical (usual)</v>
      </c>
      <c r="O178" t="str">
        <f>IF('Model output'!M177="","",'Model output'!M177)</f>
        <v/>
      </c>
      <c r="P178" t="str">
        <f>IF('Model output'!N177="","",'Model output'!N177)</f>
        <v>1.8cm</v>
      </c>
      <c r="Q178" t="str">
        <f t="shared" si="33"/>
        <v>1.8cm</v>
      </c>
      <c r="R178" cm="1">
        <f t="array" ref="R178">IF(Q178="","",IF(ISNUMBER(SEARCH("cm",Q178)),MAX(VALUE(SUBSTITUTE(_xlfn.FILTERXML("&lt;t&gt;&lt;s&gt;"&amp;SUBSTITUTE(Q178,",","&lt;/s&gt;&lt;s&gt;")&amp;"&lt;/s&gt;&lt;/t&gt;","//s"),"cm",""))),MAX(VALUE(SUBSTITUTE(_xlfn.FILTERXML("&lt;t&gt;&lt;s&gt;"&amp;SUBSTITUTE(Q178,",","&lt;/s&gt;&lt;s&gt;")&amp;"&lt;/s&gt;&lt;/t&gt;","//s"),"mm","")))/10))</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 ""))</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9" t="str">
        <f>IF('Model output'!S177="","",'Model output'!S177)</f>
        <v>Not identified</v>
      </c>
      <c r="Y178" t="str">
        <f>IF(OR('Model output'!S177="",ISNUMBER(SEARCH("Absent",'Model output'!S177)),ISNUMBER(SEARCH("Not identified",'Model output'!S177)),AND(ISNUMBER(SEARCH("No",'Model output'!S177)),NOT(ISNUMBER(SEARCH("carcinoma",'Model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1" t="str">
        <f>IF(OR('Model output'!V177="", AND(ISERROR(SEARCH("Positive",'Model output'!V177)), ISNUMBER(SEARCH("Negative",'Model output'!V177))), ISNUMBER(SEARCH("Uninvolved",'Model output'!V177)), ISNUMBER(SEARCH("not involved",'Model output'!V177)), ISNUMBER(SEARCH("Free",'Model output'!V177)), ISNUMBER(SEARCH("1 mm",'Model output'!V177)), ISNUMBER(SEARCH("1.0 mm",'Model output'!V177)), ISNUMBER(SEARCH("0.1 CM",'Model output'!V177)), ISNUMBER(SEARCH("less than 0.2 mm",'Model output'!V177)), ISNUMBER(SEARCH("less than 0.5 mm",'Model output'!V177)), ISNUMBER(SEARCH("invades capsule",'Model output'!V177)), ISNUMBER(SEARCH("Lymphocyte invasion",'Model output'!V177)), ISNUMBER(SEARCH("invades in capsule or vessel or benign tissue",'Model output'!V177)), ISNUMBER(SEARCH("not mentioned",'Model output'!V177)), ISNUMBER(SEARCH("cannot be assessed",'Model output'!V177))), "negative", "positive")</f>
        <v>negative</v>
      </c>
      <c r="AE178" s="38"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39" t="str">
        <f t="shared" si="30"/>
        <v>1b</v>
      </c>
      <c r="AG178" s="39" t="str">
        <f t="shared" si="31"/>
        <v>1a</v>
      </c>
      <c r="AH178" s="39" t="str">
        <f t="shared" si="34"/>
        <v>0</v>
      </c>
      <c r="AI178" s="45" t="str">
        <f t="shared" si="35"/>
        <v>I</v>
      </c>
      <c r="AJ178" s="42" t="s">
        <v>942</v>
      </c>
      <c r="AK178" s="44" t="s">
        <v>945</v>
      </c>
      <c r="AL178" s="44" t="s">
        <v>945</v>
      </c>
      <c r="AM178" s="44" t="s">
        <v>949</v>
      </c>
      <c r="AN178" s="44" t="s">
        <v>73</v>
      </c>
      <c r="AO178" s="24">
        <f t="shared" ca="1" si="41"/>
        <v>1</v>
      </c>
      <c r="AP178" s="1">
        <f t="shared" si="42"/>
        <v>1</v>
      </c>
      <c r="AQ178" s="1">
        <f t="shared" si="43"/>
        <v>0</v>
      </c>
      <c r="AR178" s="1">
        <f t="shared" si="44"/>
        <v>1</v>
      </c>
      <c r="AS178" s="15">
        <f t="shared" si="36"/>
        <v>1</v>
      </c>
    </row>
    <row r="179" spans="1:45">
      <c r="A179" t="str">
        <f>'Model output'!A178</f>
        <v>TCGA-EM-A2OY</v>
      </c>
      <c r="B179" s="36">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0</v>
      </c>
      <c r="F179" t="str">
        <f t="shared" si="32"/>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output'!G178)),ISNUMBER(SEARCH("V ",'Model output'!G178)),ISNUMBER(SEARCH("five",'Model output'!G178)),ISNUMBER(SEARCH("5",'Model output'!G178))))), "lateral", "central"))</f>
        <v/>
      </c>
      <c r="H179" t="str">
        <f>IF('Model output'!H178="","negative",IF(OR(ISNUMBER(SEARCH("lymph node",'Model output'!H178)),ISNUMBER(SEARCH("gland",'Model output'!H178)),ISNUMBER(SEARCH("lobe",'Model output'!H178)),ISNUMBER(SEARCH("isthmus",'Model output'!H178)),ISNUMBER(SEARCH("mediastinum",'Model output'!H178)),ISNUMBER(SEARCH("Not mentioned",'Model output'!H178)), ISNUMBER(SEARCH("Not applicable",'Model output'!H178)), ISNUMBER(SEARCH("paratracheal",'Model output'!H178)),ISNUMBER(SEARCH("fibroadipose tissue",'Model output'!H178)),ISNUMBER(SEARCH("thyroid node",'Model output'!H178)),ISNUMBER(SEARCH("skeletal muscle",'Model output'!H178)),ISNUMBER(SEARCH("right",'Model output'!H178)),ISNUMBER(SEARCH("left",'Model output'!H178)),ISNUMBER(SEARCH("Not specified",'Model output'!H178))),"negative","positive"))</f>
        <v>negative</v>
      </c>
      <c r="I179">
        <f>IF(OR('Model output'!I178="",'Model output'!I178="Not answered",'Model output'!I178="Not mentioned"),"",IF(ISNUMBER('Model output'!I178),'Model output'!I178,1))</f>
        <v>1</v>
      </c>
      <c r="J179">
        <f>IF(OR('Model output'!J178="",'Model output'!J178="Not answered",'Model output'!J178="Not mentioned"),"",IF(AND(ISNUMBER('Model output'!J178),'Model output'!J178&lt;=I179),'Model output'!J178,IF(AND(ISNUMBER('Model output'!J178), 'Model output'!J178&gt;=DATE(2024,1,1)), MIN(DAY('Model output'!J178), MONTH('Model output'!J178), YEAR('Model output'!J178)), IF(ISNUMBER(SEARCH("0/",'Model output'!J178)),0,IF(ISNUMBER(SEARCH("/",'Model output'!J178)), VALUE(LEFT('Model output'!J178, SEARCH("/",'Model output'!J178)-1)),1)))))</f>
        <v>0</v>
      </c>
      <c r="K179" t="str" cm="1">
        <f t="array" ref="K179">IF(COUNT(FIND({0,1,2,3,4,5,6,7,8,9},'Model output'!K178))&gt;0,'Model output'!K178,"")</f>
        <v/>
      </c>
      <c r="L179" s="8" t="str">
        <f t="shared" si="29"/>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v>
      </c>
      <c r="O179" t="str">
        <f>IF('Model output'!M178="","",'Model output'!M178)</f>
        <v>Oncocytic follicular variant</v>
      </c>
      <c r="P179" t="str">
        <f>IF('Model output'!N178="","",'Model output'!N178)</f>
        <v>2.6cm</v>
      </c>
      <c r="Q179" t="str">
        <f t="shared" si="33"/>
        <v>2.6cm</v>
      </c>
      <c r="R179" cm="1">
        <f t="array" ref="R179">IF(Q179="","",IF(ISNUMBER(SEARCH("cm",Q179)),MAX(VALUE(SUBSTITUTE(_xlfn.FILTERXML("&lt;t&gt;&lt;s&gt;"&amp;SUBSTITUTE(Q179,",","&lt;/s&gt;&lt;s&gt;")&amp;"&lt;/s&gt;&lt;/t&gt;","//s"),"cm",""))),MAX(VALUE(SUBSTITUTE(_xlfn.FILTERXML("&lt;t&gt;&lt;s&gt;"&amp;SUBSTITUTE(Q179,",","&lt;/s&gt;&lt;s&gt;")&amp;"&lt;/s&gt;&lt;/t&gt;","//s"),"mm","")))/10))</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 ""))</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9" t="str">
        <f>IF('Model output'!S178="","",'Model output'!S178)</f>
        <v>Not identified</v>
      </c>
      <c r="Y179" t="str">
        <f>IF(OR('Model output'!S178="",ISNUMBER(SEARCH("Absent",'Model output'!S178)),ISNUMBER(SEARCH("Not identified",'Model output'!S178)),AND(ISNUMBER(SEARCH("No",'Model output'!S178)),NOT(ISNUMBER(SEARCH("carcinoma",'Model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1" t="str">
        <f>IF(OR('Model output'!V178="", AND(ISERROR(SEARCH("Positive",'Model output'!V178)), ISNUMBER(SEARCH("Negative",'Model output'!V178))), ISNUMBER(SEARCH("Uninvolved",'Model output'!V178)), ISNUMBER(SEARCH("not involved",'Model output'!V178)), ISNUMBER(SEARCH("Free",'Model output'!V178)), ISNUMBER(SEARCH("1 mm",'Model output'!V178)), ISNUMBER(SEARCH("1.0 mm",'Model output'!V178)), ISNUMBER(SEARCH("0.1 CM",'Model output'!V178)), ISNUMBER(SEARCH("less than 0.2 mm",'Model output'!V178)), ISNUMBER(SEARCH("less than 0.5 mm",'Model output'!V178)), ISNUMBER(SEARCH("invades capsule",'Model output'!V178)), ISNUMBER(SEARCH("Lymphocyte invasion",'Model output'!V178)), ISNUMBER(SEARCH("invades in capsule or vessel or benign tissue",'Model output'!V178)), ISNUMBER(SEARCH("not mentioned",'Model output'!V178)), ISNUMBER(SEARCH("cannot be assessed",'Model output'!V178))), "negative", "positive")</f>
        <v>negative</v>
      </c>
      <c r="AE179" s="38"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low</v>
      </c>
      <c r="AF179" s="39" t="str">
        <f t="shared" si="30"/>
        <v>2</v>
      </c>
      <c r="AG179" s="39" t="str">
        <f t="shared" si="31"/>
        <v>0</v>
      </c>
      <c r="AH179" s="39" t="str">
        <f t="shared" si="34"/>
        <v>0</v>
      </c>
      <c r="AI179" s="45" t="str">
        <f t="shared" si="35"/>
        <v>I</v>
      </c>
      <c r="AJ179" s="42" t="s">
        <v>942</v>
      </c>
      <c r="AK179" s="44" t="s">
        <v>948</v>
      </c>
      <c r="AL179" s="44" t="s">
        <v>946</v>
      </c>
      <c r="AM179" s="44" t="s">
        <v>949</v>
      </c>
      <c r="AN179" s="44" t="s">
        <v>73</v>
      </c>
      <c r="AO179" s="24">
        <f t="shared" ca="1" si="41"/>
        <v>0</v>
      </c>
      <c r="AP179" s="1">
        <f t="shared" si="42"/>
        <v>1</v>
      </c>
      <c r="AQ179" s="1">
        <f t="shared" si="43"/>
        <v>1</v>
      </c>
      <c r="AR179" s="1">
        <f t="shared" si="44"/>
        <v>1</v>
      </c>
      <c r="AS179" s="15">
        <f t="shared" si="36"/>
        <v>1</v>
      </c>
    </row>
    <row r="180" spans="1:45">
      <c r="A180" t="str">
        <f>'Model output'!A179</f>
        <v>TCGA-EM-A2OZ</v>
      </c>
      <c r="B180" s="36">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0</v>
      </c>
      <c r="F180" t="str">
        <f t="shared" si="32"/>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output'!G179)),ISNUMBER(SEARCH("V ",'Model output'!G179)),ISNUMBER(SEARCH("five",'Model output'!G179)),ISNUMBER(SEARCH("5",'Model output'!G179))))), "lateral", "central"))</f>
        <v/>
      </c>
      <c r="H180" t="str">
        <f>IF('Model output'!H179="","negative",IF(OR(ISNUMBER(SEARCH("lymph node",'Model output'!H179)),ISNUMBER(SEARCH("gland",'Model output'!H179)),ISNUMBER(SEARCH("lobe",'Model output'!H179)),ISNUMBER(SEARCH("isthmus",'Model output'!H179)),ISNUMBER(SEARCH("mediastinum",'Model output'!H179)),ISNUMBER(SEARCH("Not mentioned",'Model output'!H179)), ISNUMBER(SEARCH("Not applicable",'Model output'!H179)), ISNUMBER(SEARCH("paratracheal",'Model output'!H179)),ISNUMBER(SEARCH("fibroadipose tissue",'Model output'!H179)),ISNUMBER(SEARCH("thyroid node",'Model output'!H179)),ISNUMBER(SEARCH("skeletal muscle",'Model output'!H179)),ISNUMBER(SEARCH("right",'Model output'!H179)),ISNUMBER(SEARCH("left",'Model output'!H179)),ISNUMBER(SEARCH("Not specified",'Model output'!H179))),"negative","positive"))</f>
        <v>negative</v>
      </c>
      <c r="I180">
        <f>IF(OR('Model output'!I179="",'Model output'!I179="Not answered",'Model output'!I179="Not mentioned"),"",IF(ISNUMBER('Model output'!I179),'Model output'!I179,1))</f>
        <v>2</v>
      </c>
      <c r="J180">
        <f>IF(OR('Model output'!J179="",'Model output'!J179="Not answered",'Model output'!J179="Not mentioned"),"",IF(AND(ISNUMBER('Model output'!J179),'Model output'!J179&lt;=I180),'Model output'!J179,IF(AND(ISNUMBER('Model output'!J179), 'Model output'!J179&gt;=DATE(2024,1,1)), MIN(DAY('Model output'!J179), MONTH('Model output'!J179), YEAR('Model output'!J179)), IF(ISNUMBER(SEARCH("0/",'Model output'!J179)),0,IF(ISNUMBER(SEARCH("/",'Model output'!J179)), VALUE(LEFT('Model output'!J179, SEARCH("/",'Model output'!J179)-1)),1)))))</f>
        <v>0</v>
      </c>
      <c r="K180" t="str" cm="1">
        <f t="array" ref="K180">IF(COUNT(FIND({0,1,2,3,4,5,6,7,8,9},'Model output'!K179))&gt;0,'Model output'!K179,"")</f>
        <v/>
      </c>
      <c r="L180" s="8" t="str">
        <f t="shared" si="29"/>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 (usual)</v>
      </c>
      <c r="P180" t="str">
        <f>IF('Model output'!N179="","",'Model output'!N179)</f>
        <v>1.7cm</v>
      </c>
      <c r="Q180" t="str">
        <f t="shared" si="33"/>
        <v>1.7cm</v>
      </c>
      <c r="R180" cm="1">
        <f t="array" ref="R180">IF(Q180="","",IF(ISNUMBER(SEARCH("cm",Q180)),MAX(VALUE(SUBSTITUTE(_xlfn.FILTERXML("&lt;t&gt;&lt;s&gt;"&amp;SUBSTITUTE(Q180,",","&lt;/s&gt;&lt;s&gt;")&amp;"&lt;/s&gt;&lt;/t&gt;","//s"),"cm",""))),MAX(VALUE(SUBSTITUTE(_xlfn.FILTERXML("&lt;t&gt;&lt;s&gt;"&amp;SUBSTITUTE(Q180,",","&lt;/s&gt;&lt;s&gt;")&amp;"&lt;/s&gt;&lt;/t&gt;","//s"),"mm","")))/10))</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 ""))</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9" t="str">
        <f>IF('Model output'!S179="","",'Model output'!S179)</f>
        <v>Not identified</v>
      </c>
      <c r="Y180" t="str">
        <f>IF(OR('Model output'!S179="",ISNUMBER(SEARCH("Absent",'Model output'!S179)),ISNUMBER(SEARCH("Not identified",'Model output'!S179)),AND(ISNUMBER(SEARCH("No",'Model output'!S179)),NOT(ISNUMBER(SEARCH("carcinoma",'Model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1" t="str">
        <f>IF(OR('Model output'!V179="", AND(ISERROR(SEARCH("Positive",'Model output'!V179)), ISNUMBER(SEARCH("Negative",'Model output'!V179))), ISNUMBER(SEARCH("Uninvolved",'Model output'!V179)), ISNUMBER(SEARCH("not involved",'Model output'!V179)), ISNUMBER(SEARCH("Free",'Model output'!V179)), ISNUMBER(SEARCH("1 mm",'Model output'!V179)), ISNUMBER(SEARCH("1.0 mm",'Model output'!V179)), ISNUMBER(SEARCH("0.1 CM",'Model output'!V179)), ISNUMBER(SEARCH("less than 0.2 mm",'Model output'!V179)), ISNUMBER(SEARCH("less than 0.5 mm",'Model output'!V179)), ISNUMBER(SEARCH("invades capsule",'Model output'!V179)), ISNUMBER(SEARCH("Lymphocyte invasion",'Model output'!V179)), ISNUMBER(SEARCH("invades in capsule or vessel or benign tissue",'Model output'!V179)), ISNUMBER(SEARCH("not mentioned",'Model output'!V179)), ISNUMBER(SEARCH("cannot be assessed",'Model output'!V179))), "negative", "positive")</f>
        <v>negative</v>
      </c>
      <c r="AE180" s="38"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39" t="str">
        <f t="shared" si="30"/>
        <v>1b</v>
      </c>
      <c r="AG180" s="39" t="str">
        <f t="shared" si="31"/>
        <v>0</v>
      </c>
      <c r="AH180" s="39" t="str">
        <f t="shared" si="34"/>
        <v>0</v>
      </c>
      <c r="AI180" s="45" t="str">
        <f t="shared" si="35"/>
        <v>I</v>
      </c>
      <c r="AJ180" s="42" t="s">
        <v>942</v>
      </c>
      <c r="AK180" s="44" t="s">
        <v>945</v>
      </c>
      <c r="AL180" s="44" t="s">
        <v>946</v>
      </c>
      <c r="AM180" s="44" t="s">
        <v>949</v>
      </c>
      <c r="AN180" s="44" t="s">
        <v>73</v>
      </c>
      <c r="AO180" s="24">
        <f t="shared" ca="1" si="41"/>
        <v>0</v>
      </c>
      <c r="AP180" s="1">
        <f t="shared" si="42"/>
        <v>1</v>
      </c>
      <c r="AQ180" s="1">
        <f t="shared" si="43"/>
        <v>1</v>
      </c>
      <c r="AR180" s="1">
        <f t="shared" si="44"/>
        <v>1</v>
      </c>
      <c r="AS180" s="15">
        <f t="shared" si="36"/>
        <v>1</v>
      </c>
    </row>
    <row r="181" spans="1:45">
      <c r="A181" t="str">
        <f>'Model output'!A180</f>
        <v>TCGA-EM-A2P0</v>
      </c>
      <c r="B181" s="36">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0</v>
      </c>
      <c r="F181" t="str">
        <f t="shared" si="32"/>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output'!G180)),ISNUMBER(SEARCH("V ",'Model output'!G180)),ISNUMBER(SEARCH("five",'Model output'!G180)),ISNUMBER(SEARCH("5",'Model output'!G180))))), "lateral", "central"))</f>
        <v>central</v>
      </c>
      <c r="H181" t="str">
        <f>IF('Model output'!H180="","negative",IF(OR(ISNUMBER(SEARCH("lymph node",'Model output'!H180)),ISNUMBER(SEARCH("gland",'Model output'!H180)),ISNUMBER(SEARCH("lobe",'Model output'!H180)),ISNUMBER(SEARCH("isthmus",'Model output'!H180)),ISNUMBER(SEARCH("mediastinum",'Model output'!H180)),ISNUMBER(SEARCH("Not mentioned",'Model output'!H180)), ISNUMBER(SEARCH("Not applicable",'Model output'!H180)), ISNUMBER(SEARCH("paratracheal",'Model output'!H180)),ISNUMBER(SEARCH("fibroadipose tissue",'Model output'!H180)),ISNUMBER(SEARCH("thyroid node",'Model output'!H180)),ISNUMBER(SEARCH("skeletal muscle",'Model output'!H180)),ISNUMBER(SEARCH("right",'Model output'!H180)),ISNUMBER(SEARCH("left",'Model output'!H180)),ISNUMBER(SEARCH("Not specified",'Model output'!H180))),"negative","positive"))</f>
        <v>negative</v>
      </c>
      <c r="I181">
        <f>IF(OR('Model output'!I180="",'Model output'!I180="Not answered",'Model output'!I180="Not mentioned"),"",IF(ISNUMBER('Model output'!I180),'Model output'!I180,1))</f>
        <v>34</v>
      </c>
      <c r="J181">
        <f>IF(OR('Model output'!J180="",'Model output'!J180="Not answered",'Model output'!J180="Not mentioned"),"",IF(AND(ISNUMBER('Model output'!J180),'Model output'!J180&lt;=I181),'Model output'!J180,IF(AND(ISNUMBER('Model output'!J180), 'Model output'!J180&gt;=DATE(2024,1,1)), MIN(DAY('Model output'!J180), MONTH('Model output'!J180), YEAR('Model output'!J180)), IF(ISNUMBER(SEARCH("0/",'Model output'!J180)),0,IF(ISNUMBER(SEARCH("/",'Model output'!J180)), VALUE(LEFT('Model output'!J180, SEARCH("/",'Model output'!J180)-1)),1)))))</f>
        <v>9</v>
      </c>
      <c r="K181" t="str" cm="1">
        <f t="array" ref="K181">IF(COUNT(FIND({0,1,2,3,4,5,6,7,8,9},'Model output'!K180))&gt;0,'Model output'!K180,"")</f>
        <v/>
      </c>
      <c r="L181" s="8" t="str">
        <f t="shared" si="29"/>
        <v/>
      </c>
      <c r="M181" t="str" cm="1">
        <f t="array" ref="M181">IF(L181="","",IF(ISNUMBER(SEARCH("cm",L181)),MAX(VALUE(SUBSTITUTE(_xlfn.FILTERXML("&lt;t&gt;&lt;s&gt;"&amp;SUBSTITUTE(L181,",","&lt;/s&gt;&lt;s&gt;")&amp;"&lt;/s&gt;&lt;/t&gt;","//s"),"cm",""))),MAX(VALUE(SUBSTITUTE(_xlfn.FILTERXML("&lt;t&gt;&lt;s&gt;"&amp;SUBSTITUTE(L181,",","&lt;/s&gt;&lt;s&gt;")&amp;"&lt;/s&gt;&lt;/t&gt;","//s"),"mm","")))/10))</f>
        <v/>
      </c>
      <c r="N181" t="str">
        <f>IF('Model output'!L180="","",'Model output'!L180)</f>
        <v>Papillary carcinoma, classical (usual)</v>
      </c>
      <c r="O181" t="str">
        <f>IF('Model output'!M180="","",'Model output'!M180)</f>
        <v>with hobnail cell change</v>
      </c>
      <c r="P181" t="str">
        <f>IF('Model output'!N180="","",'Model output'!N180)</f>
        <v>2.1 cm</v>
      </c>
      <c r="Q181" t="str">
        <f t="shared" si="33"/>
        <v>2.1cm</v>
      </c>
      <c r="R181" cm="1">
        <f t="array" ref="R181">IF(Q181="","",IF(ISNUMBER(SEARCH("cm",Q181)),MAX(VALUE(SUBSTITUTE(_xlfn.FILTERXML("&lt;t&gt;&lt;s&gt;"&amp;SUBSTITUTE(Q181,",","&lt;/s&gt;&lt;s&gt;")&amp;"&lt;/s&gt;&lt;/t&gt;","//s"),"cm",""))),MAX(VALUE(SUBSTITUTE(_xlfn.FILTERXML("&lt;t&gt;&lt;s&gt;"&amp;SUBSTITUTE(Q181,",","&lt;/s&gt;&lt;s&gt;")&amp;"&lt;/s&gt;&lt;/t&gt;","//s"),"mm","")))/10))</f>
        <v>2.1</v>
      </c>
      <c r="S181" t="str">
        <f>IF(OR('Model output'!P180="",ISNUMBER(SEARCH("Not identified", 'Model output'!P180)),ISNUMBER(SEARCH("Absent",'Model output'!P180)),AND(ISNUMBER(SEARCH("No",'Model output'!P180)),NOT(ISNUMBER(SEARCH("diagnostic",'Model output'!P180)))),ISNUMBER(SEARCH("Negative",'Model output'!P180))),"negative","positive")</f>
        <v>positive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 ""))</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9" t="str">
        <f>IF('Model output'!S180="","",'Model output'!S180)</f>
        <v>Not identified</v>
      </c>
      <c r="Y181" t="str">
        <f>IF(OR('Model output'!S180="",ISNUMBER(SEARCH("Absent",'Model output'!S180)),ISNUMBER(SEARCH("Not identified",'Model output'!S180)),AND(ISNUMBER(SEARCH("No",'Model output'!S180)),NOT(ISNUMBER(SEARCH("carcinoma",'Model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1" t="str">
        <f>IF(OR('Model output'!V180="", AND(ISERROR(SEARCH("Positive",'Model output'!V180)), ISNUMBER(SEARCH("Negative",'Model output'!V180))), ISNUMBER(SEARCH("Uninvolved",'Model output'!V180)), ISNUMBER(SEARCH("not involved",'Model output'!V180)), ISNUMBER(SEARCH("Free",'Model output'!V180)), ISNUMBER(SEARCH("1 mm",'Model output'!V180)), ISNUMBER(SEARCH("1.0 mm",'Model output'!V180)), ISNUMBER(SEARCH("0.1 CM",'Model output'!V180)), ISNUMBER(SEARCH("less than 0.2 mm",'Model output'!V180)), ISNUMBER(SEARCH("less than 0.5 mm",'Model output'!V180)), ISNUMBER(SEARCH("invades capsule",'Model output'!V180)), ISNUMBER(SEARCH("Lymphocyte invasion",'Model output'!V180)), ISNUMBER(SEARCH("invades in capsule or vessel or benign tissue",'Model output'!V180)), ISNUMBER(SEARCH("not mentioned",'Model output'!V180)), ISNUMBER(SEARCH("cannot be assessed",'Model output'!V180))), "negative", "positive")</f>
        <v>negative</v>
      </c>
      <c r="AE181" s="38"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39" t="str">
        <f t="shared" si="30"/>
        <v>2</v>
      </c>
      <c r="AG181" s="39" t="str">
        <f t="shared" si="31"/>
        <v>1a</v>
      </c>
      <c r="AH181" s="39" t="str">
        <f t="shared" si="34"/>
        <v>0</v>
      </c>
      <c r="AI181" s="45" t="str">
        <f t="shared" si="35"/>
        <v>I</v>
      </c>
      <c r="AJ181" s="42" t="s">
        <v>942</v>
      </c>
      <c r="AK181" s="44" t="s">
        <v>948</v>
      </c>
      <c r="AL181" s="44" t="s">
        <v>945</v>
      </c>
      <c r="AM181" s="44" t="s">
        <v>949</v>
      </c>
      <c r="AN181" s="44" t="s">
        <v>73</v>
      </c>
      <c r="AO181" s="24">
        <f t="shared" ca="1" si="41"/>
        <v>1</v>
      </c>
      <c r="AP181" s="1">
        <f t="shared" si="42"/>
        <v>1</v>
      </c>
      <c r="AQ181" s="1">
        <f t="shared" si="43"/>
        <v>0</v>
      </c>
      <c r="AR181" s="1">
        <f t="shared" si="44"/>
        <v>1</v>
      </c>
      <c r="AS181" s="15">
        <f t="shared" si="36"/>
        <v>1</v>
      </c>
    </row>
    <row r="182" spans="1:45">
      <c r="A182" t="str">
        <f>'Model output'!A181</f>
        <v>TCGA-EM-A2P1</v>
      </c>
      <c r="B182" s="36">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0</v>
      </c>
      <c r="F182" t="str">
        <f t="shared" si="32"/>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output'!G181)),ISNUMBER(SEARCH("V ",'Model output'!G181)),ISNUMBER(SEARCH("five",'Model output'!G181)),ISNUMBER(SEARCH("5",'Model output'!G181))))), "lateral", "central"))</f>
        <v>central</v>
      </c>
      <c r="H182" t="str">
        <f>IF('Model output'!H181="","negative",IF(OR(ISNUMBER(SEARCH("lymph node",'Model output'!H181)),ISNUMBER(SEARCH("gland",'Model output'!H181)),ISNUMBER(SEARCH("lobe",'Model output'!H181)),ISNUMBER(SEARCH("isthmus",'Model output'!H181)),ISNUMBER(SEARCH("mediastinum",'Model output'!H181)),ISNUMBER(SEARCH("Not mentioned",'Model output'!H181)), ISNUMBER(SEARCH("Not applicable",'Model output'!H181)), ISNUMBER(SEARCH("paratracheal",'Model output'!H181)),ISNUMBER(SEARCH("fibroadipose tissue",'Model output'!H181)),ISNUMBER(SEARCH("thyroid node",'Model output'!H181)),ISNUMBER(SEARCH("skeletal muscle",'Model output'!H181)),ISNUMBER(SEARCH("right",'Model output'!H181)),ISNUMBER(SEARCH("left",'Model output'!H181)),ISNUMBER(SEARCH("Not specified",'Model output'!H181))),"negative","positive"))</f>
        <v>negative</v>
      </c>
      <c r="I182">
        <f>IF(OR('Model output'!I181="",'Model output'!I181="Not answered",'Model output'!I181="Not mentioned"),"",IF(ISNUMBER('Model output'!I181),'Model output'!I181,1))</f>
        <v>54</v>
      </c>
      <c r="J182">
        <f>IF(OR('Model output'!J181="",'Model output'!J181="Not answered",'Model output'!J181="Not mentioned"),"",IF(AND(ISNUMBER('Model output'!J181),'Model output'!J181&lt;=I182),'Model output'!J181,IF(AND(ISNUMBER('Model output'!J181), 'Model output'!J181&gt;=DATE(2024,1,1)), MIN(DAY('Model output'!J181), MONTH('Model output'!J181), YEAR('Model output'!J181)), IF(ISNUMBER(SEARCH("0/",'Model output'!J181)),0,IF(ISNUMBER(SEARCH("/",'Model output'!J181)), VALUE(LEFT('Model output'!J181, SEARCH("/",'Model output'!J181)-1)),1)))))</f>
        <v>15</v>
      </c>
      <c r="K182" t="str" cm="1">
        <f t="array" ref="K182">IF(COUNT(FIND({0,1,2,3,4,5,6,7,8,9},'Model output'!K181))&gt;0,'Model output'!K181,"")</f>
        <v/>
      </c>
      <c r="L182" s="8" t="str">
        <f t="shared" si="29"/>
        <v/>
      </c>
      <c r="M182" t="str" cm="1">
        <f t="array" ref="M182">IF(L182="","",IF(ISNUMBER(SEARCH("cm",L182)),MAX(VALUE(SUBSTITUTE(_xlfn.FILTERXML("&lt;t&gt;&lt;s&gt;"&amp;SUBSTITUTE(L182,",","&lt;/s&gt;&lt;s&gt;")&amp;"&lt;/s&gt;&lt;/t&gt;","//s"),"cm",""))),MAX(VALUE(SUBSTITUTE(_xlfn.FILTERXML("&lt;t&gt;&lt;s&gt;"&amp;SUBSTITUTE(L182,",","&lt;/s&gt;&lt;s&gt;")&amp;"&lt;/s&gt;&lt;/t&gt;","//s"),"mm","")))/10))</f>
        <v/>
      </c>
      <c r="N182" t="str">
        <f>IF('Model output'!L181="","",'Model output'!L181)</f>
        <v>Papillary carcinoma, Warthin-like variant</v>
      </c>
      <c r="O182" t="str">
        <f>IF('Model output'!M181="","",'Model output'!M181)</f>
        <v>with focal follicular growth</v>
      </c>
      <c r="P182" t="str">
        <f>IF('Model output'!N181="","",'Model output'!N181)</f>
        <v>3.1 cm</v>
      </c>
      <c r="Q182" t="str">
        <f t="shared" si="33"/>
        <v>3.1cm</v>
      </c>
      <c r="R182" cm="1">
        <f t="array" ref="R182">IF(Q182="","",IF(ISNUMBER(SEARCH("cm",Q182)),MAX(VALUE(SUBSTITUTE(_xlfn.FILTERXML("&lt;t&gt;&lt;s&gt;"&amp;SUBSTITUTE(Q182,",","&lt;/s&gt;&lt;s&gt;")&amp;"&lt;/s&gt;&lt;/t&gt;","//s"),"cm",""))),MAX(VALUE(SUBSTITUTE(_xlfn.FILTERXML("&lt;t&gt;&lt;s&gt;"&amp;SUBSTITUTE(Q182,",","&lt;/s&gt;&lt;s&gt;")&amp;"&lt;/s&gt;&lt;/t&gt;","//s"),"mm","")))/10))</f>
        <v>3.1</v>
      </c>
      <c r="S182" t="str">
        <f>IF(OR('Model output'!P181="",ISNUMBER(SEARCH("Not identified", 'Model output'!P181)),ISNUMBER(SEARCH("Absent",'Model output'!P181)),AND(ISNUMBER(SEARCH("No",'Model output'!P181)),NOT(ISNUMBER(SEARCH("diagnostic",'Model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 ""))</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9" t="str">
        <f>IF('Model output'!S181="","",'Model output'!S181)</f>
        <v>Not identified</v>
      </c>
      <c r="Y182" t="str">
        <f>IF(OR('Model output'!S181="",ISNUMBER(SEARCH("Absent",'Model output'!S181)),ISNUMBER(SEARCH("Not identified",'Model output'!S181)),AND(ISNUMBER(SEARCH("No",'Model output'!S181)),NOT(ISNUMBER(SEARCH("carcinoma",'Model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1" t="str">
        <f>IF(OR('Model output'!V181="", AND(ISERROR(SEARCH("Positive",'Model output'!V181)), ISNUMBER(SEARCH("Negative",'Model output'!V181))), ISNUMBER(SEARCH("Uninvolved",'Model output'!V181)), ISNUMBER(SEARCH("not involved",'Model output'!V181)), ISNUMBER(SEARCH("Free",'Model output'!V181)), ISNUMBER(SEARCH("1 mm",'Model output'!V181)), ISNUMBER(SEARCH("1.0 mm",'Model output'!V181)), ISNUMBER(SEARCH("0.1 CM",'Model output'!V181)), ISNUMBER(SEARCH("less than 0.2 mm",'Model output'!V181)), ISNUMBER(SEARCH("less than 0.5 mm",'Model output'!V181)), ISNUMBER(SEARCH("invades capsule",'Model output'!V181)), ISNUMBER(SEARCH("Lymphocyte invasion",'Model output'!V181)), ISNUMBER(SEARCH("invades in capsule or vessel or benign tissue",'Model output'!V181)), ISNUMBER(SEARCH("not mentioned",'Model output'!V181)), ISNUMBER(SEARCH("cannot be assessed",'Model output'!V181))), "negative", "positive")</f>
        <v>negative</v>
      </c>
      <c r="AE182" s="38"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39" t="str">
        <f t="shared" si="30"/>
        <v>2</v>
      </c>
      <c r="AG182" s="39" t="str">
        <f t="shared" si="31"/>
        <v>1a</v>
      </c>
      <c r="AH182" s="39" t="str">
        <f t="shared" si="34"/>
        <v>0</v>
      </c>
      <c r="AI182" s="45" t="str">
        <f t="shared" si="35"/>
        <v>I</v>
      </c>
      <c r="AJ182" s="42" t="s">
        <v>942</v>
      </c>
      <c r="AK182" s="44" t="s">
        <v>948</v>
      </c>
      <c r="AL182" s="44" t="s">
        <v>945</v>
      </c>
      <c r="AM182" s="44" t="s">
        <v>949</v>
      </c>
      <c r="AN182" s="44" t="s">
        <v>73</v>
      </c>
      <c r="AO182" s="24">
        <f t="shared" ca="1" si="41"/>
        <v>1</v>
      </c>
      <c r="AP182" s="1">
        <f t="shared" si="42"/>
        <v>1</v>
      </c>
      <c r="AQ182" s="1">
        <f t="shared" si="43"/>
        <v>0</v>
      </c>
      <c r="AR182" s="1">
        <f t="shared" si="44"/>
        <v>1</v>
      </c>
      <c r="AS182" s="15">
        <f t="shared" si="36"/>
        <v>1</v>
      </c>
    </row>
    <row r="183" spans="1:45">
      <c r="A183" t="str">
        <f>'Model output'!A182</f>
        <v>TCGA-EM-A2P2</v>
      </c>
      <c r="B183" s="36">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0</v>
      </c>
      <c r="F183" t="str">
        <f t="shared" si="32"/>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output'!G182)),ISNUMBER(SEARCH("V ",'Model output'!G182)),ISNUMBER(SEARCH("five",'Model output'!G182)),ISNUMBER(SEARCH("5",'Model output'!G182))))), "lateral", "central"))</f>
        <v/>
      </c>
      <c r="H183" t="str">
        <f>IF('Model output'!H182="","negative",IF(OR(ISNUMBER(SEARCH("lymph node",'Model output'!H182)),ISNUMBER(SEARCH("gland",'Model output'!H182)),ISNUMBER(SEARCH("lobe",'Model output'!H182)),ISNUMBER(SEARCH("isthmus",'Model output'!H182)),ISNUMBER(SEARCH("mediastinum",'Model output'!H182)),ISNUMBER(SEARCH("Not mentioned",'Model output'!H182)), ISNUMBER(SEARCH("Not applicable",'Model output'!H182)), ISNUMBER(SEARCH("paratracheal",'Model output'!H182)),ISNUMBER(SEARCH("fibroadipose tissue",'Model output'!H182)),ISNUMBER(SEARCH("thyroid node",'Model output'!H182)),ISNUMBER(SEARCH("skeletal muscle",'Model output'!H182)),ISNUMBER(SEARCH("right",'Model output'!H182)),ISNUMBER(SEARCH("left",'Model output'!H182)),ISNUMBER(SEARCH("Not specified",'Model output'!H182))),"negative","positive"))</f>
        <v>negative</v>
      </c>
      <c r="I183">
        <f>IF(OR('Model output'!I182="",'Model output'!I182="Not answered",'Model output'!I182="Not mentioned"),"",IF(ISNUMBER('Model output'!I182),'Model output'!I182,1))</f>
        <v>5</v>
      </c>
      <c r="J183">
        <f>IF(OR('Model output'!J182="",'Model output'!J182="Not answered",'Model output'!J182="Not mentioned"),"",IF(AND(ISNUMBER('Model output'!J182),'Model output'!J182&lt;=I183),'Model output'!J182,IF(AND(ISNUMBER('Model output'!J182), 'Model output'!J182&gt;=DATE(2024,1,1)), MIN(DAY('Model output'!J182), MONTH('Model output'!J182), YEAR('Model output'!J182)), IF(ISNUMBER(SEARCH("0/",'Model output'!J182)),0,IF(ISNUMBER(SEARCH("/",'Model output'!J182)), VALUE(LEFT('Model output'!J182, SEARCH("/",'Model output'!J182)-1)),1)))))</f>
        <v>0</v>
      </c>
      <c r="K183" t="str" cm="1">
        <f t="array" ref="K183">IF(COUNT(FIND({0,1,2,3,4,5,6,7,8,9},'Model output'!K182))&gt;0,'Model output'!K182,"")</f>
        <v/>
      </c>
      <c r="L183" s="8" t="str">
        <f t="shared" si="29"/>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v>
      </c>
      <c r="O183" t="str">
        <f>IF('Model output'!M182="","",'Model output'!M182)</f>
        <v>follicular variant, solid variant, trabecular Pet, classical (papillary), microcarcinoma (occult, small or microscopic) variant</v>
      </c>
      <c r="P183" t="str">
        <f>IF('Model output'!N182="","",'Model output'!N182)</f>
        <v>5.0cm</v>
      </c>
      <c r="Q183" t="str">
        <f t="shared" si="33"/>
        <v>5.0cm</v>
      </c>
      <c r="R183" cm="1">
        <f t="array" ref="R183">IF(Q183="","",IF(ISNUMBER(SEARCH("cm",Q183)),MAX(VALUE(SUBSTITUTE(_xlfn.FILTERXML("&lt;t&gt;&lt;s&gt;"&amp;SUBSTITUTE(Q183,",","&lt;/s&gt;&lt;s&gt;")&amp;"&lt;/s&gt;&lt;/t&gt;","//s"),"cm",""))),MAX(VALUE(SUBSTITUTE(_xlfn.FILTERXML("&lt;t&gt;&lt;s&gt;"&amp;SUBSTITUTE(Q183,",","&lt;/s&gt;&lt;s&gt;")&amp;"&lt;/s&gt;&lt;/t&gt;","//s"),"mm","")))/10))</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 ""))</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9" t="str">
        <f>IF('Model output'!S182="","",'Model output'!S182)</f>
        <v>Not identified</v>
      </c>
      <c r="Y183" t="str">
        <f>IF(OR('Model output'!S182="",ISNUMBER(SEARCH("Absent",'Model output'!S182)),ISNUMBER(SEARCH("Not identified",'Model output'!S182)),AND(ISNUMBER(SEARCH("No",'Model output'!S182)),NOT(ISNUMBER(SEARCH("carcinoma",'Model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1" t="str">
        <f>IF(OR('Model output'!V182="", AND(ISERROR(SEARCH("Positive",'Model output'!V182)), ISNUMBER(SEARCH("Negative",'Model output'!V182))), ISNUMBER(SEARCH("Uninvolved",'Model output'!V182)), ISNUMBER(SEARCH("not involved",'Model output'!V182)), ISNUMBER(SEARCH("Free",'Model output'!V182)), ISNUMBER(SEARCH("1 mm",'Model output'!V182)), ISNUMBER(SEARCH("1.0 mm",'Model output'!V182)), ISNUMBER(SEARCH("0.1 CM",'Model output'!V182)), ISNUMBER(SEARCH("less than 0.2 mm",'Model output'!V182)), ISNUMBER(SEARCH("less than 0.5 mm",'Model output'!V182)), ISNUMBER(SEARCH("invades capsule",'Model output'!V182)), ISNUMBER(SEARCH("Lymphocyte invasion",'Model output'!V182)), ISNUMBER(SEARCH("invades in capsule or vessel or benign tissue",'Model output'!V182)), ISNUMBER(SEARCH("not mentioned",'Model output'!V182)), ISNUMBER(SEARCH("cannot be assessed",'Model output'!V182))), "negative", "positive")</f>
        <v>negative</v>
      </c>
      <c r="AE183" s="38"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39" t="str">
        <f t="shared" si="30"/>
        <v>3a</v>
      </c>
      <c r="AG183" s="39" t="str">
        <f t="shared" si="31"/>
        <v>0</v>
      </c>
      <c r="AH183" s="39" t="str">
        <f t="shared" si="34"/>
        <v>0</v>
      </c>
      <c r="AI183" s="45" t="str">
        <f t="shared" si="35"/>
        <v>I</v>
      </c>
      <c r="AJ183" s="42" t="s">
        <v>942</v>
      </c>
      <c r="AK183" s="44" t="s">
        <v>950</v>
      </c>
      <c r="AL183" s="44" t="s">
        <v>946</v>
      </c>
      <c r="AM183" s="44" t="s">
        <v>949</v>
      </c>
      <c r="AN183" s="44" t="s">
        <v>73</v>
      </c>
      <c r="AO183" s="24">
        <f t="shared" ca="1" si="41"/>
        <v>1</v>
      </c>
      <c r="AP183" s="1">
        <f t="shared" si="42"/>
        <v>1</v>
      </c>
      <c r="AQ183" s="1">
        <f t="shared" si="43"/>
        <v>1</v>
      </c>
      <c r="AR183" s="1">
        <f t="shared" si="44"/>
        <v>1</v>
      </c>
      <c r="AS183" s="15">
        <f t="shared" si="36"/>
        <v>1</v>
      </c>
    </row>
    <row r="184" spans="1:45">
      <c r="A184" t="str">
        <f>'Model output'!A183</f>
        <v>TCGA-EM-A2P3</v>
      </c>
      <c r="B184" s="36">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0</v>
      </c>
      <c r="F184" t="str">
        <f t="shared" si="32"/>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output'!G183)),ISNUMBER(SEARCH("V ",'Model output'!G183)),ISNUMBER(SEARCH("five",'Model output'!G183)),ISNUMBER(SEARCH("5",'Model output'!G183))))), "lateral", "central"))</f>
        <v/>
      </c>
      <c r="H184" t="str">
        <f>IF('Model output'!H183="","negative",IF(OR(ISNUMBER(SEARCH("lymph node",'Model output'!H183)),ISNUMBER(SEARCH("gland",'Model output'!H183)),ISNUMBER(SEARCH("lobe",'Model output'!H183)),ISNUMBER(SEARCH("isthmus",'Model output'!H183)),ISNUMBER(SEARCH("mediastinum",'Model output'!H183)),ISNUMBER(SEARCH("Not mentioned",'Model output'!H183)), ISNUMBER(SEARCH("Not applicable",'Model output'!H183)), ISNUMBER(SEARCH("paratracheal",'Model output'!H183)),ISNUMBER(SEARCH("fibroadipose tissue",'Model output'!H183)),ISNUMBER(SEARCH("thyroid node",'Model output'!H183)),ISNUMBER(SEARCH("skeletal muscle",'Model output'!H183)),ISNUMBER(SEARCH("right",'Model output'!H183)),ISNUMBER(SEARCH("left",'Model output'!H183)),ISNUMBER(SEARCH("Not specified",'Model output'!H183))),"negative","positive"))</f>
        <v>negative</v>
      </c>
      <c r="I184">
        <f>IF(OR('Model output'!I183="",'Model output'!I183="Not answered",'Model output'!I183="Not mentioned"),"",IF(ISNUMBER('Model output'!I183),'Model output'!I183,1))</f>
        <v>0</v>
      </c>
      <c r="J184">
        <f>IF(OR('Model output'!J183="",'Model output'!J183="Not answered",'Model output'!J183="Not mentioned"),"",IF(AND(ISNUMBER('Model output'!J183),'Model output'!J183&lt;=I184),'Model output'!J183,IF(AND(ISNUMBER('Model output'!J183), 'Model output'!J183&gt;=DATE(2024,1,1)), MIN(DAY('Model output'!J183), MONTH('Model output'!J183), YEAR('Model output'!J183)), IF(ISNUMBER(SEARCH("0/",'Model output'!J183)),0,IF(ISNUMBER(SEARCH("/",'Model output'!J183)), VALUE(LEFT('Model output'!J183, SEARCH("/",'Model output'!J183)-1)),1)))))</f>
        <v>0</v>
      </c>
      <c r="K184" t="str" cm="1">
        <f t="array" ref="K184">IF(COUNT(FIND({0,1,2,3,4,5,6,7,8,9},'Model output'!K183))&gt;0,'Model output'!K183,"")</f>
        <v/>
      </c>
      <c r="L184" s="8" t="str">
        <f t="shared" si="29"/>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 classical (usual)
Papillary carcinoma, follicular variant</v>
      </c>
      <c r="O184" t="str">
        <f>IF('Model output'!M183="","",'Model output'!M183)</f>
        <v/>
      </c>
      <c r="P184" t="str">
        <f>IF('Model output'!N183="","",'Model output'!N183)</f>
        <v>1.4cm</v>
      </c>
      <c r="Q184" t="str">
        <f t="shared" si="33"/>
        <v>1.4cm</v>
      </c>
      <c r="R184" cm="1">
        <f t="array" ref="R184">IF(Q184="","",IF(ISNUMBER(SEARCH("cm",Q184)),MAX(VALUE(SUBSTITUTE(_xlfn.FILTERXML("&lt;t&gt;&lt;s&gt;"&amp;SUBSTITUTE(Q184,",","&lt;/s&gt;&lt;s&gt;")&amp;"&lt;/s&gt;&lt;/t&gt;","//s"),"cm",""))),MAX(VALUE(SUBSTITUTE(_xlfn.FILTERXML("&lt;t&gt;&lt;s&gt;"&amp;SUBSTITUTE(Q184,",","&lt;/s&gt;&lt;s&gt;")&amp;"&lt;/s&gt;&lt;/t&gt;","//s"),"mm","")))/10))</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 ""))</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9" t="str">
        <f>IF('Model output'!S183="","",'Model output'!S183)</f>
        <v>Not identified</v>
      </c>
      <c r="Y184" t="str">
        <f>IF(OR('Model output'!S183="",ISNUMBER(SEARCH("Absent",'Model output'!S183)),ISNUMBER(SEARCH("Not identified",'Model output'!S183)),AND(ISNUMBER(SEARCH("No",'Model output'!S183)),NOT(ISNUMBER(SEARCH("carcinoma",'Model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1" t="str">
        <f>IF(OR('Model output'!V183="", AND(ISERROR(SEARCH("Positive",'Model output'!V183)), ISNUMBER(SEARCH("Negative",'Model output'!V183))), ISNUMBER(SEARCH("Uninvolved",'Model output'!V183)), ISNUMBER(SEARCH("not involved",'Model output'!V183)), ISNUMBER(SEARCH("Free",'Model output'!V183)), ISNUMBER(SEARCH("1 mm",'Model output'!V183)), ISNUMBER(SEARCH("1.0 mm",'Model output'!V183)), ISNUMBER(SEARCH("0.1 CM",'Model output'!V183)), ISNUMBER(SEARCH("less than 0.2 mm",'Model output'!V183)), ISNUMBER(SEARCH("less than 0.5 mm",'Model output'!V183)), ISNUMBER(SEARCH("invades capsule",'Model output'!V183)), ISNUMBER(SEARCH("Lymphocyte invasion",'Model output'!V183)), ISNUMBER(SEARCH("invades in capsule or vessel or benign tissue",'Model output'!V183)), ISNUMBER(SEARCH("not mentioned",'Model output'!V183)), ISNUMBER(SEARCH("cannot be assessed",'Model output'!V183))), "negative", "positive")</f>
        <v>negative</v>
      </c>
      <c r="AE184" s="38"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39" t="str">
        <f t="shared" si="30"/>
        <v>1b</v>
      </c>
      <c r="AG184" s="39" t="str">
        <f t="shared" si="31"/>
        <v>0</v>
      </c>
      <c r="AH184" s="39" t="str">
        <f t="shared" si="34"/>
        <v>0</v>
      </c>
      <c r="AI184" s="45" t="str">
        <f t="shared" si="35"/>
        <v>I</v>
      </c>
      <c r="AJ184" s="42" t="s">
        <v>941</v>
      </c>
      <c r="AK184" s="44" t="s">
        <v>945</v>
      </c>
      <c r="AL184" s="44" t="s">
        <v>949</v>
      </c>
      <c r="AM184" s="44" t="s">
        <v>949</v>
      </c>
      <c r="AN184" s="44" t="s">
        <v>73</v>
      </c>
      <c r="AO184" s="24">
        <f t="shared" ca="1" si="41"/>
        <v>1</v>
      </c>
      <c r="AP184" s="1">
        <f t="shared" si="42"/>
        <v>1</v>
      </c>
      <c r="AQ184" s="1">
        <f t="shared" si="43"/>
        <v>1</v>
      </c>
      <c r="AR184" s="1">
        <f t="shared" si="44"/>
        <v>1</v>
      </c>
      <c r="AS184" s="15">
        <f t="shared" si="36"/>
        <v>1</v>
      </c>
    </row>
    <row r="185" spans="1:45">
      <c r="A185" t="str">
        <f>'Model output'!A184</f>
        <v>TCGA-EM-A3AI</v>
      </c>
      <c r="B185" s="36">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0</v>
      </c>
      <c r="F185" t="str">
        <f t="shared" si="32"/>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output'!G184)),ISNUMBER(SEARCH("V ",'Model output'!G184)),ISNUMBER(SEARCH("five",'Model output'!G184)),ISNUMBER(SEARCH("5",'Model output'!G184))))), "lateral", "central"))</f>
        <v/>
      </c>
      <c r="H185" t="str">
        <f>IF('Model output'!H184="","negative",IF(OR(ISNUMBER(SEARCH("lymph node",'Model output'!H184)),ISNUMBER(SEARCH("gland",'Model output'!H184)),ISNUMBER(SEARCH("lobe",'Model output'!H184)),ISNUMBER(SEARCH("isthmus",'Model output'!H184)),ISNUMBER(SEARCH("mediastinum",'Model output'!H184)),ISNUMBER(SEARCH("Not mentioned",'Model output'!H184)), ISNUMBER(SEARCH("Not applicable",'Model output'!H184)), ISNUMBER(SEARCH("paratracheal",'Model output'!H184)),ISNUMBER(SEARCH("fibroadipose tissue",'Model output'!H184)),ISNUMBER(SEARCH("thyroid node",'Model output'!H184)),ISNUMBER(SEARCH("skeletal muscle",'Model output'!H184)),ISNUMBER(SEARCH("right",'Model output'!H184)),ISNUMBER(SEARCH("left",'Model output'!H184)),ISNUMBER(SEARCH("Not specified",'Model output'!H184))),"negative","positive"))</f>
        <v>negative</v>
      </c>
      <c r="I185">
        <f>IF(OR('Model output'!I184="",'Model output'!I184="Not answered",'Model output'!I184="Not mentioned"),"",IF(ISNUMBER('Model output'!I184),'Model output'!I184,1))</f>
        <v>0</v>
      </c>
      <c r="J185">
        <f>IF(OR('Model output'!J184="",'Model output'!J184="Not answered",'Model output'!J184="Not mentioned"),"",IF(AND(ISNUMBER('Model output'!J184),'Model output'!J184&lt;=I185),'Model output'!J184,IF(AND(ISNUMBER('Model output'!J184), 'Model output'!J184&gt;=DATE(2024,1,1)), MIN(DAY('Model output'!J184), MONTH('Model output'!J184), YEAR('Model output'!J184)), IF(ISNUMBER(SEARCH("0/",'Model output'!J184)),0,IF(ISNUMBER(SEARCH("/",'Model output'!J184)), VALUE(LEFT('Model output'!J184, SEARCH("/",'Model output'!J184)-1)),1)))))</f>
        <v>0</v>
      </c>
      <c r="K185" t="str" cm="1">
        <f t="array" ref="K185">IF(COUNT(FIND({0,1,2,3,4,5,6,7,8,9},'Model output'!K184))&gt;0,'Model output'!K184,"")</f>
        <v/>
      </c>
      <c r="L185" s="8" t="str">
        <f t="shared" si="29"/>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v>
      </c>
      <c r="O185" t="str">
        <f>IF('Model output'!M184="","",'Model output'!M184)</f>
        <v>Follicular variant</v>
      </c>
      <c r="P185" t="str">
        <f>IF('Model output'!N184="","",'Model output'!N184)</f>
        <v>2.3cm</v>
      </c>
      <c r="Q185" t="str">
        <f t="shared" si="33"/>
        <v>2.3cm</v>
      </c>
      <c r="R185" cm="1">
        <f t="array" ref="R185">IF(Q185="","",IF(ISNUMBER(SEARCH("cm",Q185)),MAX(VALUE(SUBSTITUTE(_xlfn.FILTERXML("&lt;t&gt;&lt;s&gt;"&amp;SUBSTITUTE(Q185,",","&lt;/s&gt;&lt;s&gt;")&amp;"&lt;/s&gt;&lt;/t&gt;","//s"),"cm",""))),MAX(VALUE(SUBSTITUTE(_xlfn.FILTERXML("&lt;t&gt;&lt;s&gt;"&amp;SUBSTITUTE(Q185,",","&lt;/s&gt;&lt;s&gt;")&amp;"&lt;/s&gt;&lt;/t&gt;","//s"),"mm","")))/10))</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 ""))</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9" t="str">
        <f>IF('Model output'!S184="","",'Model output'!S184)</f>
        <v>Not Identified</v>
      </c>
      <c r="Y185" t="str">
        <f>IF(OR('Model output'!S184="",ISNUMBER(SEARCH("Absent",'Model output'!S184)),ISNUMBER(SEARCH("Not identified",'Model output'!S184)),AND(ISNUMBER(SEARCH("No",'Model output'!S184)),NOT(ISNUMBER(SEARCH("carcinoma",'Model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1" t="str">
        <f>IF(OR('Model output'!V184="", AND(ISERROR(SEARCH("Positive",'Model output'!V184)), ISNUMBER(SEARCH("Negative",'Model output'!V184))), ISNUMBER(SEARCH("Uninvolved",'Model output'!V184)), ISNUMBER(SEARCH("not involved",'Model output'!V184)), ISNUMBER(SEARCH("Free",'Model output'!V184)), ISNUMBER(SEARCH("1 mm",'Model output'!V184)), ISNUMBER(SEARCH("1.0 mm",'Model output'!V184)), ISNUMBER(SEARCH("0.1 CM",'Model output'!V184)), ISNUMBER(SEARCH("less than 0.2 mm",'Model output'!V184)), ISNUMBER(SEARCH("less than 0.5 mm",'Model output'!V184)), ISNUMBER(SEARCH("invades capsule",'Model output'!V184)), ISNUMBER(SEARCH("Lymphocyte invasion",'Model output'!V184)), ISNUMBER(SEARCH("invades in capsule or vessel or benign tissue",'Model output'!V184)), ISNUMBER(SEARCH("not mentioned",'Model output'!V184)), ISNUMBER(SEARCH("cannot be assessed",'Model output'!V184))), "negative", "positive")</f>
        <v>negative</v>
      </c>
      <c r="AE185" s="38"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39" t="str">
        <f t="shared" si="30"/>
        <v>2</v>
      </c>
      <c r="AG185" s="39" t="str">
        <f t="shared" si="31"/>
        <v>0</v>
      </c>
      <c r="AH185" s="39" t="str">
        <f t="shared" si="34"/>
        <v>0</v>
      </c>
      <c r="AI185" s="45" t="str">
        <f t="shared" si="35"/>
        <v>I</v>
      </c>
      <c r="AJ185" s="42" t="s">
        <v>941</v>
      </c>
      <c r="AK185" s="44" t="s">
        <v>948</v>
      </c>
      <c r="AL185" s="44" t="s">
        <v>949</v>
      </c>
      <c r="AM185" s="44" t="s">
        <v>949</v>
      </c>
      <c r="AN185" s="44" t="s">
        <v>73</v>
      </c>
      <c r="AO185" s="24">
        <f t="shared" ca="1" si="41"/>
        <v>1</v>
      </c>
      <c r="AP185" s="1">
        <f t="shared" si="42"/>
        <v>1</v>
      </c>
      <c r="AQ185" s="1">
        <f t="shared" si="43"/>
        <v>1</v>
      </c>
      <c r="AR185" s="1">
        <f t="shared" si="44"/>
        <v>1</v>
      </c>
      <c r="AS185" s="15">
        <f t="shared" si="36"/>
        <v>1</v>
      </c>
    </row>
    <row r="186" spans="1:45">
      <c r="A186" t="str">
        <f>'Model output'!A185</f>
        <v>TCGA-EM-A3AJ</v>
      </c>
      <c r="B186" s="36">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0</v>
      </c>
      <c r="F186" t="str">
        <f t="shared" si="32"/>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output'!G185)),ISNUMBER(SEARCH("V ",'Model output'!G185)),ISNUMBER(SEARCH("five",'Model output'!G185)),ISNUMBER(SEARCH("5",'Model output'!G185))))), "lateral", "central"))</f>
        <v/>
      </c>
      <c r="H186" t="str">
        <f>IF('Model output'!H185="","negative",IF(OR(ISNUMBER(SEARCH("lymph node",'Model output'!H185)),ISNUMBER(SEARCH("gland",'Model output'!H185)),ISNUMBER(SEARCH("lobe",'Model output'!H185)),ISNUMBER(SEARCH("isthmus",'Model output'!H185)),ISNUMBER(SEARCH("mediastinum",'Model output'!H185)),ISNUMBER(SEARCH("Not mentioned",'Model output'!H185)), ISNUMBER(SEARCH("Not applicable",'Model output'!H185)), ISNUMBER(SEARCH("paratracheal",'Model output'!H185)),ISNUMBER(SEARCH("fibroadipose tissue",'Model output'!H185)),ISNUMBER(SEARCH("thyroid node",'Model output'!H185)),ISNUMBER(SEARCH("skeletal muscle",'Model output'!H185)),ISNUMBER(SEARCH("right",'Model output'!H185)),ISNUMBER(SEARCH("left",'Model output'!H185)),ISNUMBER(SEARCH("Not specified",'Model output'!H185))),"negative","positive"))</f>
        <v>negative</v>
      </c>
      <c r="I186">
        <f>IF(OR('Model output'!I185="",'Model output'!I185="Not answered",'Model output'!I185="Not mentioned"),"",IF(ISNUMBER('Model output'!I185),'Model output'!I185,1))</f>
        <v>24</v>
      </c>
      <c r="J186">
        <f>IF(OR('Model output'!J185="",'Model output'!J185="Not answered",'Model output'!J185="Not mentioned"),"",IF(AND(ISNUMBER('Model output'!J185),'Model output'!J185&lt;=I186),'Model output'!J185,IF(AND(ISNUMBER('Model output'!J185), 'Model output'!J185&gt;=DATE(2024,1,1)), MIN(DAY('Model output'!J185), MONTH('Model output'!J185), YEAR('Model output'!J185)), IF(ISNUMBER(SEARCH("0/",'Model output'!J185)),0,IF(ISNUMBER(SEARCH("/",'Model output'!J185)), VALUE(LEFT('Model output'!J185, SEARCH("/",'Model output'!J185)-1)),1)))))</f>
        <v>4</v>
      </c>
      <c r="K186" t="str" cm="1">
        <f t="array" ref="K186">IF(COUNT(FIND({0,1,2,3,4,5,6,7,8,9},'Model output'!K185))&gt;0,'Model output'!K185,"")</f>
        <v/>
      </c>
      <c r="L186" s="8" t="str">
        <f t="shared" si="29"/>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v>
      </c>
      <c r="O186" t="str">
        <f>IF('Model output'!M185="","",'Model output'!M185)</f>
        <v>follicular variant, classical (usual)</v>
      </c>
      <c r="P186" t="str">
        <f>IF('Model output'!N185="","",'Model output'!N185)</f>
        <v>4.1cm</v>
      </c>
      <c r="Q186" t="str">
        <f t="shared" si="33"/>
        <v>4.1cm</v>
      </c>
      <c r="R186" cm="1">
        <f t="array" ref="R186">IF(Q186="","",IF(ISNUMBER(SEARCH("cm",Q186)),MAX(VALUE(SUBSTITUTE(_xlfn.FILTERXML("&lt;t&gt;&lt;s&gt;"&amp;SUBSTITUTE(Q186,",","&lt;/s&gt;&lt;s&gt;")&amp;"&lt;/s&gt;&lt;/t&gt;","//s"),"cm",""))),MAX(VALUE(SUBSTITUTE(_xlfn.FILTERXML("&lt;t&gt;&lt;s&gt;"&amp;SUBSTITUTE(Q186,",","&lt;/s&gt;&lt;s&gt;")&amp;"&lt;/s&gt;&lt;/t&gt;","//s"),"mm","")))/10))</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 ""))</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9" t="str">
        <f>IF('Model output'!S185="","",'Model output'!S185)</f>
        <v>Cannot be assessed</v>
      </c>
      <c r="Y186" t="str">
        <f>IF(OR('Model output'!S185="",ISNUMBER(SEARCH("Absent",'Model output'!S185)),ISNUMBER(SEARCH("Not identified",'Model output'!S185)),AND(ISNUMBER(SEARCH("No",'Model output'!S185)),NOT(ISNUMBER(SEARCH("carcinoma",'Model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1" t="str">
        <f>IF(OR('Model output'!V185="", AND(ISERROR(SEARCH("Positive",'Model output'!V185)), ISNUMBER(SEARCH("Negative",'Model output'!V185))), ISNUMBER(SEARCH("Uninvolved",'Model output'!V185)), ISNUMBER(SEARCH("not involved",'Model output'!V185)), ISNUMBER(SEARCH("Free",'Model output'!V185)), ISNUMBER(SEARCH("1 mm",'Model output'!V185)), ISNUMBER(SEARCH("1.0 mm",'Model output'!V185)), ISNUMBER(SEARCH("0.1 CM",'Model output'!V185)), ISNUMBER(SEARCH("less than 0.2 mm",'Model output'!V185)), ISNUMBER(SEARCH("less than 0.5 mm",'Model output'!V185)), ISNUMBER(SEARCH("invades capsule",'Model output'!V185)), ISNUMBER(SEARCH("Lymphocyte invasion",'Model output'!V185)), ISNUMBER(SEARCH("invades in capsule or vessel or benign tissue",'Model output'!V185)), ISNUMBER(SEARCH("not mentioned",'Model output'!V185)), ISNUMBER(SEARCH("cannot be assessed",'Model output'!V185))), "negative", "positive")</f>
        <v>positive</v>
      </c>
      <c r="AE186" s="38"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39" t="str">
        <f t="shared" si="30"/>
        <v>3a</v>
      </c>
      <c r="AG186" s="39" t="str">
        <f t="shared" si="31"/>
        <v>1a</v>
      </c>
      <c r="AH186" s="39" t="str">
        <f t="shared" si="34"/>
        <v>0</v>
      </c>
      <c r="AI186" s="45" t="str">
        <f t="shared" si="35"/>
        <v>I</v>
      </c>
      <c r="AJ186" s="42" t="s">
        <v>940</v>
      </c>
      <c r="AK186" s="44" t="s">
        <v>950</v>
      </c>
      <c r="AL186" s="44" t="s">
        <v>634</v>
      </c>
      <c r="AM186" s="44" t="s">
        <v>949</v>
      </c>
      <c r="AN186" s="44" t="s">
        <v>73</v>
      </c>
      <c r="AO186" s="24">
        <f t="shared" si="41"/>
        <v>1</v>
      </c>
      <c r="AP186" s="1">
        <f t="shared" si="42"/>
        <v>1</v>
      </c>
      <c r="AQ186" s="1">
        <f t="shared" si="43"/>
        <v>1</v>
      </c>
      <c r="AR186" s="1">
        <f t="shared" si="44"/>
        <v>1</v>
      </c>
      <c r="AS186" s="15">
        <f t="shared" si="36"/>
        <v>1</v>
      </c>
    </row>
    <row r="187" spans="1:45">
      <c r="A187" t="str">
        <f>'Model output'!A186</f>
        <v>TCGA-EM-A3AK</v>
      </c>
      <c r="B187" s="36">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0</v>
      </c>
      <c r="F187" t="str">
        <f t="shared" si="32"/>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output'!G186)),ISNUMBER(SEARCH("V ",'Model output'!G186)),ISNUMBER(SEARCH("five",'Model output'!G186)),ISNUMBER(SEARCH("5",'Model output'!G186))))), "lateral", "central"))</f>
        <v/>
      </c>
      <c r="H187" t="str">
        <f>IF('Model output'!H186="","negative",IF(OR(ISNUMBER(SEARCH("lymph node",'Model output'!H186)),ISNUMBER(SEARCH("gland",'Model output'!H186)),ISNUMBER(SEARCH("lobe",'Model output'!H186)),ISNUMBER(SEARCH("isthmus",'Model output'!H186)),ISNUMBER(SEARCH("mediastinum",'Model output'!H186)),ISNUMBER(SEARCH("Not mentioned",'Model output'!H186)), ISNUMBER(SEARCH("Not applicable",'Model output'!H186)), ISNUMBER(SEARCH("paratracheal",'Model output'!H186)),ISNUMBER(SEARCH("fibroadipose tissue",'Model output'!H186)),ISNUMBER(SEARCH("thyroid node",'Model output'!H186)),ISNUMBER(SEARCH("skeletal muscle",'Model output'!H186)),ISNUMBER(SEARCH("right",'Model output'!H186)),ISNUMBER(SEARCH("left",'Model output'!H186)),ISNUMBER(SEARCH("Not specified",'Model output'!H186))),"negative","positive"))</f>
        <v>negative</v>
      </c>
      <c r="I187">
        <f>IF(OR('Model output'!I186="",'Model output'!I186="Not answered",'Model output'!I186="Not mentioned"),"",IF(ISNUMBER('Model output'!I186),'Model output'!I186,1))</f>
        <v>2</v>
      </c>
      <c r="J187">
        <f>IF(OR('Model output'!J186="",'Model output'!J186="Not answered",'Model output'!J186="Not mentioned"),"",IF(AND(ISNUMBER('Model output'!J186),'Model output'!J186&lt;=I187),'Model output'!J186,IF(AND(ISNUMBER('Model output'!J186), 'Model output'!J186&gt;=DATE(2024,1,1)), MIN(DAY('Model output'!J186), MONTH('Model output'!J186), YEAR('Model output'!J186)), IF(ISNUMBER(SEARCH("0/",'Model output'!J186)),0,IF(ISNUMBER(SEARCH("/",'Model output'!J186)), VALUE(LEFT('Model output'!J186, SEARCH("/",'Model output'!J186)-1)),1)))))</f>
        <v>0</v>
      </c>
      <c r="K187" t="str" cm="1">
        <f t="array" ref="K187">IF(COUNT(FIND({0,1,2,3,4,5,6,7,8,9},'Model output'!K186))&gt;0,'Model output'!K186,"")</f>
        <v/>
      </c>
      <c r="L187" s="8" t="str">
        <f t="shared" si="29"/>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v>
      </c>
      <c r="O187" t="str">
        <f>IF('Model output'!M186="","",'Model output'!M186)</f>
        <v>Classical (usual)</v>
      </c>
      <c r="P187" t="str">
        <f>IF('Model output'!N186="","",'Model output'!N186)</f>
        <v>2.0cm</v>
      </c>
      <c r="Q187" t="str">
        <f t="shared" si="33"/>
        <v>2.0cm</v>
      </c>
      <c r="R187" cm="1">
        <f t="array" ref="R187">IF(Q187="","",IF(ISNUMBER(SEARCH("cm",Q187)),MAX(VALUE(SUBSTITUTE(_xlfn.FILTERXML("&lt;t&gt;&lt;s&gt;"&amp;SUBSTITUTE(Q187,",","&lt;/s&gt;&lt;s&gt;")&amp;"&lt;/s&gt;&lt;/t&gt;","//s"),"cm",""))),MAX(VALUE(SUBSTITUTE(_xlfn.FILTERXML("&lt;t&gt;&lt;s&gt;"&amp;SUBSTITUTE(Q187,",","&lt;/s&gt;&lt;s&gt;")&amp;"&lt;/s&gt;&lt;/t&gt;","//s"),"mm","")))/10))</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 ""))</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9" t="str">
        <f>IF('Model output'!S186="","",'Model output'!S186)</f>
        <v>Not identified</v>
      </c>
      <c r="Y187" t="str">
        <f>IF(OR('Model output'!S186="",ISNUMBER(SEARCH("Absent",'Model output'!S186)),ISNUMBER(SEARCH("Not identified",'Model output'!S186)),AND(ISNUMBER(SEARCH("No",'Model output'!S186)),NOT(ISNUMBER(SEARCH("carcinoma",'Model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1" t="str">
        <f>IF(OR('Model output'!V186="", AND(ISERROR(SEARCH("Positive",'Model output'!V186)), ISNUMBER(SEARCH("Negative",'Model output'!V186))), ISNUMBER(SEARCH("Uninvolved",'Model output'!V186)), ISNUMBER(SEARCH("not involved",'Model output'!V186)), ISNUMBER(SEARCH("Free",'Model output'!V186)), ISNUMBER(SEARCH("1 mm",'Model output'!V186)), ISNUMBER(SEARCH("1.0 mm",'Model output'!V186)), ISNUMBER(SEARCH("0.1 CM",'Model output'!V186)), ISNUMBER(SEARCH("less than 0.2 mm",'Model output'!V186)), ISNUMBER(SEARCH("less than 0.5 mm",'Model output'!V186)), ISNUMBER(SEARCH("invades capsule",'Model output'!V186)), ISNUMBER(SEARCH("Lymphocyte invasion",'Model output'!V186)), ISNUMBER(SEARCH("invades in capsule or vessel or benign tissue",'Model output'!V186)), ISNUMBER(SEARCH("not mentioned",'Model output'!V186)), ISNUMBER(SEARCH("cannot be assessed",'Model output'!V186))), "negative", "positive")</f>
        <v>negative</v>
      </c>
      <c r="AE187" s="38"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low</v>
      </c>
      <c r="AF187" s="39" t="str">
        <f t="shared" si="30"/>
        <v>1b</v>
      </c>
      <c r="AG187" s="39" t="str">
        <f t="shared" si="31"/>
        <v>0</v>
      </c>
      <c r="AH187" s="39" t="str">
        <f t="shared" si="34"/>
        <v>0</v>
      </c>
      <c r="AI187" s="45" t="str">
        <f t="shared" si="35"/>
        <v>I</v>
      </c>
      <c r="AJ187" s="42" t="s">
        <v>942</v>
      </c>
      <c r="AK187" s="44" t="s">
        <v>945</v>
      </c>
      <c r="AL187" s="44" t="s">
        <v>946</v>
      </c>
      <c r="AM187" s="44" t="s">
        <v>949</v>
      </c>
      <c r="AN187" s="44" t="s">
        <v>73</v>
      </c>
      <c r="AO187" s="24">
        <f t="shared" ca="1" si="41"/>
        <v>0</v>
      </c>
      <c r="AP187" s="1">
        <f t="shared" si="42"/>
        <v>1</v>
      </c>
      <c r="AQ187" s="1">
        <f t="shared" si="43"/>
        <v>1</v>
      </c>
      <c r="AR187" s="1">
        <f t="shared" si="44"/>
        <v>1</v>
      </c>
      <c r="AS187" s="15">
        <f t="shared" si="36"/>
        <v>1</v>
      </c>
    </row>
    <row r="188" spans="1:45">
      <c r="A188" t="str">
        <f>'Model output'!A187</f>
        <v>TCGA-EM-A3AL</v>
      </c>
      <c r="B188" s="36">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0</v>
      </c>
      <c r="F188" t="str">
        <f t="shared" si="32"/>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output'!G187)),ISNUMBER(SEARCH("V ",'Model output'!G187)),ISNUMBER(SEARCH("five",'Model output'!G187)),ISNUMBER(SEARCH("5",'Model output'!G187))))), "lateral", "central"))</f>
        <v/>
      </c>
      <c r="H188" t="str">
        <f>IF('Model output'!H187="","negative",IF(OR(ISNUMBER(SEARCH("lymph node",'Model output'!H187)),ISNUMBER(SEARCH("gland",'Model output'!H187)),ISNUMBER(SEARCH("lobe",'Model output'!H187)),ISNUMBER(SEARCH("isthmus",'Model output'!H187)),ISNUMBER(SEARCH("mediastinum",'Model output'!H187)),ISNUMBER(SEARCH("Not mentioned",'Model output'!H187)), ISNUMBER(SEARCH("Not applicable",'Model output'!H187)), ISNUMBER(SEARCH("paratracheal",'Model output'!H187)),ISNUMBER(SEARCH("fibroadipose tissue",'Model output'!H187)),ISNUMBER(SEARCH("thyroid node",'Model output'!H187)),ISNUMBER(SEARCH("skeletal muscle",'Model output'!H187)),ISNUMBER(SEARCH("right",'Model output'!H187)),ISNUMBER(SEARCH("left",'Model output'!H187)),ISNUMBER(SEARCH("Not specified",'Model output'!H187))),"negative","positive"))</f>
        <v>negative</v>
      </c>
      <c r="I188">
        <f>IF(OR('Model output'!I187="",'Model output'!I187="Not answered",'Model output'!I187="Not mentioned"),"",IF(ISNUMBER('Model output'!I187),'Model output'!I187,1))</f>
        <v>14</v>
      </c>
      <c r="J188">
        <f>IF(OR('Model output'!J187="",'Model output'!J187="Not answered",'Model output'!J187="Not mentioned"),"",IF(AND(ISNUMBER('Model output'!J187),'Model output'!J187&lt;=I188),'Model output'!J187,IF(AND(ISNUMBER('Model output'!J187), 'Model output'!J187&gt;=DATE(2024,1,1)), MIN(DAY('Model output'!J187), MONTH('Model output'!J187), YEAR('Model output'!J187)), IF(ISNUMBER(SEARCH("0/",'Model output'!J187)),0,IF(ISNUMBER(SEARCH("/",'Model output'!J187)), VALUE(LEFT('Model output'!J187, SEARCH("/",'Model output'!J187)-1)),1)))))</f>
        <v>0</v>
      </c>
      <c r="K188" t="str" cm="1">
        <f t="array" ref="K188">IF(COUNT(FIND({0,1,2,3,4,5,6,7,8,9},'Model output'!K187))&gt;0,'Model output'!K187,"")</f>
        <v/>
      </c>
      <c r="L188" s="8" t="str">
        <f t="shared" si="29"/>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Not mentioned</v>
      </c>
      <c r="P188" t="str">
        <f>IF('Model output'!N187="","",'Model output'!N187)</f>
        <v>1.9cm</v>
      </c>
      <c r="Q188" t="str">
        <f t="shared" si="33"/>
        <v>1.9cm</v>
      </c>
      <c r="R188" cm="1">
        <f t="array" ref="R188">IF(Q188="","",IF(ISNUMBER(SEARCH("cm",Q188)),MAX(VALUE(SUBSTITUTE(_xlfn.FILTERXML("&lt;t&gt;&lt;s&gt;"&amp;SUBSTITUTE(Q188,",","&lt;/s&gt;&lt;s&gt;")&amp;"&lt;/s&gt;&lt;/t&gt;","//s"),"cm",""))),MAX(VALUE(SUBSTITUTE(_xlfn.FILTERXML("&lt;t&gt;&lt;s&gt;"&amp;SUBSTITUTE(Q188,",","&lt;/s&gt;&lt;s&gt;")&amp;"&lt;/s&gt;&lt;/t&gt;","//s"),"mm","")))/10))</f>
        <v>1.9</v>
      </c>
      <c r="S188" t="str">
        <f>IF(OR('Model output'!P187="",ISNUMBER(SEARCH("Not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 ""))</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9" t="str">
        <f>IF('Model output'!S187="","",'Model output'!S187)</f>
        <v>Not identified</v>
      </c>
      <c r="Y188" t="str">
        <f>IF(OR('Model output'!S187="",ISNUMBER(SEARCH("Absent",'Model output'!S187)),ISNUMBER(SEARCH("Not identified",'Model output'!S187)),AND(ISNUMBER(SEARCH("No",'Model output'!S187)),NOT(ISNUMBER(SEARCH("carcinoma",'Model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1" t="str">
        <f>IF(OR('Model output'!V187="", AND(ISERROR(SEARCH("Positive",'Model output'!V187)), ISNUMBER(SEARCH("Negative",'Model output'!V187))), ISNUMBER(SEARCH("Uninvolved",'Model output'!V187)), ISNUMBER(SEARCH("not involved",'Model output'!V187)), ISNUMBER(SEARCH("Free",'Model output'!V187)), ISNUMBER(SEARCH("1 mm",'Model output'!V187)), ISNUMBER(SEARCH("1.0 mm",'Model output'!V187)), ISNUMBER(SEARCH("0.1 CM",'Model output'!V187)), ISNUMBER(SEARCH("less than 0.2 mm",'Model output'!V187)), ISNUMBER(SEARCH("less than 0.5 mm",'Model output'!V187)), ISNUMBER(SEARCH("invades capsule",'Model output'!V187)), ISNUMBER(SEARCH("Lymphocyte invasion",'Model output'!V187)), ISNUMBER(SEARCH("invades in capsule or vessel or benign tissue",'Model output'!V187)), ISNUMBER(SEARCH("not mentioned",'Model output'!V187)), ISNUMBER(SEARCH("cannot be assessed",'Model output'!V187))), "negative", "positive")</f>
        <v>negative</v>
      </c>
      <c r="AE188" s="38"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39" t="str">
        <f t="shared" si="30"/>
        <v>1b</v>
      </c>
      <c r="AG188" s="39" t="str">
        <f t="shared" si="31"/>
        <v>0</v>
      </c>
      <c r="AH188" s="39" t="str">
        <f t="shared" si="34"/>
        <v>0</v>
      </c>
      <c r="AI188" s="45" t="str">
        <f t="shared" si="35"/>
        <v>I</v>
      </c>
      <c r="AJ188" s="42" t="s">
        <v>941</v>
      </c>
      <c r="AK188" s="44" t="s">
        <v>945</v>
      </c>
      <c r="AL188" s="44" t="s">
        <v>946</v>
      </c>
      <c r="AM188" s="44" t="s">
        <v>949</v>
      </c>
      <c r="AN188" s="44" t="s">
        <v>73</v>
      </c>
      <c r="AO188" s="24">
        <f t="shared" ca="1" si="41"/>
        <v>1</v>
      </c>
      <c r="AP188" s="1">
        <f t="shared" si="42"/>
        <v>1</v>
      </c>
      <c r="AQ188" s="1">
        <f t="shared" si="43"/>
        <v>1</v>
      </c>
      <c r="AR188" s="1">
        <f t="shared" si="44"/>
        <v>1</v>
      </c>
      <c r="AS188" s="15">
        <f t="shared" si="36"/>
        <v>1</v>
      </c>
    </row>
    <row r="189" spans="1:45">
      <c r="A189" t="str">
        <f>'Model output'!A188</f>
        <v>TCGA-EM-A3AN</v>
      </c>
      <c r="B189" s="36">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0</v>
      </c>
      <c r="F189" t="str">
        <f t="shared" si="32"/>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output'!G188)),ISNUMBER(SEARCH("V ",'Model output'!G188)),ISNUMBER(SEARCH("five",'Model output'!G188)),ISNUMBER(SEARCH("5",'Model output'!G188))))), "lateral", "central"))</f>
        <v/>
      </c>
      <c r="H189" t="str">
        <f>IF('Model output'!H188="","negative",IF(OR(ISNUMBER(SEARCH("lymph node",'Model output'!H188)),ISNUMBER(SEARCH("gland",'Model output'!H188)),ISNUMBER(SEARCH("lobe",'Model output'!H188)),ISNUMBER(SEARCH("isthmus",'Model output'!H188)),ISNUMBER(SEARCH("mediastinum",'Model output'!H188)),ISNUMBER(SEARCH("Not mentioned",'Model output'!H188)), ISNUMBER(SEARCH("Not applicable",'Model output'!H188)), ISNUMBER(SEARCH("paratracheal",'Model output'!H188)),ISNUMBER(SEARCH("fibroadipose tissue",'Model output'!H188)),ISNUMBER(SEARCH("thyroid node",'Model output'!H188)),ISNUMBER(SEARCH("skeletal muscle",'Model output'!H188)),ISNUMBER(SEARCH("right",'Model output'!H188)),ISNUMBER(SEARCH("left",'Model output'!H188)),ISNUMBER(SEARCH("Not specified",'Model output'!H188))),"negative","positive"))</f>
        <v>negative</v>
      </c>
      <c r="I189">
        <f>IF(OR('Model output'!I188="",'Model output'!I188="Not answered",'Model output'!I188="Not mentioned"),"",IF(ISNUMBER('Model output'!I188),'Model output'!I188,1))</f>
        <v>80</v>
      </c>
      <c r="J189">
        <f>IF(OR('Model output'!J188="",'Model output'!J188="Not answered",'Model output'!J188="Not mentioned"),"",IF(AND(ISNUMBER('Model output'!J188),'Model output'!J188&lt;=I189),'Model output'!J188,IF(AND(ISNUMBER('Model output'!J188), 'Model output'!J188&gt;=DATE(2024,1,1)), MIN(DAY('Model output'!J188), MONTH('Model output'!J188), YEAR('Model output'!J188)), IF(ISNUMBER(SEARCH("0/",'Model output'!J188)),0,IF(ISNUMBER(SEARCH("/",'Model output'!J188)), VALUE(LEFT('Model output'!J188, SEARCH("/",'Model output'!J188)-1)),1)))))</f>
        <v>27</v>
      </c>
      <c r="K189" t="str" cm="1">
        <f t="array" ref="K189">IF(COUNT(FIND({0,1,2,3,4,5,6,7,8,9},'Model output'!K188))&gt;0,'Model output'!K188,"")</f>
        <v/>
      </c>
      <c r="L189" s="8" t="str">
        <f t="shared" si="29"/>
        <v/>
      </c>
      <c r="M189" t="str" cm="1">
        <f t="array" ref="M189">IF(L189="","",IF(ISNUMBER(SEARCH("cm",L189)),MAX(VALUE(SUBSTITUTE(_xlfn.FILTERXML("&lt;t&gt;&lt;s&gt;"&amp;SUBSTITUTE(L189,",","&lt;/s&gt;&lt;s&gt;")&amp;"&lt;/s&gt;&lt;/t&gt;","//s"),"cm",""))),MAX(VALUE(SUBSTITUTE(_xlfn.FILTERXML("&lt;t&gt;&lt;s&gt;"&amp;SUBSTITUTE(L189,",","&lt;/s&gt;&lt;s&gt;")&amp;"&lt;/s&gt;&lt;/t&gt;","//s"),"mm","")))/10))</f>
        <v/>
      </c>
      <c r="N189" t="str">
        <f>IF('Model output'!L188="","",'Model output'!L188)</f>
        <v>Papillary carcinoma, classical (usual)</v>
      </c>
      <c r="O189" t="str">
        <f>IF('Model output'!M188="","",'Model output'!M188)</f>
        <v>Papillary carcinoma, follicular variant</v>
      </c>
      <c r="P189" t="str">
        <f>IF('Model output'!N188="","",'Model output'!N188)</f>
        <v>1.2cm</v>
      </c>
      <c r="Q189" t="str">
        <f t="shared" si="33"/>
        <v>1.2cm</v>
      </c>
      <c r="R189" cm="1">
        <f t="array" ref="R189">IF(Q189="","",IF(ISNUMBER(SEARCH("cm",Q189)),MAX(VALUE(SUBSTITUTE(_xlfn.FILTERXML("&lt;t&gt;&lt;s&gt;"&amp;SUBSTITUTE(Q189,",","&lt;/s&gt;&lt;s&gt;")&amp;"&lt;/s&gt;&lt;/t&gt;","//s"),"cm",""))),MAX(VALUE(SUBSTITUTE(_xlfn.FILTERXML("&lt;t&gt;&lt;s&gt;"&amp;SUBSTITUTE(Q189,",","&lt;/s&gt;&lt;s&gt;")&amp;"&lt;/s&gt;&lt;/t&gt;","//s"),"mm","")))/10))</f>
        <v>1.2</v>
      </c>
      <c r="S189" t="str">
        <f>IF(OR('Model output'!P188="",ISNUMBER(SEARCH("Not identified", 'Model output'!P188)),ISNUMBER(SEARCH("Absent",'Model output'!P188)),AND(ISNUMBER(SEARCH("No",'Model output'!P188)),NOT(ISNUMBER(SEARCH("diagnostic",'Model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 ""))</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9" t="str">
        <f>IF('Model output'!S188="","",'Model output'!S188)</f>
        <v>Cannot be assessed</v>
      </c>
      <c r="Y189" t="str">
        <f>IF(OR('Model output'!S188="",ISNUMBER(SEARCH("Absent",'Model output'!S188)),ISNUMBER(SEARCH("Not identified",'Model output'!S188)),AND(ISNUMBER(SEARCH("No",'Model output'!S188)),NOT(ISNUMBER(SEARCH("carcinoma",'Model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1" t="str">
        <f>IF(OR('Model output'!V188="", AND(ISERROR(SEARCH("Positive",'Model output'!V188)), ISNUMBER(SEARCH("Negative",'Model output'!V188))), ISNUMBER(SEARCH("Uninvolved",'Model output'!V188)), ISNUMBER(SEARCH("not involved",'Model output'!V188)), ISNUMBER(SEARCH("Free",'Model output'!V188)), ISNUMBER(SEARCH("1 mm",'Model output'!V188)), ISNUMBER(SEARCH("1.0 mm",'Model output'!V188)), ISNUMBER(SEARCH("0.1 CM",'Model output'!V188)), ISNUMBER(SEARCH("less than 0.2 mm",'Model output'!V188)), ISNUMBER(SEARCH("less than 0.5 mm",'Model output'!V188)), ISNUMBER(SEARCH("invades capsule",'Model output'!V188)), ISNUMBER(SEARCH("Lymphocyte invasion",'Model output'!V188)), ISNUMBER(SEARCH("invades in capsule or vessel or benign tissue",'Model output'!V188)), ISNUMBER(SEARCH("not mentioned",'Model output'!V188)), ISNUMBER(SEARCH("cannot be assessed",'Model output'!V188))), "negative", "positive")</f>
        <v>positive</v>
      </c>
      <c r="AE189" s="38"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39" t="str">
        <f t="shared" si="30"/>
        <v>1b</v>
      </c>
      <c r="AG189" s="39" t="str">
        <f t="shared" si="31"/>
        <v>1a</v>
      </c>
      <c r="AH189" s="39" t="str">
        <f t="shared" si="34"/>
        <v>0</v>
      </c>
      <c r="AI189" s="45" t="str">
        <f t="shared" si="35"/>
        <v>I</v>
      </c>
      <c r="AJ189" s="42" t="s">
        <v>940</v>
      </c>
      <c r="AK189" s="44" t="s">
        <v>945</v>
      </c>
      <c r="AL189" s="44" t="s">
        <v>945</v>
      </c>
      <c r="AM189" s="44" t="s">
        <v>949</v>
      </c>
      <c r="AN189" s="44" t="s">
        <v>73</v>
      </c>
      <c r="AO189" s="24">
        <f t="shared" si="41"/>
        <v>1</v>
      </c>
      <c r="AP189" s="1">
        <f t="shared" si="42"/>
        <v>1</v>
      </c>
      <c r="AQ189" s="1">
        <f t="shared" si="43"/>
        <v>0</v>
      </c>
      <c r="AR189" s="1">
        <f t="shared" si="44"/>
        <v>1</v>
      </c>
      <c r="AS189" s="15">
        <f t="shared" si="36"/>
        <v>1</v>
      </c>
    </row>
    <row r="190" spans="1:45">
      <c r="A190" t="str">
        <f>'Model output'!A189</f>
        <v>TCGA-EM-A3AO</v>
      </c>
      <c r="B190" s="36">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0</v>
      </c>
      <c r="F190" t="str">
        <f t="shared" si="32"/>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output'!G189)),ISNUMBER(SEARCH("V ",'Model output'!G189)),ISNUMBER(SEARCH("five",'Model output'!G189)),ISNUMBER(SEARCH("5",'Model output'!G189))))), "lateral", "central"))</f>
        <v/>
      </c>
      <c r="H190" t="str">
        <f>IF('Model output'!H189="","negative",IF(OR(ISNUMBER(SEARCH("lymph node",'Model output'!H189)),ISNUMBER(SEARCH("gland",'Model output'!H189)),ISNUMBER(SEARCH("lobe",'Model output'!H189)),ISNUMBER(SEARCH("isthmus",'Model output'!H189)),ISNUMBER(SEARCH("mediastinum",'Model output'!H189)),ISNUMBER(SEARCH("Not mentioned",'Model output'!H189)), ISNUMBER(SEARCH("Not applicable",'Model output'!H189)), ISNUMBER(SEARCH("paratracheal",'Model output'!H189)),ISNUMBER(SEARCH("fibroadipose tissue",'Model output'!H189)),ISNUMBER(SEARCH("thyroid node",'Model output'!H189)),ISNUMBER(SEARCH("skeletal muscle",'Model output'!H189)),ISNUMBER(SEARCH("right",'Model output'!H189)),ISNUMBER(SEARCH("left",'Model output'!H189)),ISNUMBER(SEARCH("Not specified",'Model output'!H189))),"negative","positive"))</f>
        <v>negative</v>
      </c>
      <c r="I190">
        <f>IF(OR('Model output'!I189="",'Model output'!I189="Not answered",'Model output'!I189="Not mentioned"),"",IF(ISNUMBER('Model output'!I189),'Model output'!I189,1))</f>
        <v>28</v>
      </c>
      <c r="J190">
        <f>IF(OR('Model output'!J189="",'Model output'!J189="Not answered",'Model output'!J189="Not mentioned"),"",IF(AND(ISNUMBER('Model output'!J189),'Model output'!J189&lt;=I190),'Model output'!J189,IF(AND(ISNUMBER('Model output'!J189), 'Model output'!J189&gt;=DATE(2024,1,1)), MIN(DAY('Model output'!J189), MONTH('Model output'!J189), YEAR('Model output'!J189)), IF(ISNUMBER(SEARCH("0/",'Model output'!J189)),0,IF(ISNUMBER(SEARCH("/",'Model output'!J189)), VALUE(LEFT('Model output'!J189, SEARCH("/",'Model output'!J189)-1)),1)))))</f>
        <v>10</v>
      </c>
      <c r="K190" t="str" cm="1">
        <f t="array" ref="K190">IF(COUNT(FIND({0,1,2,3,4,5,6,7,8,9},'Model output'!K189))&gt;0,'Model output'!K189,"")</f>
        <v/>
      </c>
      <c r="L190" s="8" t="str">
        <f t="shared" ref="L190:L253" si="45">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190,"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190" t="str" cm="1">
        <f t="array" ref="M190">IF(L190="","",IF(ISNUMBER(SEARCH("cm",L190)),MAX(VALUE(SUBSTITUTE(_xlfn.FILTERXML("&lt;t&gt;&lt;s&gt;"&amp;SUBSTITUTE(L190,",","&lt;/s&gt;&lt;s&gt;")&amp;"&lt;/s&gt;&lt;/t&gt;","//s"),"cm",""))),MAX(VALUE(SUBSTITUTE(_xlfn.FILTERXML("&lt;t&gt;&lt;s&gt;"&amp;SUBSTITUTE(L190,",","&lt;/s&gt;&lt;s&gt;")&amp;"&lt;/s&gt;&lt;/t&gt;","//s"),"mm","")))/10))</f>
        <v/>
      </c>
      <c r="N190" t="str">
        <f>IF('Model output'!L189="","",'Model output'!L189)</f>
        <v>papillary</v>
      </c>
      <c r="O190" t="str">
        <f>IF('Model output'!M189="","",'Model output'!M189)</f>
        <v>classical (usual), follicular variant</v>
      </c>
      <c r="P190" t="str">
        <f>IF('Model output'!N189="","",'Model output'!N189)</f>
        <v>3.0 cm</v>
      </c>
      <c r="Q190" t="str">
        <f t="shared" si="33"/>
        <v>3.0cm</v>
      </c>
      <c r="R190" cm="1">
        <f t="array" ref="R190">IF(Q190="","",IF(ISNUMBER(SEARCH("cm",Q190)),MAX(VALUE(SUBSTITUTE(_xlfn.FILTERXML("&lt;t&gt;&lt;s&gt;"&amp;SUBSTITUTE(Q190,",","&lt;/s&gt;&lt;s&gt;")&amp;"&lt;/s&gt;&lt;/t&gt;","//s"),"cm",""))),MAX(VALUE(SUBSTITUTE(_xlfn.FILTERXML("&lt;t&gt;&lt;s&gt;"&amp;SUBSTITUTE(Q190,",","&lt;/s&gt;&lt;s&gt;")&amp;"&lt;/s&gt;&lt;/t&gt;","//s"),"mm","")))/10))</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 ""))</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9" t="str">
        <f>IF('Model output'!S189="","",'Model output'!S189)</f>
        <v>Not identified</v>
      </c>
      <c r="Y190" t="str">
        <f>IF(OR('Model output'!S189="",ISNUMBER(SEARCH("Absent",'Model output'!S189)),ISNUMBER(SEARCH("Not identified",'Model output'!S189)),AND(ISNUMBER(SEARCH("No",'Model output'!S189)),NOT(ISNUMBER(SEARCH("carcinoma",'Model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1" t="str">
        <f>IF(OR('Model output'!V189="", AND(ISERROR(SEARCH("Positive",'Model output'!V189)), ISNUMBER(SEARCH("Negative",'Model output'!V189))), ISNUMBER(SEARCH("Uninvolved",'Model output'!V189)), ISNUMBER(SEARCH("not involved",'Model output'!V189)), ISNUMBER(SEARCH("Free",'Model output'!V189)), ISNUMBER(SEARCH("1 mm",'Model output'!V189)), ISNUMBER(SEARCH("1.0 mm",'Model output'!V189)), ISNUMBER(SEARCH("0.1 CM",'Model output'!V189)), ISNUMBER(SEARCH("less than 0.2 mm",'Model output'!V189)), ISNUMBER(SEARCH("less than 0.5 mm",'Model output'!V189)), ISNUMBER(SEARCH("invades capsule",'Model output'!V189)), ISNUMBER(SEARCH("Lymphocyte invasion",'Model output'!V189)), ISNUMBER(SEARCH("invades in capsule or vessel or benign tissue",'Model output'!V189)), ISNUMBER(SEARCH("not mentioned",'Model output'!V189)), ISNUMBER(SEARCH("cannot be assessed",'Model output'!V189))), "negative", "positive")</f>
        <v>negative</v>
      </c>
      <c r="AE190" s="38" t="str" cm="1">
        <f t="array" aca="1" ref="AE190" ca="1">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intermediate</v>
      </c>
      <c r="AF190" s="39" t="str">
        <f t="shared" si="30"/>
        <v>2</v>
      </c>
      <c r="AG190" s="39" t="str">
        <f t="shared" si="31"/>
        <v>1a</v>
      </c>
      <c r="AH190" s="39" t="str">
        <f t="shared" si="34"/>
        <v>0</v>
      </c>
      <c r="AI190" s="45" t="str">
        <f t="shared" si="35"/>
        <v>II</v>
      </c>
      <c r="AJ190" s="42" t="s">
        <v>940</v>
      </c>
      <c r="AK190" s="44" t="s">
        <v>948</v>
      </c>
      <c r="AL190" s="44" t="s">
        <v>945</v>
      </c>
      <c r="AM190" s="44" t="s">
        <v>949</v>
      </c>
      <c r="AN190" s="44" t="s">
        <v>947</v>
      </c>
      <c r="AO190" s="24">
        <f t="shared" ca="1" si="41"/>
        <v>0</v>
      </c>
      <c r="AP190" s="1">
        <f t="shared" si="42"/>
        <v>1</v>
      </c>
      <c r="AQ190" s="1">
        <f t="shared" si="43"/>
        <v>0</v>
      </c>
      <c r="AR190" s="1">
        <f t="shared" si="44"/>
        <v>1</v>
      </c>
      <c r="AS190" s="15">
        <f t="shared" si="36"/>
        <v>1</v>
      </c>
    </row>
    <row r="191" spans="1:45">
      <c r="A191" t="str">
        <f>'Model output'!A190</f>
        <v>TCGA-EM-A3AP</v>
      </c>
      <c r="B191" s="36">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0</v>
      </c>
      <c r="F191" t="str">
        <f t="shared" ref="F191:F224" si="46">IF(OR(G191&lt;&gt;"",AND(J191&lt;&gt;"",ISNUMBER(J191),J191&gt;0),AND(M191&lt;&gt;"",M191&gt;0)),"positive","negative")</f>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output'!G190)),ISNUMBER(SEARCH("V ",'Model output'!G190)),ISNUMBER(SEARCH("five",'Model output'!G190)),ISNUMBER(SEARCH("5",'Model output'!G190))))), "lateral", "central"))</f>
        <v/>
      </c>
      <c r="H191" t="str">
        <f>IF('Model output'!H190="","negative",IF(OR(ISNUMBER(SEARCH("lymph node",'Model output'!H190)),ISNUMBER(SEARCH("gland",'Model output'!H190)),ISNUMBER(SEARCH("lobe",'Model output'!H190)),ISNUMBER(SEARCH("isthmus",'Model output'!H190)),ISNUMBER(SEARCH("mediastinum",'Model output'!H190)),ISNUMBER(SEARCH("Not mentioned",'Model output'!H190)), ISNUMBER(SEARCH("Not applicable",'Model output'!H190)), ISNUMBER(SEARCH("paratracheal",'Model output'!H190)),ISNUMBER(SEARCH("fibroadipose tissue",'Model output'!H190)),ISNUMBER(SEARCH("thyroid node",'Model output'!H190)),ISNUMBER(SEARCH("skeletal muscle",'Model output'!H190)),ISNUMBER(SEARCH("right",'Model output'!H190)),ISNUMBER(SEARCH("left",'Model output'!H190)),ISNUMBER(SEARCH("Not specified",'Model output'!H190))),"negative","positive"))</f>
        <v>negative</v>
      </c>
      <c r="I191">
        <f>IF(OR('Model output'!I190="",'Model output'!I190="Not answered",'Model output'!I190="Not mentioned"),"",IF(ISNUMBER('Model output'!I190),'Model output'!I190,1))</f>
        <v>0</v>
      </c>
      <c r="J191">
        <f>IF(OR('Model output'!J190="",'Model output'!J190="Not answered",'Model output'!J190="Not mentioned"),"",IF(AND(ISNUMBER('Model output'!J190),'Model output'!J190&lt;=I191),'Model output'!J190,IF(AND(ISNUMBER('Model output'!J190), 'Model output'!J190&gt;=DATE(2024,1,1)), MIN(DAY('Model output'!J190), MONTH('Model output'!J190), YEAR('Model output'!J190)), IF(ISNUMBER(SEARCH("0/",'Model output'!J190)),0,IF(ISNUMBER(SEARCH("/",'Model output'!J190)), VALUE(LEFT('Model output'!J190, SEARCH("/",'Model output'!J190)-1)),1)))))</f>
        <v>0</v>
      </c>
      <c r="K191" t="str" cm="1">
        <f t="array" ref="K191">IF(COUNT(FIND({0,1,2,3,4,5,6,7,8,9},'Model output'!K190))&gt;0,'Model output'!K190,"")</f>
        <v/>
      </c>
      <c r="L191" s="8" t="str">
        <f t="shared" si="45"/>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
      </c>
      <c r="P191" t="str">
        <f>IF('Model output'!N190="","",'Model output'!N190)</f>
        <v>3.6 cm</v>
      </c>
      <c r="Q191" t="str">
        <f t="shared" si="33"/>
        <v>3.6cm</v>
      </c>
      <c r="R191" cm="1">
        <f t="array" ref="R191">IF(Q191="","",IF(ISNUMBER(SEARCH("cm",Q191)),MAX(VALUE(SUBSTITUTE(_xlfn.FILTERXML("&lt;t&gt;&lt;s&gt;"&amp;SUBSTITUTE(Q191,",","&lt;/s&gt;&lt;s&gt;")&amp;"&lt;/s&gt;&lt;/t&gt;","//s"),"cm",""))),MAX(VALUE(SUBSTITUTE(_xlfn.FILTERXML("&lt;t&gt;&lt;s&gt;"&amp;SUBSTITUTE(Q191,",","&lt;/s&gt;&lt;s&gt;")&amp;"&lt;/s&gt;&lt;/t&gt;","//s"),"mm","")))/10))</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 ""))</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9" t="str">
        <f>IF('Model output'!S190="","",'Model output'!S190)</f>
        <v>Not identified</v>
      </c>
      <c r="Y191" t="str">
        <f>IF(OR('Model output'!S190="",ISNUMBER(SEARCH("Absent",'Model output'!S190)),ISNUMBER(SEARCH("Not identified",'Model output'!S190)),AND(ISNUMBER(SEARCH("No",'Model output'!S190)),NOT(ISNUMBER(SEARCH("carcinoma",'Model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1" t="str">
        <f>IF(OR('Model output'!V190="", AND(ISERROR(SEARCH("Positive",'Model output'!V190)), ISNUMBER(SEARCH("Negative",'Model output'!V190))), ISNUMBER(SEARCH("Uninvolved",'Model output'!V190)), ISNUMBER(SEARCH("not involved",'Model output'!V190)), ISNUMBER(SEARCH("Free",'Model output'!V190)), ISNUMBER(SEARCH("1 mm",'Model output'!V190)), ISNUMBER(SEARCH("1.0 mm",'Model output'!V190)), ISNUMBER(SEARCH("0.1 CM",'Model output'!V190)), ISNUMBER(SEARCH("less than 0.2 mm",'Model output'!V190)), ISNUMBER(SEARCH("less than 0.5 mm",'Model output'!V190)), ISNUMBER(SEARCH("invades capsule",'Model output'!V190)), ISNUMBER(SEARCH("Lymphocyte invasion",'Model output'!V190)), ISNUMBER(SEARCH("invades in capsule or vessel or benign tissue",'Model output'!V190)), ISNUMBER(SEARCH("not mentioned",'Model output'!V190)), ISNUMBER(SEARCH("cannot be assessed",'Model output'!V190))), "negative", "positive")</f>
        <v>negative</v>
      </c>
      <c r="AE191" s="38"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39" t="str">
        <f t="shared" ref="AF191:AF254" si="47">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9" t="str">
        <f t="shared" ref="AG191:AG254" si="48">IF(AND(ISNUMBER(J191),J191&gt;0),
IF(G191="lateral", "1b", "1a"),"0")</f>
        <v>0</v>
      </c>
      <c r="AH191" s="39" t="str">
        <f t="shared" si="34"/>
        <v>0</v>
      </c>
      <c r="AI191" s="45" t="str">
        <f t="shared" si="35"/>
        <v>I</v>
      </c>
      <c r="AJ191" s="42" t="s">
        <v>941</v>
      </c>
      <c r="AK191" s="44" t="s">
        <v>948</v>
      </c>
      <c r="AL191" s="44" t="s">
        <v>949</v>
      </c>
      <c r="AM191" s="44" t="s">
        <v>949</v>
      </c>
      <c r="AN191" s="44" t="s">
        <v>73</v>
      </c>
      <c r="AO191" s="24">
        <f t="shared" ca="1" si="41"/>
        <v>1</v>
      </c>
      <c r="AP191" s="1">
        <f t="shared" si="42"/>
        <v>1</v>
      </c>
      <c r="AQ191" s="1">
        <f t="shared" si="43"/>
        <v>1</v>
      </c>
      <c r="AR191" s="1">
        <f t="shared" si="44"/>
        <v>1</v>
      </c>
      <c r="AS191" s="15">
        <f t="shared" si="36"/>
        <v>1</v>
      </c>
    </row>
    <row r="192" spans="1:45">
      <c r="A192" t="str">
        <f>'Model output'!A191</f>
        <v>TCGA-EM-A3AQ</v>
      </c>
      <c r="B192" s="36">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0</v>
      </c>
      <c r="F192" t="str">
        <f t="shared" si="46"/>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output'!G191)),ISNUMBER(SEARCH("V ",'Model output'!G191)),ISNUMBER(SEARCH("five",'Model output'!G191)),ISNUMBER(SEARCH("5",'Model output'!G191))))), "lateral", "central"))</f>
        <v/>
      </c>
      <c r="H192" t="str">
        <f>IF('Model output'!H191="","negative",IF(OR(ISNUMBER(SEARCH("lymph node",'Model output'!H191)),ISNUMBER(SEARCH("gland",'Model output'!H191)),ISNUMBER(SEARCH("lobe",'Model output'!H191)),ISNUMBER(SEARCH("isthmus",'Model output'!H191)),ISNUMBER(SEARCH("mediastinum",'Model output'!H191)),ISNUMBER(SEARCH("Not mentioned",'Model output'!H191)), ISNUMBER(SEARCH("Not applicable",'Model output'!H191)), ISNUMBER(SEARCH("paratracheal",'Model output'!H191)),ISNUMBER(SEARCH("fibroadipose tissue",'Model output'!H191)),ISNUMBER(SEARCH("thyroid node",'Model output'!H191)),ISNUMBER(SEARCH("skeletal muscle",'Model output'!H191)),ISNUMBER(SEARCH("right",'Model output'!H191)),ISNUMBER(SEARCH("left",'Model output'!H191)),ISNUMBER(SEARCH("Not specified",'Model output'!H191))),"negative","positive"))</f>
        <v>negative</v>
      </c>
      <c r="I192">
        <f>IF(OR('Model output'!I191="",'Model output'!I191="Not answered",'Model output'!I191="Not mentioned"),"",IF(ISNUMBER('Model output'!I191),'Model output'!I191,1))</f>
        <v>3</v>
      </c>
      <c r="J192">
        <f>IF(OR('Model output'!J191="",'Model output'!J191="Not answered",'Model output'!J191="Not mentioned"),"",IF(AND(ISNUMBER('Model output'!J191),'Model output'!J191&lt;=I192),'Model output'!J191,IF(AND(ISNUMBER('Model output'!J191), 'Model output'!J191&gt;=DATE(2024,1,1)), MIN(DAY('Model output'!J191), MONTH('Model output'!J191), YEAR('Model output'!J191)), IF(ISNUMBER(SEARCH("0/",'Model output'!J191)),0,IF(ISNUMBER(SEARCH("/",'Model output'!J191)), VALUE(LEFT('Model output'!J191, SEARCH("/",'Model output'!J191)-1)),1)))))</f>
        <v>0</v>
      </c>
      <c r="K192" t="str" cm="1">
        <f t="array" ref="K192">IF(COUNT(FIND({0,1,2,3,4,5,6,7,8,9},'Model output'!K191))&gt;0,'Model output'!K191,"")</f>
        <v/>
      </c>
      <c r="L192" s="8" t="str">
        <f t="shared" si="45"/>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v>
      </c>
      <c r="O192" t="str">
        <f>IF('Model output'!M191="","",'Model output'!M191)</f>
        <v>Classical (usual), Follicular variant, Microcarcinoma (occult, small or microscopic) variant</v>
      </c>
      <c r="P192" t="str">
        <f>IF('Model output'!N191="","",'Model output'!N191)</f>
        <v>1.3cm</v>
      </c>
      <c r="Q192" t="str">
        <f t="shared" ref="Q192:Q255" si="49">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192,"cm.","cm"), "the", ""), "The", ""), "dominant", ""), "superior", ""), "second", ""), "greatest dimension.",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1.3cm</v>
      </c>
      <c r="R192" cm="1">
        <f t="array" ref="R192">IF(Q192="","",IF(ISNUMBER(SEARCH("cm",Q192)),MAX(VALUE(SUBSTITUTE(_xlfn.FILTERXML("&lt;t&gt;&lt;s&gt;"&amp;SUBSTITUTE(Q192,",","&lt;/s&gt;&lt;s&gt;")&amp;"&lt;/s&gt;&lt;/t&gt;","//s"),"cm",""))),MAX(VALUE(SUBSTITUTE(_xlfn.FILTERXML("&lt;t&gt;&lt;s&gt;"&amp;SUBSTITUTE(Q192,",","&lt;/s&gt;&lt;s&gt;")&amp;"&lt;/s&gt;&lt;/t&gt;","//s"),"mm","")))/10))</f>
        <v>1.3</v>
      </c>
      <c r="S192" t="str">
        <f>IF(OR('Model output'!P191="",ISNUMBER(SEARCH("Not identified", 'Model output'!P191)),ISNUMBER(SEARCH("Absent",'Model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 ""))</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9" t="str">
        <f>IF('Model output'!S191="","",'Model output'!S191)</f>
        <v>Not identified</v>
      </c>
      <c r="Y192" t="str">
        <f>IF(OR('Model output'!S191="",ISNUMBER(SEARCH("Absent",'Model output'!S191)),ISNUMBER(SEARCH("Not identified",'Model output'!S191)),AND(ISNUMBER(SEARCH("No",'Model output'!S191)),NOT(ISNUMBER(SEARCH("carcinoma",'Model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1" t="str">
        <f>IF(OR('Model output'!V191="", AND(ISERROR(SEARCH("Positive",'Model output'!V191)), ISNUMBER(SEARCH("Negative",'Model output'!V191))), ISNUMBER(SEARCH("Uninvolved",'Model output'!V191)), ISNUMBER(SEARCH("not involved",'Model output'!V191)), ISNUMBER(SEARCH("Free",'Model output'!V191)), ISNUMBER(SEARCH("1 mm",'Model output'!V191)), ISNUMBER(SEARCH("1.0 mm",'Model output'!V191)), ISNUMBER(SEARCH("0.1 CM",'Model output'!V191)), ISNUMBER(SEARCH("less than 0.2 mm",'Model output'!V191)), ISNUMBER(SEARCH("less than 0.5 mm",'Model output'!V191)), ISNUMBER(SEARCH("invades capsule",'Model output'!V191)), ISNUMBER(SEARCH("Lymphocyte invasion",'Model output'!V191)), ISNUMBER(SEARCH("invades in capsule or vessel or benign tissue",'Model output'!V191)), ISNUMBER(SEARCH("not mentioned",'Model output'!V191)), ISNUMBER(SEARCH("cannot be assessed",'Model output'!V191))), "negative", "positive")</f>
        <v>negative</v>
      </c>
      <c r="AE192" s="38"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39" t="str">
        <f t="shared" si="47"/>
        <v>1b</v>
      </c>
      <c r="AG192" s="39" t="str">
        <f t="shared" si="48"/>
        <v>0</v>
      </c>
      <c r="AH192" s="39" t="str">
        <f t="shared" ref="AH192:AH255" si="50">IF(OR(H192="unknown"),"x",IF(H192="negative","0","1"))</f>
        <v>0</v>
      </c>
      <c r="AI192" s="45" t="str">
        <f t="shared" ref="AI192:AI255" si="51">IF(AND(B192&lt;55,AH192="0"),"I",
IF(AND(B192&lt;55,AH192="1"),"II",
IF(AH192="1","IVB",
IF(AND(AF192="4b",AH192="0"),"IVA",
IF(AND(AF192="4a",AH192="0"),"III",
IF(AND(OR(AF192="3a",AF192="3b",AF192="3"),AH192="0"),"II",
IF(AND(AF192="2",OR(AG192="1",AG192="1a",AG192="1b"),AH192="0"),"II",
IF(AND(OR(AF192="1a",AF192="1b",AF192="1"),OR(AG192="1",AG192="1a",AG192="1b"),AH192="0"),"II","I"
))))))))</f>
        <v>I</v>
      </c>
      <c r="AJ192" s="42" t="s">
        <v>941</v>
      </c>
      <c r="AK192" s="44" t="s">
        <v>945</v>
      </c>
      <c r="AL192" s="44" t="s">
        <v>946</v>
      </c>
      <c r="AM192" s="44" t="s">
        <v>949</v>
      </c>
      <c r="AN192" s="44" t="s">
        <v>73</v>
      </c>
      <c r="AO192" s="24">
        <f t="shared" ref="AO192:AO255" ca="1" si="52">IF(AE192=AJ192,1,0)</f>
        <v>1</v>
      </c>
      <c r="AP192" s="1">
        <f t="shared" ref="AP192:AP255" si="53">IF(AF192=AK192, 1, IF(AND(AF192="x", AK192="0"), 1, IF(AND(AF192="0", AK192="x"), 1, 0)))</f>
        <v>1</v>
      </c>
      <c r="AQ192" s="1">
        <f t="shared" ref="AQ192:AQ255" si="54">IF(AG192=AL192, 1, IF(AND(AG192="x", AL192="0"), 1, IF(AND(AG192="0", AL192="x"), 1, 0)))</f>
        <v>1</v>
      </c>
      <c r="AR192" s="1">
        <f t="shared" ref="AR192:AR255" si="55">IF(AH192=AM192, 1, IF(AND(AH192="x", AM192="0"), 1, IF(AND(AH192="0", AM192="x"), 1, 0)))</f>
        <v>1</v>
      </c>
      <c r="AS192" s="15">
        <f t="shared" si="36"/>
        <v>1</v>
      </c>
    </row>
    <row r="193" spans="1:45">
      <c r="A193" t="str">
        <f>'Model output'!A192</f>
        <v>TCGA-EM-A3AR</v>
      </c>
      <c r="B193" s="36">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0</v>
      </c>
      <c r="F193" t="str">
        <f t="shared" si="46"/>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output'!G192)),ISNUMBER(SEARCH("V ",'Model output'!G192)),ISNUMBER(SEARCH("five",'Model output'!G192)),ISNUMBER(SEARCH("5",'Model output'!G192))))), "lateral", "central"))</f>
        <v/>
      </c>
      <c r="H193" t="str">
        <f>IF('Model output'!H192="","negative",IF(OR(ISNUMBER(SEARCH("lymph node",'Model output'!H192)),ISNUMBER(SEARCH("gland",'Model output'!H192)),ISNUMBER(SEARCH("lobe",'Model output'!H192)),ISNUMBER(SEARCH("isthmus",'Model output'!H192)),ISNUMBER(SEARCH("mediastinum",'Model output'!H192)),ISNUMBER(SEARCH("Not mentioned",'Model output'!H192)), ISNUMBER(SEARCH("Not applicable",'Model output'!H192)), ISNUMBER(SEARCH("paratracheal",'Model output'!H192)),ISNUMBER(SEARCH("fibroadipose tissue",'Model output'!H192)),ISNUMBER(SEARCH("thyroid node",'Model output'!H192)),ISNUMBER(SEARCH("skeletal muscle",'Model output'!H192)),ISNUMBER(SEARCH("right",'Model output'!H192)),ISNUMBER(SEARCH("left",'Model output'!H192)),ISNUMBER(SEARCH("Not specified",'Model output'!H192))),"negative","positive"))</f>
        <v>negative</v>
      </c>
      <c r="I193">
        <f>IF(OR('Model output'!I192="",'Model output'!I192="Not answered",'Model output'!I192="Not mentioned"),"",IF(ISNUMBER('Model output'!I192),'Model output'!I192,1))</f>
        <v>1</v>
      </c>
      <c r="J193">
        <f>IF(OR('Model output'!J192="",'Model output'!J192="Not answered",'Model output'!J192="Not mentioned"),"",IF(AND(ISNUMBER('Model output'!J192),'Model output'!J192&lt;=I193),'Model output'!J192,IF(AND(ISNUMBER('Model output'!J192), 'Model output'!J192&gt;=DATE(2024,1,1)), MIN(DAY('Model output'!J192), MONTH('Model output'!J192), YEAR('Model output'!J192)), IF(ISNUMBER(SEARCH("0/",'Model output'!J192)),0,IF(ISNUMBER(SEARCH("/",'Model output'!J192)), VALUE(LEFT('Model output'!J192, SEARCH("/",'Model output'!J192)-1)),1)))))</f>
        <v>1</v>
      </c>
      <c r="K193" t="str" cm="1">
        <f t="array" ref="K193">IF(COUNT(FIND({0,1,2,3,4,5,6,7,8,9},'Model output'!K192))&gt;0,'Model output'!K192,"")</f>
        <v/>
      </c>
      <c r="L193" s="8" t="str">
        <f t="shared" si="45"/>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v>
      </c>
      <c r="O193" t="str">
        <f>IF('Model output'!M192="","",'Model output'!M192)</f>
        <v>Classical (usual)</v>
      </c>
      <c r="P193" t="str">
        <f>IF('Model output'!N192="","",'Model output'!N192)</f>
        <v>1.2cm</v>
      </c>
      <c r="Q193" t="str">
        <f t="shared" si="49"/>
        <v>1.2cm</v>
      </c>
      <c r="R193" cm="1">
        <f t="array" ref="R193">IF(Q193="","",IF(ISNUMBER(SEARCH("cm",Q193)),MAX(VALUE(SUBSTITUTE(_xlfn.FILTERXML("&lt;t&gt;&lt;s&gt;"&amp;SUBSTITUTE(Q193,",","&lt;/s&gt;&lt;s&gt;")&amp;"&lt;/s&gt;&lt;/t&gt;","//s"),"cm",""))),MAX(VALUE(SUBSTITUTE(_xlfn.FILTERXML("&lt;t&gt;&lt;s&gt;"&amp;SUBSTITUTE(Q193,",","&lt;/s&gt;&lt;s&gt;")&amp;"&lt;/s&gt;&lt;/t&gt;","//s"),"mm","")))/10))</f>
        <v>1.2</v>
      </c>
      <c r="S193" t="str">
        <f>IF(OR('Model output'!P192="",ISNUMBER(SEARCH("Not identified", 'Model output'!P192)),ISNUMBER(SEARCH("Absent",'Model output'!P192)),AND(ISNUMBER(SEARCH("No",'Model output'!P192)),NOT(ISNUMBER(SEARCH("diagnostic",'Model output'!P192)))),ISNUMBER(SEARCH("Negative",'Model output'!P192))),"negative","positive")</f>
        <v>positive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 ""))</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9" t="str">
        <f>IF('Model output'!S192="","",'Model output'!S192)</f>
        <v>Not identified</v>
      </c>
      <c r="Y193" t="str">
        <f>IF(OR('Model output'!S192="",ISNUMBER(SEARCH("Absent",'Model output'!S192)),ISNUMBER(SEARCH("Not identified",'Model output'!S192)),AND(ISNUMBER(SEARCH("No",'Model output'!S192)),NOT(ISNUMBER(SEARCH("carcinoma",'Model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1" t="str">
        <f>IF(OR('Model output'!V192="", AND(ISERROR(SEARCH("Positive",'Model output'!V192)), ISNUMBER(SEARCH("Negative",'Model output'!V192))), ISNUMBER(SEARCH("Uninvolved",'Model output'!V192)), ISNUMBER(SEARCH("not involved",'Model output'!V192)), ISNUMBER(SEARCH("Free",'Model output'!V192)), ISNUMBER(SEARCH("1 mm",'Model output'!V192)), ISNUMBER(SEARCH("1.0 mm",'Model output'!V192)), ISNUMBER(SEARCH("0.1 CM",'Model output'!V192)), ISNUMBER(SEARCH("less than 0.2 mm",'Model output'!V192)), ISNUMBER(SEARCH("less than 0.5 mm",'Model output'!V192)), ISNUMBER(SEARCH("invades capsule",'Model output'!V192)), ISNUMBER(SEARCH("Lymphocyte invasion",'Model output'!V192)), ISNUMBER(SEARCH("invades in capsule or vessel or benign tissue",'Model output'!V192)), ISNUMBER(SEARCH("not mentioned",'Model output'!V192)), ISNUMBER(SEARCH("cannot be assessed",'Model output'!V192))), "negative", "positive")</f>
        <v>negative</v>
      </c>
      <c r="AE193" s="38"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39" t="str">
        <f t="shared" si="47"/>
        <v>1b</v>
      </c>
      <c r="AG193" s="39" t="str">
        <f t="shared" si="48"/>
        <v>1a</v>
      </c>
      <c r="AH193" s="39" t="str">
        <f t="shared" si="50"/>
        <v>0</v>
      </c>
      <c r="AI193" s="45" t="str">
        <f t="shared" si="51"/>
        <v>I</v>
      </c>
      <c r="AJ193" s="42" t="s">
        <v>941</v>
      </c>
      <c r="AK193" s="44" t="s">
        <v>945</v>
      </c>
      <c r="AL193" s="44" t="s">
        <v>634</v>
      </c>
      <c r="AM193" s="44" t="s">
        <v>949</v>
      </c>
      <c r="AN193" s="44" t="s">
        <v>73</v>
      </c>
      <c r="AO193" s="24">
        <f t="shared" ca="1" si="52"/>
        <v>0</v>
      </c>
      <c r="AP193" s="1">
        <f t="shared" si="53"/>
        <v>1</v>
      </c>
      <c r="AQ193" s="1">
        <f t="shared" si="54"/>
        <v>1</v>
      </c>
      <c r="AR193" s="1">
        <f t="shared" si="55"/>
        <v>1</v>
      </c>
      <c r="AS193" s="15">
        <f t="shared" si="36"/>
        <v>1</v>
      </c>
    </row>
    <row r="194" spans="1:45">
      <c r="A194" t="str">
        <f>'Model output'!A193</f>
        <v>TCGA-EM-A3FJ</v>
      </c>
      <c r="B194" s="36">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6"/>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output'!G193)),ISNUMBER(SEARCH("V ",'Model output'!G193)),ISNUMBER(SEARCH("five",'Model output'!G193)),ISNUMBER(SEARCH("5",'Model output'!G193))))), "lateral", "central"))</f>
        <v/>
      </c>
      <c r="H194" t="str">
        <f>IF('Model output'!H193="","negative",IF(OR(ISNUMBER(SEARCH("lymph node",'Model output'!H193)),ISNUMBER(SEARCH("gland",'Model output'!H193)),ISNUMBER(SEARCH("lobe",'Model output'!H193)),ISNUMBER(SEARCH("isthmus",'Model output'!H193)),ISNUMBER(SEARCH("mediastinum",'Model output'!H193)),ISNUMBER(SEARCH("Not mentioned",'Model output'!H193)), ISNUMBER(SEARCH("Not applicable",'Model output'!H193)), ISNUMBER(SEARCH("paratracheal",'Model output'!H193)),ISNUMBER(SEARCH("fibroadipose tissue",'Model output'!H193)),ISNUMBER(SEARCH("thyroid node",'Model output'!H193)),ISNUMBER(SEARCH("skeletal muscle",'Model output'!H193)),ISNUMBER(SEARCH("right",'Model output'!H193)),ISNUMBER(SEARCH("left",'Model output'!H193)),ISNUMBER(SEARCH("Not specified",'Model output'!H193))),"negative","positive"))</f>
        <v>negative</v>
      </c>
      <c r="I194">
        <f>IF(OR('Model output'!I193="",'Model output'!I193="Not answered",'Model output'!I193="Not mentioned"),"",IF(ISNUMBER('Model output'!I193),'Model output'!I193,1))</f>
        <v>33</v>
      </c>
      <c r="J194">
        <f>IF(OR('Model output'!J193="",'Model output'!J193="Not answered",'Model output'!J193="Not mentioned"),"",IF(AND(ISNUMBER('Model output'!J193),'Model output'!J193&lt;=I194),'Model output'!J193,IF(AND(ISNUMBER('Model output'!J193), 'Model output'!J193&gt;=DATE(2024,1,1)), MIN(DAY('Model output'!J193), MONTH('Model output'!J193), YEAR('Model output'!J193)), IF(ISNUMBER(SEARCH("0/",'Model output'!J193)),0,IF(ISNUMBER(SEARCH("/",'Model output'!J193)), VALUE(LEFT('Model output'!J193, SEARCH("/",'Model output'!J193)-1)),1)))))</f>
        <v>12</v>
      </c>
      <c r="K194" t="str" cm="1">
        <f t="array" ref="K194">IF(COUNT(FIND({0,1,2,3,4,5,6,7,8,9},'Model output'!K193))&gt;0,'Model output'!K193,"")</f>
        <v/>
      </c>
      <c r="L194" s="8" t="str">
        <f t="shared" si="45"/>
        <v/>
      </c>
      <c r="M194" t="str" cm="1">
        <f t="array" ref="M194">IF(L194="","",IF(ISNUMBER(SEARCH("cm",L194)),MAX(VALUE(SUBSTITUTE(_xlfn.FILTERXML("&lt;t&gt;&lt;s&gt;"&amp;SUBSTITUTE(L194,",","&lt;/s&gt;&lt;s&gt;")&amp;"&lt;/s&gt;&lt;/t&gt;","//s"),"cm",""))),MAX(VALUE(SUBSTITUTE(_xlfn.FILTERXML("&lt;t&gt;&lt;s&gt;"&amp;SUBSTITUTE(L194,",","&lt;/s&gt;&lt;s&gt;")&amp;"&lt;/s&gt;&lt;/t&gt;","//s"),"mm","")))/10))</f>
        <v/>
      </c>
      <c r="N194" t="str">
        <f>IF('Model output'!L193="","",'Model output'!L193)</f>
        <v>papillary</v>
      </c>
      <c r="O194" t="str">
        <f>IF('Model output'!M193="","",'Model output'!M193)</f>
        <v/>
      </c>
      <c r="P194" t="str">
        <f>IF('Model output'!N193="","",'Model output'!N193)</f>
        <v>1.0 cm</v>
      </c>
      <c r="Q194" t="str">
        <f t="shared" si="49"/>
        <v>1.0cm</v>
      </c>
      <c r="R194" cm="1">
        <f t="array" ref="R194">IF(Q194="","",IF(ISNUMBER(SEARCH("cm",Q194)),MAX(VALUE(SUBSTITUTE(_xlfn.FILTERXML("&lt;t&gt;&lt;s&gt;"&amp;SUBSTITUTE(Q194,",","&lt;/s&gt;&lt;s&gt;")&amp;"&lt;/s&gt;&lt;/t&gt;","//s"),"cm",""))),MAX(VALUE(SUBSTITUTE(_xlfn.FILTERXML("&lt;t&gt;&lt;s&gt;"&amp;SUBSTITUTE(Q194,",","&lt;/s&gt;&lt;s&gt;")&amp;"&lt;/s&gt;&lt;/t&gt;","//s"),"mm","")))/10))</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 ""))</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9" t="str">
        <f>IF('Model output'!S193="","",'Model output'!S193)</f>
        <v>Absent</v>
      </c>
      <c r="Y194" t="str">
        <f>IF(OR('Model output'!S193="",ISNUMBER(SEARCH("Absent",'Model output'!S193)),ISNUMBER(SEARCH("Not identified",'Model output'!S193)),AND(ISNUMBER(SEARCH("No",'Model output'!S193)),NOT(ISNUMBER(SEARCH("carcinoma",'Model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1" t="str">
        <f>IF(OR('Model output'!V193="", AND(ISERROR(SEARCH("Positive",'Model output'!V193)), ISNUMBER(SEARCH("Negative",'Model output'!V193))), ISNUMBER(SEARCH("Uninvolved",'Model output'!V193)), ISNUMBER(SEARCH("not involved",'Model output'!V193)), ISNUMBER(SEARCH("Free",'Model output'!V193)), ISNUMBER(SEARCH("1 mm",'Model output'!V193)), ISNUMBER(SEARCH("1.0 mm",'Model output'!V193)), ISNUMBER(SEARCH("0.1 CM",'Model output'!V193)), ISNUMBER(SEARCH("less than 0.2 mm",'Model output'!V193)), ISNUMBER(SEARCH("less than 0.5 mm",'Model output'!V193)), ISNUMBER(SEARCH("invades capsule",'Model output'!V193)), ISNUMBER(SEARCH("Lymphocyte invasion",'Model output'!V193)), ISNUMBER(SEARCH("invades in capsule or vessel or benign tissue",'Model output'!V193)), ISNUMBER(SEARCH("not mentioned",'Model output'!V193)), ISNUMBER(SEARCH("cannot be assessed",'Model output'!V193))), "negative", "positive")</f>
        <v>negative</v>
      </c>
      <c r="AE194" s="38"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39" t="str">
        <f t="shared" si="47"/>
        <v>1a</v>
      </c>
      <c r="AG194" s="39" t="str">
        <f t="shared" si="48"/>
        <v>1a</v>
      </c>
      <c r="AH194" s="39" t="str">
        <f t="shared" si="50"/>
        <v>0</v>
      </c>
      <c r="AI194" s="45" t="str">
        <f t="shared" si="51"/>
        <v>I</v>
      </c>
      <c r="AJ194" s="42" t="s">
        <v>942</v>
      </c>
      <c r="AK194" s="44" t="s">
        <v>634</v>
      </c>
      <c r="AL194" s="44" t="s">
        <v>945</v>
      </c>
      <c r="AM194" s="44" t="s">
        <v>949</v>
      </c>
      <c r="AN194" s="44" t="s">
        <v>73</v>
      </c>
      <c r="AO194" s="24">
        <f t="shared" ca="1" si="52"/>
        <v>1</v>
      </c>
      <c r="AP194" s="1">
        <f t="shared" si="53"/>
        <v>1</v>
      </c>
      <c r="AQ194" s="1">
        <f t="shared" si="54"/>
        <v>0</v>
      </c>
      <c r="AR194" s="1">
        <f t="shared" si="55"/>
        <v>1</v>
      </c>
      <c r="AS194" s="15">
        <f t="shared" si="36"/>
        <v>1</v>
      </c>
    </row>
    <row r="195" spans="1:45">
      <c r="A195" t="str">
        <f>'Model output'!A194</f>
        <v>TCGA-EM-A3FK</v>
      </c>
      <c r="B195" s="36">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0</v>
      </c>
      <c r="F195" t="str">
        <f t="shared" si="46"/>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output'!G194)),ISNUMBER(SEARCH("V ",'Model output'!G194)),ISNUMBER(SEARCH("five",'Model output'!G194)),ISNUMBER(SEARCH("5",'Model output'!G194))))), "lateral", "central"))</f>
        <v>lateral</v>
      </c>
      <c r="H195" t="str">
        <f>IF('Model output'!H194="","negative",IF(OR(ISNUMBER(SEARCH("lymph node",'Model output'!H194)),ISNUMBER(SEARCH("gland",'Model output'!H194)),ISNUMBER(SEARCH("lobe",'Model output'!H194)),ISNUMBER(SEARCH("isthmus",'Model output'!H194)),ISNUMBER(SEARCH("mediastinum",'Model output'!H194)),ISNUMBER(SEARCH("Not mentioned",'Model output'!H194)), ISNUMBER(SEARCH("Not applicable",'Model output'!H194)), ISNUMBER(SEARCH("paratracheal",'Model output'!H194)),ISNUMBER(SEARCH("fibroadipose tissue",'Model output'!H194)),ISNUMBER(SEARCH("thyroid node",'Model output'!H194)),ISNUMBER(SEARCH("skeletal muscle",'Model output'!H194)),ISNUMBER(SEARCH("right",'Model output'!H194)),ISNUMBER(SEARCH("left",'Model output'!H194)),ISNUMBER(SEARCH("Not specified",'Model output'!H194))),"negative","positive"))</f>
        <v>negative</v>
      </c>
      <c r="I195">
        <f>IF(OR('Model output'!I194="",'Model output'!I194="Not answered",'Model output'!I194="Not mentioned"),"",IF(ISNUMBER('Model output'!I194),'Model output'!I194,1))</f>
        <v>25</v>
      </c>
      <c r="J195">
        <f>IF(OR('Model output'!J194="",'Model output'!J194="Not answered",'Model output'!J194="Not mentioned"),"",IF(AND(ISNUMBER('Model output'!J194),'Model output'!J194&lt;=I195),'Model output'!J194,IF(AND(ISNUMBER('Model output'!J194), 'Model output'!J194&gt;=DATE(2024,1,1)), MIN(DAY('Model output'!J194), MONTH('Model output'!J194), YEAR('Model output'!J194)), IF(ISNUMBER(SEARCH("0/",'Model output'!J194)),0,IF(ISNUMBER(SEARCH("/",'Model output'!J194)), VALUE(LEFT('Model output'!J194, SEARCH("/",'Model output'!J194)-1)),1)))))</f>
        <v>17</v>
      </c>
      <c r="K195" t="str" cm="1">
        <f t="array" ref="K195">IF(COUNT(FIND({0,1,2,3,4,5,6,7,8,9},'Model output'!K194))&gt;0,'Model output'!K194,"")</f>
        <v/>
      </c>
      <c r="L195" s="8" t="str">
        <f t="shared" si="45"/>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v>
      </c>
      <c r="O195" t="str">
        <f>IF('Model output'!M194="","",'Model output'!M194)</f>
        <v>classical (usual)</v>
      </c>
      <c r="P195" t="str">
        <f>IF('Model output'!N194="","",'Model output'!N194)</f>
        <v>1.2cm</v>
      </c>
      <c r="Q195" t="str">
        <f t="shared" si="49"/>
        <v>1.2cm</v>
      </c>
      <c r="R195" cm="1">
        <f t="array" ref="R195">IF(Q195="","",IF(ISNUMBER(SEARCH("cm",Q195)),MAX(VALUE(SUBSTITUTE(_xlfn.FILTERXML("&lt;t&gt;&lt;s&gt;"&amp;SUBSTITUTE(Q195,",","&lt;/s&gt;&lt;s&gt;")&amp;"&lt;/s&gt;&lt;/t&gt;","//s"),"cm",""))),MAX(VALUE(SUBSTITUTE(_xlfn.FILTERXML("&lt;t&gt;&lt;s&gt;"&amp;SUBSTITUTE(Q195,",","&lt;/s&gt;&lt;s&gt;")&amp;"&lt;/s&gt;&lt;/t&gt;","//s"),"mm","")))/10))</f>
        <v>1.2</v>
      </c>
      <c r="S195" t="str">
        <f>IF(OR('Model output'!P194="",ISNUMBER(SEARCH("Not identified", 'Model output'!P194)),ISNUMBER(SEARCH("Absent",'Model output'!P194)),AND(ISNUMBER(SEARCH("No",'Model output'!P194)),NOT(ISNUMBER(SEARCH("diagnostic",'Model output'!P194)))),ISNUMBER(SEARCH("Negative",'Model output'!P194))),"negative","positive")</f>
        <v>positive</v>
      </c>
      <c r="T195">
        <f>IF('Model output'!O194="","",'Model output'!O194)</f>
        <v>3</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 ""))</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9" t="str">
        <f>IF('Model output'!S194="","",'Model output'!S194)</f>
        <v>Not identified</v>
      </c>
      <c r="Y195" t="str">
        <f>IF(OR('Model output'!S194="",ISNUMBER(SEARCH("Absent",'Model output'!S194)),ISNUMBER(SEARCH("Not identified",'Model output'!S194)),AND(ISNUMBER(SEARCH("No",'Model output'!S194)),NOT(ISNUMBER(SEARCH("carcinoma",'Model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1" t="str">
        <f>IF(OR('Model output'!V194="", AND(ISERROR(SEARCH("Positive",'Model output'!V194)), ISNUMBER(SEARCH("Negative",'Model output'!V194))), ISNUMBER(SEARCH("Uninvolved",'Model output'!V194)), ISNUMBER(SEARCH("not involved",'Model output'!V194)), ISNUMBER(SEARCH("Free",'Model output'!V194)), ISNUMBER(SEARCH("1 mm",'Model output'!V194)), ISNUMBER(SEARCH("1.0 mm",'Model output'!V194)), ISNUMBER(SEARCH("0.1 CM",'Model output'!V194)), ISNUMBER(SEARCH("less than 0.2 mm",'Model output'!V194)), ISNUMBER(SEARCH("less than 0.5 mm",'Model output'!V194)), ISNUMBER(SEARCH("invades capsule",'Model output'!V194)), ISNUMBER(SEARCH("Lymphocyte invasion",'Model output'!V194)), ISNUMBER(SEARCH("invades in capsule or vessel or benign tissue",'Model output'!V194)), ISNUMBER(SEARCH("not mentioned",'Model output'!V194)), ISNUMBER(SEARCH("cannot be assessed",'Model output'!V194))), "negative", "positive")</f>
        <v>negative</v>
      </c>
      <c r="AE195" s="38"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39" t="str">
        <f t="shared" si="47"/>
        <v>1b</v>
      </c>
      <c r="AG195" s="39" t="str">
        <f t="shared" si="48"/>
        <v>1b</v>
      </c>
      <c r="AH195" s="39" t="str">
        <f t="shared" si="50"/>
        <v>0</v>
      </c>
      <c r="AI195" s="45" t="str">
        <f t="shared" si="51"/>
        <v>I</v>
      </c>
      <c r="AJ195" s="42" t="s">
        <v>942</v>
      </c>
      <c r="AK195" s="44" t="s">
        <v>945</v>
      </c>
      <c r="AL195" s="44" t="s">
        <v>945</v>
      </c>
      <c r="AM195" s="44" t="s">
        <v>949</v>
      </c>
      <c r="AN195" s="44" t="s">
        <v>73</v>
      </c>
      <c r="AO195" s="24">
        <f t="shared" ca="1" si="52"/>
        <v>1</v>
      </c>
      <c r="AP195" s="1">
        <f t="shared" si="53"/>
        <v>1</v>
      </c>
      <c r="AQ195" s="1">
        <f t="shared" si="54"/>
        <v>1</v>
      </c>
      <c r="AR195" s="1">
        <f t="shared" si="55"/>
        <v>1</v>
      </c>
      <c r="AS195" s="15">
        <f t="shared" ref="AS195:AS258" si="56">IF(AI195=AN195,1,0)</f>
        <v>1</v>
      </c>
    </row>
    <row r="196" spans="1:45">
      <c r="A196" t="str">
        <f>'Model output'!A195</f>
        <v>TCGA-EM-A3FL</v>
      </c>
      <c r="B196" s="36">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0</v>
      </c>
      <c r="F196" t="str">
        <f t="shared" si="46"/>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output'!G195)),ISNUMBER(SEARCH("V ",'Model output'!G195)),ISNUMBER(SEARCH("five",'Model output'!G195)),ISNUMBER(SEARCH("5",'Model output'!G195))))), "lateral", "central"))</f>
        <v/>
      </c>
      <c r="H196" t="str">
        <f>IF('Model output'!H195="","negative",IF(OR(ISNUMBER(SEARCH("lymph node",'Model output'!H195)),ISNUMBER(SEARCH("gland",'Model output'!H195)),ISNUMBER(SEARCH("lobe",'Model output'!H195)),ISNUMBER(SEARCH("isthmus",'Model output'!H195)),ISNUMBER(SEARCH("mediastinum",'Model output'!H195)),ISNUMBER(SEARCH("Not mentioned",'Model output'!H195)), ISNUMBER(SEARCH("Not applicable",'Model output'!H195)), ISNUMBER(SEARCH("paratracheal",'Model output'!H195)),ISNUMBER(SEARCH("fibroadipose tissue",'Model output'!H195)),ISNUMBER(SEARCH("thyroid node",'Model output'!H195)),ISNUMBER(SEARCH("skeletal muscle",'Model output'!H195)),ISNUMBER(SEARCH("right",'Model output'!H195)),ISNUMBER(SEARCH("left",'Model output'!H195)),ISNUMBER(SEARCH("Not specified",'Model output'!H195))),"negative","positive"))</f>
        <v>negative</v>
      </c>
      <c r="I196">
        <f>IF(OR('Model output'!I195="",'Model output'!I195="Not answered",'Model output'!I195="Not mentioned"),"",IF(ISNUMBER('Model output'!I195),'Model output'!I195,1))</f>
        <v>0</v>
      </c>
      <c r="J196">
        <f>IF(OR('Model output'!J195="",'Model output'!J195="Not answered",'Model output'!J195="Not mentioned"),"",IF(AND(ISNUMBER('Model output'!J195),'Model output'!J195&lt;=I196),'Model output'!J195,IF(AND(ISNUMBER('Model output'!J195), 'Model output'!J195&gt;=DATE(2024,1,1)), MIN(DAY('Model output'!J195), MONTH('Model output'!J195), YEAR('Model output'!J195)), IF(ISNUMBER(SEARCH("0/",'Model output'!J195)),0,IF(ISNUMBER(SEARCH("/",'Model output'!J195)), VALUE(LEFT('Model output'!J195, SEARCH("/",'Model output'!J195)-1)),1)))))</f>
        <v>0</v>
      </c>
      <c r="K196" t="str" cm="1">
        <f t="array" ref="K196">IF(COUNT(FIND({0,1,2,3,4,5,6,7,8,9},'Model output'!K195))&gt;0,'Model output'!K195,"")</f>
        <v/>
      </c>
      <c r="L196" s="8" t="str">
        <f t="shared" si="45"/>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
      </c>
      <c r="P196" t="str">
        <f>IF('Model output'!N195="","",'Model output'!N195)</f>
        <v>1.5 cm</v>
      </c>
      <c r="Q196" t="str">
        <f t="shared" si="49"/>
        <v>1.5cm</v>
      </c>
      <c r="R196" cm="1">
        <f t="array" ref="R196">IF(Q196="","",IF(ISNUMBER(SEARCH("cm",Q196)),MAX(VALUE(SUBSTITUTE(_xlfn.FILTERXML("&lt;t&gt;&lt;s&gt;"&amp;SUBSTITUTE(Q196,",","&lt;/s&gt;&lt;s&gt;")&amp;"&lt;/s&gt;&lt;/t&gt;","//s"),"cm",""))),MAX(VALUE(SUBSTITUTE(_xlfn.FILTERXML("&lt;t&gt;&lt;s&gt;"&amp;SUBSTITUTE(Q196,",","&lt;/s&gt;&lt;s&gt;")&amp;"&lt;/s&gt;&lt;/t&gt;","//s"),"mm","")))/10))</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 ""))</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9" t="str">
        <f>IF('Model output'!S195="","",'Model output'!S195)</f>
        <v>Not identified</v>
      </c>
      <c r="Y196" t="str">
        <f>IF(OR('Model output'!S195="",ISNUMBER(SEARCH("Absent",'Model output'!S195)),ISNUMBER(SEARCH("Not identified",'Model output'!S195)),AND(ISNUMBER(SEARCH("No",'Model output'!S195)),NOT(ISNUMBER(SEARCH("carcinoma",'Model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
      </c>
      <c r="AB196" t="str">
        <f>IF(AA196&lt;&gt;"Yes","",IF(OR('Model output'!U195="",ISNUMBER(SEARCH("Not identified",'Model output'!U195))),"",'Model output'!U195))</f>
        <v/>
      </c>
      <c r="AC196" s="1" t="str">
        <f>IF(OR('Model output'!V195="", AND(ISERROR(SEARCH("Positive",'Model output'!V195)), ISNUMBER(SEARCH("Negative",'Model output'!V195))), ISNUMBER(SEARCH("Uninvolved",'Model output'!V195)), ISNUMBER(SEARCH("not involved",'Model output'!V195)), ISNUMBER(SEARCH("Free",'Model output'!V195)), ISNUMBER(SEARCH("1 mm",'Model output'!V195)), ISNUMBER(SEARCH("1.0 mm",'Model output'!V195)), ISNUMBER(SEARCH("0.1 CM",'Model output'!V195)), ISNUMBER(SEARCH("less than 0.2 mm",'Model output'!V195)), ISNUMBER(SEARCH("less than 0.5 mm",'Model output'!V195)), ISNUMBER(SEARCH("invades capsule",'Model output'!V195)), ISNUMBER(SEARCH("Lymphocyte invasion",'Model output'!V195)), ISNUMBER(SEARCH("invades in capsule or vessel or benign tissue",'Model output'!V195)), ISNUMBER(SEARCH("not mentioned",'Model output'!V195)), ISNUMBER(SEARCH("cannot be assessed",'Model output'!V195))), "negative", "positive")</f>
        <v>negative</v>
      </c>
      <c r="AE196" s="38"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39" t="str">
        <f t="shared" si="47"/>
        <v>1b</v>
      </c>
      <c r="AG196" s="39" t="str">
        <f t="shared" si="48"/>
        <v>0</v>
      </c>
      <c r="AH196" s="39" t="str">
        <f t="shared" si="50"/>
        <v>0</v>
      </c>
      <c r="AI196" s="45" t="str">
        <f t="shared" si="51"/>
        <v>I</v>
      </c>
      <c r="AJ196" s="42" t="s">
        <v>941</v>
      </c>
      <c r="AK196" s="44" t="s">
        <v>945</v>
      </c>
      <c r="AL196" s="44" t="s">
        <v>949</v>
      </c>
      <c r="AM196" s="44" t="s">
        <v>949</v>
      </c>
      <c r="AN196" s="44" t="s">
        <v>73</v>
      </c>
      <c r="AO196" s="24">
        <f t="shared" ca="1" si="52"/>
        <v>1</v>
      </c>
      <c r="AP196" s="1">
        <f t="shared" si="53"/>
        <v>1</v>
      </c>
      <c r="AQ196" s="1">
        <f t="shared" si="54"/>
        <v>1</v>
      </c>
      <c r="AR196" s="1">
        <f t="shared" si="55"/>
        <v>1</v>
      </c>
      <c r="AS196" s="15">
        <f t="shared" si="56"/>
        <v>1</v>
      </c>
    </row>
    <row r="197" spans="1:45">
      <c r="A197" t="str">
        <f>'Model output'!A196</f>
        <v>TCGA-EM-A3FM</v>
      </c>
      <c r="B197" s="36">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0</v>
      </c>
      <c r="F197" t="str">
        <f t="shared" si="46"/>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output'!G196)),ISNUMBER(SEARCH("V ",'Model output'!G196)),ISNUMBER(SEARCH("five",'Model output'!G196)),ISNUMBER(SEARCH("5",'Model output'!G196))))), "lateral", "central"))</f>
        <v/>
      </c>
      <c r="H197" t="str">
        <f>IF('Model output'!H196="","negative",IF(OR(ISNUMBER(SEARCH("lymph node",'Model output'!H196)),ISNUMBER(SEARCH("gland",'Model output'!H196)),ISNUMBER(SEARCH("lobe",'Model output'!H196)),ISNUMBER(SEARCH("isthmus",'Model output'!H196)),ISNUMBER(SEARCH("mediastinum",'Model output'!H196)),ISNUMBER(SEARCH("Not mentioned",'Model output'!H196)), ISNUMBER(SEARCH("Not applicable",'Model output'!H196)), ISNUMBER(SEARCH("paratracheal",'Model output'!H196)),ISNUMBER(SEARCH("fibroadipose tissue",'Model output'!H196)),ISNUMBER(SEARCH("thyroid node",'Model output'!H196)),ISNUMBER(SEARCH("skeletal muscle",'Model output'!H196)),ISNUMBER(SEARCH("right",'Model output'!H196)),ISNUMBER(SEARCH("left",'Model output'!H196)),ISNUMBER(SEARCH("Not specified",'Model output'!H196))),"negative","positive"))</f>
        <v>negative</v>
      </c>
      <c r="I197">
        <f>IF(OR('Model output'!I196="",'Model output'!I196="Not answered",'Model output'!I196="Not mentioned"),"",IF(ISNUMBER('Model output'!I196),'Model output'!I196,1))</f>
        <v>53</v>
      </c>
      <c r="J197">
        <f>IF(OR('Model output'!J196="",'Model output'!J196="Not answered",'Model output'!J196="Not mentioned"),"",IF(AND(ISNUMBER('Model output'!J196),'Model output'!J196&lt;=I197),'Model output'!J196,IF(AND(ISNUMBER('Model output'!J196), 'Model output'!J196&gt;=DATE(2024,1,1)), MIN(DAY('Model output'!J196), MONTH('Model output'!J196), YEAR('Model output'!J196)), IF(ISNUMBER(SEARCH("0/",'Model output'!J196)),0,IF(ISNUMBER(SEARCH("/",'Model output'!J196)), VALUE(LEFT('Model output'!J196, SEARCH("/",'Model output'!J196)-1)),1)))))</f>
        <v>17</v>
      </c>
      <c r="K197" t="str" cm="1">
        <f t="array" ref="K197">IF(COUNT(FIND({0,1,2,3,4,5,6,7,8,9},'Model output'!K196))&gt;0,'Model output'!K196,"")</f>
        <v/>
      </c>
      <c r="L197" s="8" t="str">
        <f t="shared" si="45"/>
        <v/>
      </c>
      <c r="M197" t="str" cm="1">
        <f t="array" ref="M197">IF(L197="","",IF(ISNUMBER(SEARCH("cm",L197)),MAX(VALUE(SUBSTITUTE(_xlfn.FILTERXML("&lt;t&gt;&lt;s&gt;"&amp;SUBSTITUTE(L197,",","&lt;/s&gt;&lt;s&gt;")&amp;"&lt;/s&gt;&lt;/t&gt;","//s"),"cm",""))),MAX(VALUE(SUBSTITUTE(_xlfn.FILTERXML("&lt;t&gt;&lt;s&gt;"&amp;SUBSTITUTE(L197,",","&lt;/s&gt;&lt;s&gt;")&amp;"&lt;/s&gt;&lt;/t&gt;","//s"),"mm","")))/10))</f>
        <v/>
      </c>
      <c r="N197" t="str">
        <f>IF('Model output'!L196="","",'Model output'!L196)</f>
        <v>Papillary carcinoma, classical (usual)</v>
      </c>
      <c r="O197" t="str">
        <f>IF('Model output'!M196="","",'Model output'!M196)</f>
        <v>with focal tall cell change (5%)</v>
      </c>
      <c r="P197" t="str">
        <f>IF('Model output'!N196="","",'Model output'!N196)</f>
        <v>2.2cm</v>
      </c>
      <c r="Q197" t="str">
        <f t="shared" si="49"/>
        <v>2.2cm</v>
      </c>
      <c r="R197" cm="1">
        <f t="array" ref="R197">IF(Q197="","",IF(ISNUMBER(SEARCH("cm",Q197)),MAX(VALUE(SUBSTITUTE(_xlfn.FILTERXML("&lt;t&gt;&lt;s&gt;"&amp;SUBSTITUTE(Q197,",","&lt;/s&gt;&lt;s&gt;")&amp;"&lt;/s&gt;&lt;/t&gt;","//s"),"cm",""))),MAX(VALUE(SUBSTITUTE(_xlfn.FILTERXML("&lt;t&gt;&lt;s&gt;"&amp;SUBSTITUTE(Q197,",","&lt;/s&gt;&lt;s&gt;")&amp;"&lt;/s&gt;&lt;/t&gt;","//s"),"mm","")))/10))</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f>IF('Model output'!O196="","",'Model output'!O196)</f>
        <v>2</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 ""))</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9" t="str">
        <f>IF('Model output'!S196="","",'Model output'!S196)</f>
        <v>Not identified</v>
      </c>
      <c r="Y197" t="str">
        <f>IF(OR('Model output'!S196="",ISNUMBER(SEARCH("Absent",'Model output'!S196)),ISNUMBER(SEARCH("Not identified",'Model output'!S196)),AND(ISNUMBER(SEARCH("No",'Model output'!S196)),NOT(ISNUMBER(SEARCH("carcinoma",'Model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1" t="str">
        <f>IF(OR('Model output'!V196="", AND(ISERROR(SEARCH("Positive",'Model output'!V196)), ISNUMBER(SEARCH("Negative",'Model output'!V196))), ISNUMBER(SEARCH("Uninvolved",'Model output'!V196)), ISNUMBER(SEARCH("not involved",'Model output'!V196)), ISNUMBER(SEARCH("Free",'Model output'!V196)), ISNUMBER(SEARCH("1 mm",'Model output'!V196)), ISNUMBER(SEARCH("1.0 mm",'Model output'!V196)), ISNUMBER(SEARCH("0.1 CM",'Model output'!V196)), ISNUMBER(SEARCH("less than 0.2 mm",'Model output'!V196)), ISNUMBER(SEARCH("less than 0.5 mm",'Model output'!V196)), ISNUMBER(SEARCH("invades capsule",'Model output'!V196)), ISNUMBER(SEARCH("Lymphocyte invasion",'Model output'!V196)), ISNUMBER(SEARCH("invades in capsule or vessel or benign tissue",'Model output'!V196)), ISNUMBER(SEARCH("not mentioned",'Model output'!V196)), ISNUMBER(SEARCH("cannot be assessed",'Model output'!V196))), "negative", "positive")</f>
        <v>negative</v>
      </c>
      <c r="AE197" s="38"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39" t="str">
        <f t="shared" si="47"/>
        <v>2</v>
      </c>
      <c r="AG197" s="39" t="str">
        <f t="shared" si="48"/>
        <v>1a</v>
      </c>
      <c r="AH197" s="39" t="str">
        <f t="shared" si="50"/>
        <v>0</v>
      </c>
      <c r="AI197" s="45" t="str">
        <f t="shared" si="51"/>
        <v>II</v>
      </c>
      <c r="AJ197" s="42" t="s">
        <v>942</v>
      </c>
      <c r="AK197" s="44" t="s">
        <v>948</v>
      </c>
      <c r="AL197" s="44" t="s">
        <v>945</v>
      </c>
      <c r="AM197" s="44" t="s">
        <v>949</v>
      </c>
      <c r="AN197" s="44" t="s">
        <v>947</v>
      </c>
      <c r="AO197" s="24">
        <f t="shared" ca="1" si="52"/>
        <v>1</v>
      </c>
      <c r="AP197" s="1">
        <f t="shared" si="53"/>
        <v>1</v>
      </c>
      <c r="AQ197" s="1">
        <f t="shared" si="54"/>
        <v>0</v>
      </c>
      <c r="AR197" s="1">
        <f t="shared" si="55"/>
        <v>1</v>
      </c>
      <c r="AS197" s="15">
        <f t="shared" si="56"/>
        <v>1</v>
      </c>
    </row>
    <row r="198" spans="1:45">
      <c r="A198" t="str">
        <f>'Model output'!A197</f>
        <v>TCGA-EM-A3FN</v>
      </c>
      <c r="B198" s="36">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0</v>
      </c>
      <c r="F198" t="str">
        <f t="shared" si="46"/>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output'!G197)),ISNUMBER(SEARCH("V ",'Model output'!G197)),ISNUMBER(SEARCH("five",'Model output'!G197)),ISNUMBER(SEARCH("5",'Model output'!G197))))), "lateral", "central"))</f>
        <v/>
      </c>
      <c r="H198" t="str">
        <f>IF('Model output'!H197="","negative",IF(OR(ISNUMBER(SEARCH("lymph node",'Model output'!H197)),ISNUMBER(SEARCH("gland",'Model output'!H197)),ISNUMBER(SEARCH("lobe",'Model output'!H197)),ISNUMBER(SEARCH("isthmus",'Model output'!H197)),ISNUMBER(SEARCH("mediastinum",'Model output'!H197)),ISNUMBER(SEARCH("Not mentioned",'Model output'!H197)), ISNUMBER(SEARCH("Not applicable",'Model output'!H197)), ISNUMBER(SEARCH("paratracheal",'Model output'!H197)),ISNUMBER(SEARCH("fibroadipose tissue",'Model output'!H197)),ISNUMBER(SEARCH("thyroid node",'Model output'!H197)),ISNUMBER(SEARCH("skeletal muscle",'Model output'!H197)),ISNUMBER(SEARCH("right",'Model output'!H197)),ISNUMBER(SEARCH("left",'Model output'!H197)),ISNUMBER(SEARCH("Not specified",'Model output'!H197))),"negative","positive"))</f>
        <v>negative</v>
      </c>
      <c r="I198">
        <f>IF(OR('Model output'!I197="",'Model output'!I197="Not answered",'Model output'!I197="Not mentioned"),"",IF(ISNUMBER('Model output'!I197),'Model output'!I197,1))</f>
        <v>2</v>
      </c>
      <c r="J198">
        <f>IF(OR('Model output'!J197="",'Model output'!J197="Not answered",'Model output'!J197="Not mentioned"),"",IF(AND(ISNUMBER('Model output'!J197),'Model output'!J197&lt;=I198),'Model output'!J197,IF(AND(ISNUMBER('Model output'!J197), 'Model output'!J197&gt;=DATE(2024,1,1)), MIN(DAY('Model output'!J197), MONTH('Model output'!J197), YEAR('Model output'!J197)), IF(ISNUMBER(SEARCH("0/",'Model output'!J197)),0,IF(ISNUMBER(SEARCH("/",'Model output'!J197)), VALUE(LEFT('Model output'!J197, SEARCH("/",'Model output'!J197)-1)),1)))))</f>
        <v>0</v>
      </c>
      <c r="K198" t="str" cm="1">
        <f t="array" ref="K198">IF(COUNT(FIND({0,1,2,3,4,5,6,7,8,9},'Model output'!K197))&gt;0,'Model output'!K197,"")</f>
        <v/>
      </c>
      <c r="L198" s="8" t="str">
        <f t="shared" si="45"/>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
      </c>
      <c r="P198" t="str">
        <f>IF('Model output'!N197="","",'Model output'!N197)</f>
        <v>4.2cm</v>
      </c>
      <c r="Q198" t="str">
        <f t="shared" si="49"/>
        <v>4.2cm</v>
      </c>
      <c r="R198" cm="1">
        <f t="array" ref="R198">IF(Q198="","",IF(ISNUMBER(SEARCH("cm",Q198)),MAX(VALUE(SUBSTITUTE(_xlfn.FILTERXML("&lt;t&gt;&lt;s&gt;"&amp;SUBSTITUTE(Q198,",","&lt;/s&gt;&lt;s&gt;")&amp;"&lt;/s&gt;&lt;/t&gt;","//s"),"cm",""))),MAX(VALUE(SUBSTITUTE(_xlfn.FILTERXML("&lt;t&gt;&lt;s&gt;"&amp;SUBSTITUTE(Q198,",","&lt;/s&gt;&lt;s&gt;")&amp;"&lt;/s&gt;&lt;/t&gt;","//s"),"mm","")))/10))</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 ""))</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9" t="str">
        <f>IF('Model output'!S197="","",'Model output'!S197)</f>
        <v>Not identified</v>
      </c>
      <c r="Y198" t="str">
        <f>IF(OR('Model output'!S197="",ISNUMBER(SEARCH("Absent",'Model output'!S197)),ISNUMBER(SEARCH("Not identified",'Model output'!S197)),AND(ISNUMBER(SEARCH("No",'Model output'!S197)),NOT(ISNUMBER(SEARCH("carcinoma",'Model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
      </c>
      <c r="AB198" t="str">
        <f>IF(AA198&lt;&gt;"Yes","",IF(OR('Model output'!U197="",ISNUMBER(SEARCH("Not identified",'Model output'!U197))),"",'Model output'!U197))</f>
        <v/>
      </c>
      <c r="AC198" s="1" t="str">
        <f>IF(OR('Model output'!V197="", AND(ISERROR(SEARCH("Positive",'Model output'!V197)), ISNUMBER(SEARCH("Negative",'Model output'!V197))), ISNUMBER(SEARCH("Uninvolved",'Model output'!V197)), ISNUMBER(SEARCH("not involved",'Model output'!V197)), ISNUMBER(SEARCH("Free",'Model output'!V197)), ISNUMBER(SEARCH("1 mm",'Model output'!V197)), ISNUMBER(SEARCH("1.0 mm",'Model output'!V197)), ISNUMBER(SEARCH("0.1 CM",'Model output'!V197)), ISNUMBER(SEARCH("less than 0.2 mm",'Model output'!V197)), ISNUMBER(SEARCH("less than 0.5 mm",'Model output'!V197)), ISNUMBER(SEARCH("invades capsule",'Model output'!V197)), ISNUMBER(SEARCH("Lymphocyte invasion",'Model output'!V197)), ISNUMBER(SEARCH("invades in capsule or vessel or benign tissue",'Model output'!V197)), ISNUMBER(SEARCH("not mentioned",'Model output'!V197)), ISNUMBER(SEARCH("cannot be assessed",'Model output'!V197))), "negative", "positive")</f>
        <v>negative</v>
      </c>
      <c r="AE198" s="38"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39" t="str">
        <f t="shared" si="47"/>
        <v>3a</v>
      </c>
      <c r="AG198" s="39" t="str">
        <f t="shared" si="48"/>
        <v>0</v>
      </c>
      <c r="AH198" s="39" t="str">
        <f t="shared" si="50"/>
        <v>0</v>
      </c>
      <c r="AI198" s="45" t="str">
        <f t="shared" si="51"/>
        <v>I</v>
      </c>
      <c r="AJ198" s="42" t="s">
        <v>941</v>
      </c>
      <c r="AK198" s="44" t="s">
        <v>950</v>
      </c>
      <c r="AL198" s="44" t="s">
        <v>946</v>
      </c>
      <c r="AM198" s="44" t="s">
        <v>949</v>
      </c>
      <c r="AN198" s="44" t="s">
        <v>73</v>
      </c>
      <c r="AO198" s="24">
        <f t="shared" ca="1" si="52"/>
        <v>1</v>
      </c>
      <c r="AP198" s="1">
        <f t="shared" si="53"/>
        <v>1</v>
      </c>
      <c r="AQ198" s="1">
        <f t="shared" si="54"/>
        <v>1</v>
      </c>
      <c r="AR198" s="1">
        <f t="shared" si="55"/>
        <v>1</v>
      </c>
      <c r="AS198" s="15">
        <f t="shared" si="56"/>
        <v>1</v>
      </c>
    </row>
    <row r="199" spans="1:45">
      <c r="A199" t="str">
        <f>'Model output'!A198</f>
        <v>TCGA-EM-A3FO</v>
      </c>
      <c r="B199" s="36">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0</v>
      </c>
      <c r="F199" t="str">
        <f t="shared" si="46"/>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output'!G198)),ISNUMBER(SEARCH("V ",'Model output'!G198)),ISNUMBER(SEARCH("five",'Model output'!G198)),ISNUMBER(SEARCH("5",'Model output'!G198))))), "lateral", "central"))</f>
        <v/>
      </c>
      <c r="H199" t="str">
        <f>IF('Model output'!H198="","negative",IF(OR(ISNUMBER(SEARCH("lymph node",'Model output'!H198)),ISNUMBER(SEARCH("gland",'Model output'!H198)),ISNUMBER(SEARCH("lobe",'Model output'!H198)),ISNUMBER(SEARCH("isthmus",'Model output'!H198)),ISNUMBER(SEARCH("mediastinum",'Model output'!H198)),ISNUMBER(SEARCH("Not mentioned",'Model output'!H198)), ISNUMBER(SEARCH("Not applicable",'Model output'!H198)), ISNUMBER(SEARCH("paratracheal",'Model output'!H198)),ISNUMBER(SEARCH("fibroadipose tissue",'Model output'!H198)),ISNUMBER(SEARCH("thyroid node",'Model output'!H198)),ISNUMBER(SEARCH("skeletal muscle",'Model output'!H198)),ISNUMBER(SEARCH("right",'Model output'!H198)),ISNUMBER(SEARCH("left",'Model output'!H198)),ISNUMBER(SEARCH("Not specified",'Model output'!H198))),"negative","positive"))</f>
        <v>negative</v>
      </c>
      <c r="I199">
        <f>IF(OR('Model output'!I198="",'Model output'!I198="Not answered",'Model output'!I198="Not mentioned"),"",IF(ISNUMBER('Model output'!I198),'Model output'!I198,1))</f>
        <v>3</v>
      </c>
      <c r="J199">
        <f>IF(OR('Model output'!J198="",'Model output'!J198="Not answered",'Model output'!J198="Not mentioned"),"",IF(AND(ISNUMBER('Model output'!J198),'Model output'!J198&lt;=I199),'Model output'!J198,IF(AND(ISNUMBER('Model output'!J198), 'Model output'!J198&gt;=DATE(2024,1,1)), MIN(DAY('Model output'!J198), MONTH('Model output'!J198), YEAR('Model output'!J198)), IF(ISNUMBER(SEARCH("0/",'Model output'!J198)),0,IF(ISNUMBER(SEARCH("/",'Model output'!J198)), VALUE(LEFT('Model output'!J198, SEARCH("/",'Model output'!J198)-1)),1)))))</f>
        <v>0</v>
      </c>
      <c r="K199" t="str" cm="1">
        <f t="array" ref="K199">IF(COUNT(FIND({0,1,2,3,4,5,6,7,8,9},'Model output'!K198))&gt;0,'Model output'!K198,"")</f>
        <v/>
      </c>
      <c r="L199" s="8" t="str">
        <f t="shared" si="45"/>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v>
      </c>
      <c r="O199" t="str">
        <f>IF('Model output'!M198="","",'Model output'!M198)</f>
        <v>classical (usual)</v>
      </c>
      <c r="P199" t="str">
        <f>IF('Model output'!N198="","",'Model output'!N198)</f>
        <v>4.4 cm</v>
      </c>
      <c r="Q199" t="str">
        <f t="shared" si="49"/>
        <v>4.4cm</v>
      </c>
      <c r="R199" cm="1">
        <f t="array" ref="R199">IF(Q199="","",IF(ISNUMBER(SEARCH("cm",Q199)),MAX(VALUE(SUBSTITUTE(_xlfn.FILTERXML("&lt;t&gt;&lt;s&gt;"&amp;SUBSTITUTE(Q199,",","&lt;/s&gt;&lt;s&gt;")&amp;"&lt;/s&gt;&lt;/t&gt;","//s"),"cm",""))),MAX(VALUE(SUBSTITUTE(_xlfn.FILTERXML("&lt;t&gt;&lt;s&gt;"&amp;SUBSTITUTE(Q199,",","&lt;/s&gt;&lt;s&gt;")&amp;"&lt;/s&gt;&lt;/t&gt;","//s"),"mm","")))/10))</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 ""))</f>
        <v>less than 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9" t="str">
        <f>IF('Model output'!S198="","",'Model output'!S198)</f>
        <v>Not identified</v>
      </c>
      <c r="Y199" t="str">
        <f>IF(OR('Model output'!S198="",ISNUMBER(SEARCH("Absent",'Model output'!S198)),ISNUMBER(SEARCH("Not identified",'Model output'!S198)),AND(ISNUMBER(SEARCH("No",'Model output'!S198)),NOT(ISNUMBER(SEARCH("carcinoma",'Model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1" t="str">
        <f>IF(OR('Model output'!V198="", AND(ISERROR(SEARCH("Positive",'Model output'!V198)), ISNUMBER(SEARCH("Negative",'Model output'!V198))), ISNUMBER(SEARCH("Uninvolved",'Model output'!V198)), ISNUMBER(SEARCH("not involved",'Model output'!V198)), ISNUMBER(SEARCH("Free",'Model output'!V198)), ISNUMBER(SEARCH("1 mm",'Model output'!V198)), ISNUMBER(SEARCH("1.0 mm",'Model output'!V198)), ISNUMBER(SEARCH("0.1 CM",'Model output'!V198)), ISNUMBER(SEARCH("less than 0.2 mm",'Model output'!V198)), ISNUMBER(SEARCH("less than 0.5 mm",'Model output'!V198)), ISNUMBER(SEARCH("invades capsule",'Model output'!V198)), ISNUMBER(SEARCH("Lymphocyte invasion",'Model output'!V198)), ISNUMBER(SEARCH("invades in capsule or vessel or benign tissue",'Model output'!V198)), ISNUMBER(SEARCH("not mentioned",'Model output'!V198)), ISNUMBER(SEARCH("cannot be assessed",'Model output'!V198))), "negative", "positive")</f>
        <v>negative</v>
      </c>
      <c r="AE199" s="38"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39" t="str">
        <f t="shared" si="47"/>
        <v>3a</v>
      </c>
      <c r="AG199" s="39" t="str">
        <f t="shared" si="48"/>
        <v>0</v>
      </c>
      <c r="AH199" s="39" t="str">
        <f t="shared" si="50"/>
        <v>0</v>
      </c>
      <c r="AI199" s="45" t="str">
        <f t="shared" si="51"/>
        <v>I</v>
      </c>
      <c r="AJ199" s="42" t="s">
        <v>942</v>
      </c>
      <c r="AK199" s="44" t="s">
        <v>950</v>
      </c>
      <c r="AL199" s="44" t="s">
        <v>946</v>
      </c>
      <c r="AM199" s="44" t="s">
        <v>949</v>
      </c>
      <c r="AN199" s="44" t="s">
        <v>73</v>
      </c>
      <c r="AO199" s="24">
        <f t="shared" ca="1" si="52"/>
        <v>1</v>
      </c>
      <c r="AP199" s="1">
        <f t="shared" si="53"/>
        <v>1</v>
      </c>
      <c r="AQ199" s="1">
        <f t="shared" si="54"/>
        <v>1</v>
      </c>
      <c r="AR199" s="1">
        <f t="shared" si="55"/>
        <v>1</v>
      </c>
      <c r="AS199" s="15">
        <f t="shared" si="56"/>
        <v>1</v>
      </c>
    </row>
    <row r="200" spans="1:45">
      <c r="A200" t="str">
        <f>'Model output'!A199</f>
        <v>TCGA-EM-A3FP</v>
      </c>
      <c r="B200" s="36">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0</v>
      </c>
      <c r="F200" t="str">
        <f t="shared" si="46"/>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output'!G199)),ISNUMBER(SEARCH("V ",'Model output'!G199)),ISNUMBER(SEARCH("five",'Model output'!G199)),ISNUMBER(SEARCH("5",'Model output'!G199))))), "lateral", "central"))</f>
        <v/>
      </c>
      <c r="H200" t="str">
        <f>IF('Model output'!H199="","negative",IF(OR(ISNUMBER(SEARCH("lymph node",'Model output'!H199)),ISNUMBER(SEARCH("gland",'Model output'!H199)),ISNUMBER(SEARCH("lobe",'Model output'!H199)),ISNUMBER(SEARCH("isthmus",'Model output'!H199)),ISNUMBER(SEARCH("mediastinum",'Model output'!H199)),ISNUMBER(SEARCH("Not mentioned",'Model output'!H199)), ISNUMBER(SEARCH("Not applicable",'Model output'!H199)), ISNUMBER(SEARCH("paratracheal",'Model output'!H199)),ISNUMBER(SEARCH("fibroadipose tissue",'Model output'!H199)),ISNUMBER(SEARCH("thyroid node",'Model output'!H199)),ISNUMBER(SEARCH("skeletal muscle",'Model output'!H199)),ISNUMBER(SEARCH("right",'Model output'!H199)),ISNUMBER(SEARCH("left",'Model output'!H199)),ISNUMBER(SEARCH("Not specified",'Model output'!H199))),"negative","positive"))</f>
        <v>negative</v>
      </c>
      <c r="I200">
        <f>IF(OR('Model output'!I199="",'Model output'!I199="Not answered",'Model output'!I199="Not mentioned"),"",IF(ISNUMBER('Model output'!I199),'Model output'!I199,1))</f>
        <v>3</v>
      </c>
      <c r="J200">
        <f>IF(OR('Model output'!J199="",'Model output'!J199="Not answered",'Model output'!J199="Not mentioned"),"",IF(AND(ISNUMBER('Model output'!J199),'Model output'!J199&lt;=I200),'Model output'!J199,IF(AND(ISNUMBER('Model output'!J199), 'Model output'!J199&gt;=DATE(2024,1,1)), MIN(DAY('Model output'!J199), MONTH('Model output'!J199), YEAR('Model output'!J199)), IF(ISNUMBER(SEARCH("0/",'Model output'!J199)),0,IF(ISNUMBER(SEARCH("/",'Model output'!J199)), VALUE(LEFT('Model output'!J199, SEARCH("/",'Model output'!J199)-1)),1)))))</f>
        <v>0</v>
      </c>
      <c r="K200" t="str" cm="1">
        <f t="array" ref="K200">IF(COUNT(FIND({0,1,2,3,4,5,6,7,8,9},'Model output'!K199))&gt;0,'Model output'!K199,"")</f>
        <v/>
      </c>
      <c r="L200" s="8" t="str">
        <f t="shared" si="45"/>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
      </c>
      <c r="P200" t="str">
        <f>IF('Model output'!N199="","",'Model output'!N199)</f>
        <v>2.2 cm</v>
      </c>
      <c r="Q200" t="str">
        <f t="shared" si="49"/>
        <v>2.2cm</v>
      </c>
      <c r="R200" cm="1">
        <f t="array" ref="R200">IF(Q200="","",IF(ISNUMBER(SEARCH("cm",Q200)),MAX(VALUE(SUBSTITUTE(_xlfn.FILTERXML("&lt;t&gt;&lt;s&gt;"&amp;SUBSTITUTE(Q200,",","&lt;/s&gt;&lt;s&gt;")&amp;"&lt;/s&gt;&lt;/t&gt;","//s"),"cm",""))),MAX(VALUE(SUBSTITUTE(_xlfn.FILTERXML("&lt;t&gt;&lt;s&gt;"&amp;SUBSTITUTE(Q200,",","&lt;/s&gt;&lt;s&gt;")&amp;"&lt;/s&gt;&lt;/t&gt;","//s"),"mm","")))/10))</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 ""))</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9" t="str">
        <f>IF('Model output'!S199="","",'Model output'!S199)</f>
        <v>Not identified</v>
      </c>
      <c r="Y200" t="str">
        <f>IF(OR('Model output'!S199="",ISNUMBER(SEARCH("Absent",'Model output'!S199)),ISNUMBER(SEARCH("Not identified",'Model output'!S199)),AND(ISNUMBER(SEARCH("No",'Model output'!S199)),NOT(ISNUMBER(SEARCH("carcinoma",'Model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1" t="str">
        <f>IF(OR('Model output'!V199="", AND(ISERROR(SEARCH("Positive",'Model output'!V199)), ISNUMBER(SEARCH("Negative",'Model output'!V199))), ISNUMBER(SEARCH("Uninvolved",'Model output'!V199)), ISNUMBER(SEARCH("not involved",'Model output'!V199)), ISNUMBER(SEARCH("Free",'Model output'!V199)), ISNUMBER(SEARCH("1 mm",'Model output'!V199)), ISNUMBER(SEARCH("1.0 mm",'Model output'!V199)), ISNUMBER(SEARCH("0.1 CM",'Model output'!V199)), ISNUMBER(SEARCH("less than 0.2 mm",'Model output'!V199)), ISNUMBER(SEARCH("less than 0.5 mm",'Model output'!V199)), ISNUMBER(SEARCH("invades capsule",'Model output'!V199)), ISNUMBER(SEARCH("Lymphocyte invasion",'Model output'!V199)), ISNUMBER(SEARCH("invades in capsule or vessel or benign tissue",'Model output'!V199)), ISNUMBER(SEARCH("not mentioned",'Model output'!V199)), ISNUMBER(SEARCH("cannot be assessed",'Model output'!V199))), "negative", "positive")</f>
        <v>negative</v>
      </c>
      <c r="AE200" s="38"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39" t="str">
        <f t="shared" si="47"/>
        <v>2</v>
      </c>
      <c r="AG200" s="39" t="str">
        <f t="shared" si="48"/>
        <v>0</v>
      </c>
      <c r="AH200" s="39" t="str">
        <f t="shared" si="50"/>
        <v>0</v>
      </c>
      <c r="AI200" s="45" t="str">
        <f t="shared" si="51"/>
        <v>I</v>
      </c>
      <c r="AJ200" s="42" t="s">
        <v>941</v>
      </c>
      <c r="AK200" s="44" t="s">
        <v>948</v>
      </c>
      <c r="AL200" s="44" t="s">
        <v>946</v>
      </c>
      <c r="AM200" s="44" t="s">
        <v>949</v>
      </c>
      <c r="AN200" s="44" t="s">
        <v>73</v>
      </c>
      <c r="AO200" s="24">
        <f t="shared" ca="1" si="52"/>
        <v>1</v>
      </c>
      <c r="AP200" s="1">
        <f t="shared" si="53"/>
        <v>1</v>
      </c>
      <c r="AQ200" s="1">
        <f t="shared" si="54"/>
        <v>1</v>
      </c>
      <c r="AR200" s="1">
        <f t="shared" si="55"/>
        <v>1</v>
      </c>
      <c r="AS200" s="15">
        <f t="shared" si="56"/>
        <v>1</v>
      </c>
    </row>
    <row r="201" spans="1:45">
      <c r="A201" t="str">
        <f>'Model output'!A200</f>
        <v>TCGA-EM-A3FQ</v>
      </c>
      <c r="B201" s="36">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0</v>
      </c>
      <c r="F201" t="str">
        <f t="shared" si="46"/>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output'!G200)),ISNUMBER(SEARCH("V ",'Model output'!G200)),ISNUMBER(SEARCH("five",'Model output'!G200)),ISNUMBER(SEARCH("5",'Model output'!G200))))), "lateral", "central"))</f>
        <v/>
      </c>
      <c r="H201" t="str">
        <f>IF('Model output'!H200="","negative",IF(OR(ISNUMBER(SEARCH("lymph node",'Model output'!H200)),ISNUMBER(SEARCH("gland",'Model output'!H200)),ISNUMBER(SEARCH("lobe",'Model output'!H200)),ISNUMBER(SEARCH("isthmus",'Model output'!H200)),ISNUMBER(SEARCH("mediastinum",'Model output'!H200)),ISNUMBER(SEARCH("Not mentioned",'Model output'!H200)), ISNUMBER(SEARCH("Not applicable",'Model output'!H200)), ISNUMBER(SEARCH("paratracheal",'Model output'!H200)),ISNUMBER(SEARCH("fibroadipose tissue",'Model output'!H200)),ISNUMBER(SEARCH("thyroid node",'Model output'!H200)),ISNUMBER(SEARCH("skeletal muscle",'Model output'!H200)),ISNUMBER(SEARCH("right",'Model output'!H200)),ISNUMBER(SEARCH("left",'Model output'!H200)),ISNUMBER(SEARCH("Not specified",'Model output'!H200))),"negative","positive"))</f>
        <v>negative</v>
      </c>
      <c r="I201">
        <f>IF(OR('Model output'!I200="",'Model output'!I200="Not answered",'Model output'!I200="Not mentioned"),"",IF(ISNUMBER('Model output'!I200),'Model output'!I200,1))</f>
        <v>66</v>
      </c>
      <c r="J201">
        <f>IF(OR('Model output'!J200="",'Model output'!J200="Not answered",'Model output'!J200="Not mentioned"),"",IF(AND(ISNUMBER('Model output'!J200),'Model output'!J200&lt;=I201),'Model output'!J200,IF(AND(ISNUMBER('Model output'!J200), 'Model output'!J200&gt;=DATE(2024,1,1)), MIN(DAY('Model output'!J200), MONTH('Model output'!J200), YEAR('Model output'!J200)), IF(ISNUMBER(SEARCH("0/",'Model output'!J200)),0,IF(ISNUMBER(SEARCH("/",'Model output'!J200)), VALUE(LEFT('Model output'!J200, SEARCH("/",'Model output'!J200)-1)),1)))))</f>
        <v>41</v>
      </c>
      <c r="K201" t="str" cm="1">
        <f t="array" ref="K201">IF(COUNT(FIND({0,1,2,3,4,5,6,7,8,9},'Model output'!K200))&gt;0,'Model output'!K200,"")</f>
        <v/>
      </c>
      <c r="L201" s="8" t="str">
        <f t="shared" si="45"/>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v>
      </c>
      <c r="O201" t="str">
        <f>IF('Model output'!M200="","",'Model output'!M200)</f>
        <v>classical (usual), cribriform-morular</v>
      </c>
      <c r="P201" t="str">
        <f>IF('Model output'!N200="","",'Model output'!N200)</f>
        <v>4.8 cm</v>
      </c>
      <c r="Q201" t="str">
        <f t="shared" si="49"/>
        <v>4.8cm</v>
      </c>
      <c r="R201" cm="1">
        <f t="array" ref="R201">IF(Q201="","",IF(ISNUMBER(SEARCH("cm",Q201)),MAX(VALUE(SUBSTITUTE(_xlfn.FILTERXML("&lt;t&gt;&lt;s&gt;"&amp;SUBSTITUTE(Q201,",","&lt;/s&gt;&lt;s&gt;")&amp;"&lt;/s&gt;&lt;/t&gt;","//s"),"cm",""))),MAX(VALUE(SUBSTITUTE(_xlfn.FILTERXML("&lt;t&gt;&lt;s&gt;"&amp;SUBSTITUTE(Q201,",","&lt;/s&gt;&lt;s&gt;")&amp;"&lt;/s&gt;&lt;/t&gt;","//s"),"mm","")))/10))</f>
        <v>4.8</v>
      </c>
      <c r="S201" t="str">
        <f>IF(OR('Model output'!P200="",ISNUMBER(SEARCH("Not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 ""))</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9" t="str">
        <f>IF('Model output'!S200="","",'Model output'!S200)</f>
        <v>Not identified</v>
      </c>
      <c r="Y201" t="str">
        <f>IF(OR('Model output'!S200="",ISNUMBER(SEARCH("Absent",'Model output'!S200)),ISNUMBER(SEARCH("Not identified",'Model output'!S200)),AND(ISNUMBER(SEARCH("No",'Model output'!S200)),NOT(ISNUMBER(SEARCH("carcinoma",'Model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1" t="str">
        <f>IF(OR('Model output'!V200="", AND(ISERROR(SEARCH("Positive",'Model output'!V200)), ISNUMBER(SEARCH("Negative",'Model output'!V200))), ISNUMBER(SEARCH("Uninvolved",'Model output'!V200)), ISNUMBER(SEARCH("not involved",'Model output'!V200)), ISNUMBER(SEARCH("Free",'Model output'!V200)), ISNUMBER(SEARCH("1 mm",'Model output'!V200)), ISNUMBER(SEARCH("1.0 mm",'Model output'!V200)), ISNUMBER(SEARCH("0.1 CM",'Model output'!V200)), ISNUMBER(SEARCH("less than 0.2 mm",'Model output'!V200)), ISNUMBER(SEARCH("less than 0.5 mm",'Model output'!V200)), ISNUMBER(SEARCH("invades capsule",'Model output'!V200)), ISNUMBER(SEARCH("Lymphocyte invasion",'Model output'!V200)), ISNUMBER(SEARCH("invades in capsule or vessel or benign tissue",'Model output'!V200)), ISNUMBER(SEARCH("not mentioned",'Model output'!V200)), ISNUMBER(SEARCH("cannot be assessed",'Model output'!V200))), "negative", "positive")</f>
        <v>negative</v>
      </c>
      <c r="AE201" s="38"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intermediate</v>
      </c>
      <c r="AF201" s="39" t="str">
        <f t="shared" si="47"/>
        <v>3a</v>
      </c>
      <c r="AG201" s="39" t="str">
        <f t="shared" si="48"/>
        <v>1a</v>
      </c>
      <c r="AH201" s="39" t="str">
        <f t="shared" si="50"/>
        <v>0</v>
      </c>
      <c r="AI201" s="45" t="str">
        <f t="shared" si="51"/>
        <v>I</v>
      </c>
      <c r="AJ201" s="42" t="s">
        <v>942</v>
      </c>
      <c r="AK201" s="44" t="s">
        <v>950</v>
      </c>
      <c r="AL201" s="44" t="s">
        <v>945</v>
      </c>
      <c r="AM201" s="44" t="s">
        <v>949</v>
      </c>
      <c r="AN201" s="44" t="s">
        <v>73</v>
      </c>
      <c r="AO201" s="24">
        <f t="shared" ca="1" si="52"/>
        <v>1</v>
      </c>
      <c r="AP201" s="1">
        <f t="shared" si="53"/>
        <v>1</v>
      </c>
      <c r="AQ201" s="1">
        <f t="shared" si="54"/>
        <v>0</v>
      </c>
      <c r="AR201" s="1">
        <f t="shared" si="55"/>
        <v>1</v>
      </c>
      <c r="AS201" s="15">
        <f t="shared" si="56"/>
        <v>1</v>
      </c>
    </row>
    <row r="202" spans="1:45">
      <c r="A202" t="str">
        <f>'Model output'!A201</f>
        <v>TCGA-EM-A3FR</v>
      </c>
      <c r="B202" s="36">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0</v>
      </c>
      <c r="F202" t="str">
        <f t="shared" si="46"/>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output'!G201)),ISNUMBER(SEARCH("V ",'Model output'!G201)),ISNUMBER(SEARCH("five",'Model output'!G201)),ISNUMBER(SEARCH("5",'Model output'!G201))))), "lateral", "central"))</f>
        <v/>
      </c>
      <c r="H202" t="str">
        <f>IF('Model output'!H201="","negative",IF(OR(ISNUMBER(SEARCH("lymph node",'Model output'!H201)),ISNUMBER(SEARCH("gland",'Model output'!H201)),ISNUMBER(SEARCH("lobe",'Model output'!H201)),ISNUMBER(SEARCH("isthmus",'Model output'!H201)),ISNUMBER(SEARCH("mediastinum",'Model output'!H201)),ISNUMBER(SEARCH("Not mentioned",'Model output'!H201)), ISNUMBER(SEARCH("Not applicable",'Model output'!H201)), ISNUMBER(SEARCH("paratracheal",'Model output'!H201)),ISNUMBER(SEARCH("fibroadipose tissue",'Model output'!H201)),ISNUMBER(SEARCH("thyroid node",'Model output'!H201)),ISNUMBER(SEARCH("skeletal muscle",'Model output'!H201)),ISNUMBER(SEARCH("right",'Model output'!H201)),ISNUMBER(SEARCH("left",'Model output'!H201)),ISNUMBER(SEARCH("Not specified",'Model output'!H201))),"negative","positive"))</f>
        <v>negative</v>
      </c>
      <c r="I202">
        <f>IF(OR('Model output'!I201="",'Model output'!I201="Not answered",'Model output'!I201="Not mentioned"),"",IF(ISNUMBER('Model output'!I201),'Model output'!I201,1))</f>
        <v>7</v>
      </c>
      <c r="J202">
        <f>IF(OR('Model output'!J201="",'Model output'!J201="Not answered",'Model output'!J201="Not mentioned"),"",IF(AND(ISNUMBER('Model output'!J201),'Model output'!J201&lt;=I202),'Model output'!J201,IF(AND(ISNUMBER('Model output'!J201), 'Model output'!J201&gt;=DATE(2024,1,1)), MIN(DAY('Model output'!J201), MONTH('Model output'!J201), YEAR('Model output'!J201)), IF(ISNUMBER(SEARCH("0/",'Model output'!J201)),0,IF(ISNUMBER(SEARCH("/",'Model output'!J201)), VALUE(LEFT('Model output'!J201, SEARCH("/",'Model output'!J201)-1)),1)))))</f>
        <v>2</v>
      </c>
      <c r="K202" t="str" cm="1">
        <f t="array" ref="K202">IF(COUNT(FIND({0,1,2,3,4,5,6,7,8,9},'Model output'!K201))&gt;0,'Model output'!K201,"")</f>
        <v/>
      </c>
      <c r="L202" s="8" t="str">
        <f t="shared" si="45"/>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v>
      </c>
      <c r="O202" t="str">
        <f>IF('Model output'!M201="","",'Model output'!M201)</f>
        <v>Classical (usual)</v>
      </c>
      <c r="P202" t="str">
        <f>IF('Model output'!N201="","",'Model output'!N201)</f>
        <v>3.0cm</v>
      </c>
      <c r="Q202" t="str">
        <f t="shared" si="49"/>
        <v>3.0cm</v>
      </c>
      <c r="R202" cm="1">
        <f t="array" ref="R202">IF(Q202="","",IF(ISNUMBER(SEARCH("cm",Q202)),MAX(VALUE(SUBSTITUTE(_xlfn.FILTERXML("&lt;t&gt;&lt;s&gt;"&amp;SUBSTITUTE(Q202,",","&lt;/s&gt;&lt;s&gt;")&amp;"&lt;/s&gt;&lt;/t&gt;","//s"),"cm",""))),MAX(VALUE(SUBSTITUTE(_xlfn.FILTERXML("&lt;t&gt;&lt;s&gt;"&amp;SUBSTITUTE(Q202,",","&lt;/s&gt;&lt;s&gt;")&amp;"&lt;/s&gt;&lt;/t&gt;","//s"),"mm","")))/10))</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 ""))</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9" t="str">
        <f>IF('Model output'!S201="","",'Model output'!S201)</f>
        <v>Not identified</v>
      </c>
      <c r="Y202" t="str">
        <f>IF(OR('Model output'!S201="",ISNUMBER(SEARCH("Absent",'Model output'!S201)),ISNUMBER(SEARCH("Not identified",'Model output'!S201)),AND(ISNUMBER(SEARCH("No",'Model output'!S201)),NOT(ISNUMBER(SEARCH("carcinoma",'Model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1" t="str">
        <f>IF(OR('Model output'!V201="", AND(ISERROR(SEARCH("Positive",'Model output'!V201)), ISNUMBER(SEARCH("Negative",'Model output'!V201))), ISNUMBER(SEARCH("Uninvolved",'Model output'!V201)), ISNUMBER(SEARCH("not involved",'Model output'!V201)), ISNUMBER(SEARCH("Free",'Model output'!V201)), ISNUMBER(SEARCH("1 mm",'Model output'!V201)), ISNUMBER(SEARCH("1.0 mm",'Model output'!V201)), ISNUMBER(SEARCH("0.1 CM",'Model output'!V201)), ISNUMBER(SEARCH("less than 0.2 mm",'Model output'!V201)), ISNUMBER(SEARCH("less than 0.5 mm",'Model output'!V201)), ISNUMBER(SEARCH("invades capsule",'Model output'!V201)), ISNUMBER(SEARCH("Lymphocyte invasion",'Model output'!V201)), ISNUMBER(SEARCH("invades in capsule or vessel or benign tissue",'Model output'!V201)), ISNUMBER(SEARCH("not mentioned",'Model output'!V201)), ISNUMBER(SEARCH("cannot be assessed",'Model output'!V201))), "negative", "positive")</f>
        <v>negative</v>
      </c>
      <c r="AE202" s="38"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39" t="str">
        <f t="shared" si="47"/>
        <v>2</v>
      </c>
      <c r="AG202" s="39" t="str">
        <f t="shared" si="48"/>
        <v>1a</v>
      </c>
      <c r="AH202" s="39" t="str">
        <f t="shared" si="50"/>
        <v>0</v>
      </c>
      <c r="AI202" s="45" t="str">
        <f t="shared" si="51"/>
        <v>II</v>
      </c>
      <c r="AJ202" s="42" t="s">
        <v>941</v>
      </c>
      <c r="AK202" s="44" t="s">
        <v>948</v>
      </c>
      <c r="AL202" s="44" t="s">
        <v>634</v>
      </c>
      <c r="AM202" s="44" t="s">
        <v>949</v>
      </c>
      <c r="AN202" s="44" t="s">
        <v>947</v>
      </c>
      <c r="AO202" s="24">
        <f t="shared" ca="1" si="52"/>
        <v>1</v>
      </c>
      <c r="AP202" s="1">
        <f t="shared" si="53"/>
        <v>1</v>
      </c>
      <c r="AQ202" s="1">
        <f t="shared" si="54"/>
        <v>1</v>
      </c>
      <c r="AR202" s="1">
        <f t="shared" si="55"/>
        <v>1</v>
      </c>
      <c r="AS202" s="15">
        <f t="shared" si="56"/>
        <v>1</v>
      </c>
    </row>
    <row r="203" spans="1:45">
      <c r="A203" t="str">
        <f>'Model output'!A202</f>
        <v>TCGA-EM-A3O3</v>
      </c>
      <c r="B203" s="36">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0</v>
      </c>
      <c r="F203" t="str">
        <f t="shared" si="46"/>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output'!G202)),ISNUMBER(SEARCH("V ",'Model output'!G202)),ISNUMBER(SEARCH("five",'Model output'!G202)),ISNUMBER(SEARCH("5",'Model output'!G202))))), "lateral", "central"))</f>
        <v/>
      </c>
      <c r="H203" t="str">
        <f>IF('Model output'!H202="","negative",IF(OR(ISNUMBER(SEARCH("lymph node",'Model output'!H202)),ISNUMBER(SEARCH("gland",'Model output'!H202)),ISNUMBER(SEARCH("lobe",'Model output'!H202)),ISNUMBER(SEARCH("isthmus",'Model output'!H202)),ISNUMBER(SEARCH("mediastinum",'Model output'!H202)),ISNUMBER(SEARCH("Not mentioned",'Model output'!H202)), ISNUMBER(SEARCH("Not applicable",'Model output'!H202)), ISNUMBER(SEARCH("paratracheal",'Model output'!H202)),ISNUMBER(SEARCH("fibroadipose tissue",'Model output'!H202)),ISNUMBER(SEARCH("thyroid node",'Model output'!H202)),ISNUMBER(SEARCH("skeletal muscle",'Model output'!H202)),ISNUMBER(SEARCH("right",'Model output'!H202)),ISNUMBER(SEARCH("left",'Model output'!H202)),ISNUMBER(SEARCH("Not specified",'Model output'!H202))),"negative","positive"))</f>
        <v>negative</v>
      </c>
      <c r="I203">
        <f>IF(OR('Model output'!I202="",'Model output'!I202="Not answered",'Model output'!I202="Not mentioned"),"",IF(ISNUMBER('Model output'!I202),'Model output'!I202,1))</f>
        <v>16</v>
      </c>
      <c r="J203">
        <f>IF(OR('Model output'!J202="",'Model output'!J202="Not answered",'Model output'!J202="Not mentioned"),"",IF(AND(ISNUMBER('Model output'!J202),'Model output'!J202&lt;=I203),'Model output'!J202,IF(AND(ISNUMBER('Model output'!J202), 'Model output'!J202&gt;=DATE(2024,1,1)), MIN(DAY('Model output'!J202), MONTH('Model output'!J202), YEAR('Model output'!J202)), IF(ISNUMBER(SEARCH("0/",'Model output'!J202)),0,IF(ISNUMBER(SEARCH("/",'Model output'!J202)), VALUE(LEFT('Model output'!J202, SEARCH("/",'Model output'!J202)-1)),1)))))</f>
        <v>3</v>
      </c>
      <c r="K203" t="str" cm="1">
        <f t="array" ref="K203">IF(COUNT(FIND({0,1,2,3,4,5,6,7,8,9},'Model output'!K202))&gt;0,'Model output'!K202,"")</f>
        <v/>
      </c>
      <c r="L203" s="8" t="str">
        <f t="shared" si="45"/>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classical.(usual)</v>
      </c>
      <c r="O203" t="str">
        <f>IF('Model output'!M202="","",'Model output'!M202)</f>
        <v>Classical (papillary) architecture, Classical cytomorphology</v>
      </c>
      <c r="P203" t="str">
        <f>IF('Model output'!N202="","",'Model output'!N202)</f>
        <v>3.1 cm</v>
      </c>
      <c r="Q203" t="str">
        <f t="shared" si="49"/>
        <v>3.1cm</v>
      </c>
      <c r="R203" cm="1">
        <f t="array" ref="R203">IF(Q203="","",IF(ISNUMBER(SEARCH("cm",Q203)),MAX(VALUE(SUBSTITUTE(_xlfn.FILTERXML("&lt;t&gt;&lt;s&gt;"&amp;SUBSTITUTE(Q203,",","&lt;/s&gt;&lt;s&gt;")&amp;"&lt;/s&gt;&lt;/t&gt;","//s"),"cm",""))),MAX(VALUE(SUBSTITUTE(_xlfn.FILTERXML("&lt;t&gt;&lt;s&gt;"&amp;SUBSTITUTE(Q203,",","&lt;/s&gt;&lt;s&gt;")&amp;"&lt;/s&gt;&lt;/t&gt;","//s"),"mm","")))/10))</f>
        <v>3.1</v>
      </c>
      <c r="S203" t="str">
        <f>IF(OR('Model output'!P202="",ISNUMBER(SEARCH("Not identified", 'Model output'!P202)),ISNUMBER(SEARCH("Absent",'Model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 ""))</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9" t="str">
        <f>IF('Model output'!S202="","",'Model output'!S202)</f>
        <v>Not identified</v>
      </c>
      <c r="Y203" t="str">
        <f>IF(OR('Model output'!S202="",ISNUMBER(SEARCH("Absent",'Model output'!S202)),ISNUMBER(SEARCH("Not identified",'Model output'!S202)),AND(ISNUMBER(SEARCH("No",'Model output'!S202)),NOT(ISNUMBER(SEARCH("carcinoma",'Model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1" t="str">
        <f>IF(OR('Model output'!V202="", AND(ISERROR(SEARCH("Positive",'Model output'!V202)), ISNUMBER(SEARCH("Negative",'Model output'!V202))), ISNUMBER(SEARCH("Uninvolved",'Model output'!V202)), ISNUMBER(SEARCH("not involved",'Model output'!V202)), ISNUMBER(SEARCH("Free",'Model output'!V202)), ISNUMBER(SEARCH("1 mm",'Model output'!V202)), ISNUMBER(SEARCH("1.0 mm",'Model output'!V202)), ISNUMBER(SEARCH("0.1 CM",'Model output'!V202)), ISNUMBER(SEARCH("less than 0.2 mm",'Model output'!V202)), ISNUMBER(SEARCH("less than 0.5 mm",'Model output'!V202)), ISNUMBER(SEARCH("invades capsule",'Model output'!V202)), ISNUMBER(SEARCH("Lymphocyte invasion",'Model output'!V202)), ISNUMBER(SEARCH("invades in capsule or vessel or benign tissue",'Model output'!V202)), ISNUMBER(SEARCH("not mentioned",'Model output'!V202)), ISNUMBER(SEARCH("cannot be assessed",'Model output'!V202))), "negative", "positive")</f>
        <v>negative</v>
      </c>
      <c r="AE203" s="38"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low</v>
      </c>
      <c r="AF203" s="39" t="str">
        <f t="shared" si="47"/>
        <v>2</v>
      </c>
      <c r="AG203" s="39" t="str">
        <f t="shared" si="48"/>
        <v>1a</v>
      </c>
      <c r="AH203" s="39" t="str">
        <f t="shared" si="50"/>
        <v>0</v>
      </c>
      <c r="AI203" s="45" t="str">
        <f t="shared" si="51"/>
        <v>II</v>
      </c>
      <c r="AJ203" s="42" t="s">
        <v>942</v>
      </c>
      <c r="AK203" s="44" t="s">
        <v>948</v>
      </c>
      <c r="AL203" s="44" t="s">
        <v>634</v>
      </c>
      <c r="AM203" s="44" t="s">
        <v>949</v>
      </c>
      <c r="AN203" s="44" t="s">
        <v>947</v>
      </c>
      <c r="AO203" s="24">
        <f t="shared" ca="1" si="52"/>
        <v>0</v>
      </c>
      <c r="AP203" s="1">
        <f t="shared" si="53"/>
        <v>1</v>
      </c>
      <c r="AQ203" s="1">
        <f t="shared" si="54"/>
        <v>1</v>
      </c>
      <c r="AR203" s="1">
        <f t="shared" si="55"/>
        <v>1</v>
      </c>
      <c r="AS203" s="15">
        <f t="shared" si="56"/>
        <v>1</v>
      </c>
    </row>
    <row r="204" spans="1:45">
      <c r="A204" t="str">
        <f>'Model output'!A203</f>
        <v>TCGA-EM-A3O6</v>
      </c>
      <c r="B204" s="36">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0</v>
      </c>
      <c r="F204" t="str">
        <f t="shared" si="46"/>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output'!G203)),ISNUMBER(SEARCH("V ",'Model output'!G203)),ISNUMBER(SEARCH("five",'Model output'!G203)),ISNUMBER(SEARCH("5",'Model output'!G203))))), "lateral", "central"))</f>
        <v/>
      </c>
      <c r="H204" t="str">
        <f>IF('Model output'!H203="","negative",IF(OR(ISNUMBER(SEARCH("lymph node",'Model output'!H203)),ISNUMBER(SEARCH("gland",'Model output'!H203)),ISNUMBER(SEARCH("lobe",'Model output'!H203)),ISNUMBER(SEARCH("isthmus",'Model output'!H203)),ISNUMBER(SEARCH("mediastinum",'Model output'!H203)),ISNUMBER(SEARCH("Not mentioned",'Model output'!H203)), ISNUMBER(SEARCH("Not applicable",'Model output'!H203)), ISNUMBER(SEARCH("paratracheal",'Model output'!H203)),ISNUMBER(SEARCH("fibroadipose tissue",'Model output'!H203)),ISNUMBER(SEARCH("thyroid node",'Model output'!H203)),ISNUMBER(SEARCH("skeletal muscle",'Model output'!H203)),ISNUMBER(SEARCH("right",'Model output'!H203)),ISNUMBER(SEARCH("left",'Model output'!H203)),ISNUMBER(SEARCH("Not specified",'Model output'!H203))),"negative","positive"))</f>
        <v>negative</v>
      </c>
      <c r="I204">
        <f>IF(OR('Model output'!I203="",'Model output'!I203="Not answered",'Model output'!I203="Not mentioned"),"",IF(ISNUMBER('Model output'!I203),'Model output'!I203,1))</f>
        <v>0</v>
      </c>
      <c r="J204">
        <f>IF(OR('Model output'!J203="",'Model output'!J203="Not answered",'Model output'!J203="Not mentioned"),"",IF(AND(ISNUMBER('Model output'!J203),'Model output'!J203&lt;=I204),'Model output'!J203,IF(AND(ISNUMBER('Model output'!J203), 'Model output'!J203&gt;=DATE(2024,1,1)), MIN(DAY('Model output'!J203), MONTH('Model output'!J203), YEAR('Model output'!J203)), IF(ISNUMBER(SEARCH("0/",'Model output'!J203)),0,IF(ISNUMBER(SEARCH("/",'Model output'!J203)), VALUE(LEFT('Model output'!J203, SEARCH("/",'Model output'!J203)-1)),1)))))</f>
        <v>0</v>
      </c>
      <c r="K204" t="str" cm="1">
        <f t="array" ref="K204">IF(COUNT(FIND({0,1,2,3,4,5,6,7,8,9},'Model output'!K203))&gt;0,'Model output'!K203,"")</f>
        <v/>
      </c>
      <c r="L204" s="8" t="str">
        <f t="shared" si="45"/>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
      </c>
      <c r="P204" t="str">
        <f>IF('Model output'!N203="","",'Model output'!N203)</f>
        <v>4.0cm</v>
      </c>
      <c r="Q204" t="str">
        <f t="shared" si="49"/>
        <v>4.0cm</v>
      </c>
      <c r="R204" cm="1">
        <f t="array" ref="R204">IF(Q204="","",IF(ISNUMBER(SEARCH("cm",Q204)),MAX(VALUE(SUBSTITUTE(_xlfn.FILTERXML("&lt;t&gt;&lt;s&gt;"&amp;SUBSTITUTE(Q204,",","&lt;/s&gt;&lt;s&gt;")&amp;"&lt;/s&gt;&lt;/t&gt;","//s"),"cm",""))),MAX(VALUE(SUBSTITUTE(_xlfn.FILTERXML("&lt;t&gt;&lt;s&gt;"&amp;SUBSTITUTE(Q204,",","&lt;/s&gt;&lt;s&gt;")&amp;"&lt;/s&gt;&lt;/t&gt;","//s"),"mm","")))/10))</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 ""))</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9" t="str">
        <f>IF('Model output'!S203="","",'Model output'!S203)</f>
        <v>Not identified</v>
      </c>
      <c r="Y204" t="str">
        <f>IF(OR('Model output'!S203="",ISNUMBER(SEARCH("Absent",'Model output'!S203)),ISNUMBER(SEARCH("Not identified",'Model output'!S203)),AND(ISNUMBER(SEARCH("No",'Model output'!S203)),NOT(ISNUMBER(SEARCH("carcinoma",'Model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The tumor shows diffuse weak positivity for CK19. HBME-1 and Galectin-3 are negative.</v>
      </c>
      <c r="AC204" s="1" t="str">
        <f>IF(OR('Model output'!V203="", AND(ISERROR(SEARCH("Positive",'Model output'!V203)), ISNUMBER(SEARCH("Negative",'Model output'!V203))), ISNUMBER(SEARCH("Uninvolved",'Model output'!V203)), ISNUMBER(SEARCH("not involved",'Model output'!V203)), ISNUMBER(SEARCH("Free",'Model output'!V203)), ISNUMBER(SEARCH("1 mm",'Model output'!V203)), ISNUMBER(SEARCH("1.0 mm",'Model output'!V203)), ISNUMBER(SEARCH("0.1 CM",'Model output'!V203)), ISNUMBER(SEARCH("less than 0.2 mm",'Model output'!V203)), ISNUMBER(SEARCH("less than 0.5 mm",'Model output'!V203)), ISNUMBER(SEARCH("invades capsule",'Model output'!V203)), ISNUMBER(SEARCH("Lymphocyte invasion",'Model output'!V203)), ISNUMBER(SEARCH("invades in capsule or vessel or benign tissue",'Model output'!V203)), ISNUMBER(SEARCH("not mentioned",'Model output'!V203)), ISNUMBER(SEARCH("cannot be assessed",'Model output'!V203))), "negative", "positive")</f>
        <v>negative</v>
      </c>
      <c r="AE204" s="38"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39" t="str">
        <f t="shared" si="47"/>
        <v>2</v>
      </c>
      <c r="AG204" s="39" t="str">
        <f t="shared" si="48"/>
        <v>0</v>
      </c>
      <c r="AH204" s="39" t="str">
        <f t="shared" si="50"/>
        <v>0</v>
      </c>
      <c r="AI204" s="45" t="str">
        <f t="shared" si="51"/>
        <v>I</v>
      </c>
      <c r="AJ204" s="42" t="s">
        <v>941</v>
      </c>
      <c r="AK204" s="44" t="s">
        <v>948</v>
      </c>
      <c r="AL204" s="44" t="s">
        <v>949</v>
      </c>
      <c r="AM204" s="44" t="s">
        <v>949</v>
      </c>
      <c r="AN204" s="44" t="s">
        <v>73</v>
      </c>
      <c r="AO204" s="24">
        <f t="shared" ca="1" si="52"/>
        <v>1</v>
      </c>
      <c r="AP204" s="1">
        <f t="shared" si="53"/>
        <v>1</v>
      </c>
      <c r="AQ204" s="1">
        <f t="shared" si="54"/>
        <v>1</v>
      </c>
      <c r="AR204" s="1">
        <f t="shared" si="55"/>
        <v>1</v>
      </c>
      <c r="AS204" s="15">
        <f t="shared" si="56"/>
        <v>1</v>
      </c>
    </row>
    <row r="205" spans="1:45">
      <c r="A205" t="str">
        <f>'Model output'!A204</f>
        <v>TCGA-EM-A3O7</v>
      </c>
      <c r="B205" s="36">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0</v>
      </c>
      <c r="F205" t="str">
        <f t="shared" si="46"/>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output'!G204)),ISNUMBER(SEARCH("V ",'Model output'!G204)),ISNUMBER(SEARCH("five",'Model output'!G204)),ISNUMBER(SEARCH("5",'Model output'!G204))))), "lateral", "central"))</f>
        <v/>
      </c>
      <c r="H205" t="str">
        <f>IF('Model output'!H204="","negative",IF(OR(ISNUMBER(SEARCH("lymph node",'Model output'!H204)),ISNUMBER(SEARCH("gland",'Model output'!H204)),ISNUMBER(SEARCH("lobe",'Model output'!H204)),ISNUMBER(SEARCH("isthmus",'Model output'!H204)),ISNUMBER(SEARCH("mediastinum",'Model output'!H204)),ISNUMBER(SEARCH("Not mentioned",'Model output'!H204)), ISNUMBER(SEARCH("Not applicable",'Model output'!H204)), ISNUMBER(SEARCH("paratracheal",'Model output'!H204)),ISNUMBER(SEARCH("fibroadipose tissue",'Model output'!H204)),ISNUMBER(SEARCH("thyroid node",'Model output'!H204)),ISNUMBER(SEARCH("skeletal muscle",'Model output'!H204)),ISNUMBER(SEARCH("right",'Model output'!H204)),ISNUMBER(SEARCH("left",'Model output'!H204)),ISNUMBER(SEARCH("Not specified",'Model output'!H204))),"negative","positive"))</f>
        <v>negative</v>
      </c>
      <c r="I205">
        <f>IF(OR('Model output'!I204="",'Model output'!I204="Not answered",'Model output'!I204="Not mentioned"),"",IF(ISNUMBER('Model output'!I204),'Model output'!I204,1))</f>
        <v>0</v>
      </c>
      <c r="J205">
        <f>IF(OR('Model output'!J204="",'Model output'!J204="Not answered",'Model output'!J204="Not mentioned"),"",IF(AND(ISNUMBER('Model output'!J204),'Model output'!J204&lt;=I205),'Model output'!J204,IF(AND(ISNUMBER('Model output'!J204), 'Model output'!J204&gt;=DATE(2024,1,1)), MIN(DAY('Model output'!J204), MONTH('Model output'!J204), YEAR('Model output'!J204)), IF(ISNUMBER(SEARCH("0/",'Model output'!J204)),0,IF(ISNUMBER(SEARCH("/",'Model output'!J204)), VALUE(LEFT('Model output'!J204, SEARCH("/",'Model output'!J204)-1)),1)))))</f>
        <v>0</v>
      </c>
      <c r="K205" t="str" cm="1">
        <f t="array" ref="K205">IF(COUNT(FIND({0,1,2,3,4,5,6,7,8,9},'Model output'!K204))&gt;0,'Model output'!K204,"")</f>
        <v/>
      </c>
      <c r="L205" s="8" t="str">
        <f t="shared" si="45"/>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v>
      </c>
      <c r="O205" t="str">
        <f>IF('Model output'!M204="","",'Model output'!M204)</f>
        <v>Classical (usual) for the dominant tumor and Follicular variant, microcarcinoma (occult, small or microscopic) for the second tumor</v>
      </c>
      <c r="P205" t="str">
        <f>IF('Model output'!N204="","",'Model output'!N204)</f>
        <v>5.0cm</v>
      </c>
      <c r="Q205" t="str">
        <f t="shared" si="49"/>
        <v>5.0cm</v>
      </c>
      <c r="R205" cm="1">
        <f t="array" ref="R205">IF(Q205="","",IF(ISNUMBER(SEARCH("cm",Q205)),MAX(VALUE(SUBSTITUTE(_xlfn.FILTERXML("&lt;t&gt;&lt;s&gt;"&amp;SUBSTITUTE(Q205,",","&lt;/s&gt;&lt;s&gt;")&amp;"&lt;/s&gt;&lt;/t&gt;","//s"),"cm",""))),MAX(VALUE(SUBSTITUTE(_xlfn.FILTERXML("&lt;t&gt;&lt;s&gt;"&amp;SUBSTITUTE(Q205,",","&lt;/s&gt;&lt;s&gt;")&amp;"&lt;/s&gt;&lt;/t&gt;","//s"),"mm","")))/10))</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 ""))</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19" t="str">
        <f>IF('Model output'!S204="","",'Model output'!S204)</f>
        <v>Not identified</v>
      </c>
      <c r="Y205" t="str">
        <f>IF(OR('Model output'!S204="",ISNUMBER(SEARCH("Absent",'Model output'!S204)),ISNUMBER(SEARCH("Not identified",'Model output'!S204)),AND(ISNUMBER(SEARCH("No",'Model output'!S204)),NOT(ISNUMBER(SEARCH("carcinoma",'Model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1" t="str">
        <f>IF(OR('Model output'!V204="", AND(ISERROR(SEARCH("Positive",'Model output'!V204)), ISNUMBER(SEARCH("Negative",'Model output'!V204))), ISNUMBER(SEARCH("Uninvolved",'Model output'!V204)), ISNUMBER(SEARCH("not involved",'Model output'!V204)), ISNUMBER(SEARCH("Free",'Model output'!V204)), ISNUMBER(SEARCH("1 mm",'Model output'!V204)), ISNUMBER(SEARCH("1.0 mm",'Model output'!V204)), ISNUMBER(SEARCH("0.1 CM",'Model output'!V204)), ISNUMBER(SEARCH("less than 0.2 mm",'Model output'!V204)), ISNUMBER(SEARCH("less than 0.5 mm",'Model output'!V204)), ISNUMBER(SEARCH("invades capsule",'Model output'!V204)), ISNUMBER(SEARCH("Lymphocyte invasion",'Model output'!V204)), ISNUMBER(SEARCH("invades in capsule or vessel or benign tissue",'Model output'!V204)), ISNUMBER(SEARCH("not mentioned",'Model output'!V204)), ISNUMBER(SEARCH("cannot be assessed",'Model output'!V204))), "negative", "positive")</f>
        <v>negative</v>
      </c>
      <c r="AE205" s="38"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39" t="str">
        <f t="shared" si="47"/>
        <v>3a</v>
      </c>
      <c r="AG205" s="39" t="str">
        <f t="shared" si="48"/>
        <v>0</v>
      </c>
      <c r="AH205" s="39" t="str">
        <f t="shared" si="50"/>
        <v>0</v>
      </c>
      <c r="AI205" s="45" t="str">
        <f t="shared" si="51"/>
        <v>I</v>
      </c>
      <c r="AJ205" s="42" t="s">
        <v>941</v>
      </c>
      <c r="AK205" s="44" t="s">
        <v>950</v>
      </c>
      <c r="AL205" s="44" t="s">
        <v>949</v>
      </c>
      <c r="AM205" s="44" t="s">
        <v>949</v>
      </c>
      <c r="AN205" s="44" t="s">
        <v>73</v>
      </c>
      <c r="AO205" s="24">
        <f t="shared" ca="1" si="52"/>
        <v>1</v>
      </c>
      <c r="AP205" s="1">
        <f t="shared" si="53"/>
        <v>1</v>
      </c>
      <c r="AQ205" s="1">
        <f t="shared" si="54"/>
        <v>1</v>
      </c>
      <c r="AR205" s="1">
        <f t="shared" si="55"/>
        <v>1</v>
      </c>
      <c r="AS205" s="15">
        <f t="shared" si="56"/>
        <v>1</v>
      </c>
    </row>
    <row r="206" spans="1:45">
      <c r="A206" t="str">
        <f>'Model output'!A205</f>
        <v>TCGA-EM-A3O8</v>
      </c>
      <c r="B206" s="36">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0</v>
      </c>
      <c r="F206" t="str">
        <f t="shared" si="46"/>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output'!G205)),ISNUMBER(SEARCH("V ",'Model output'!G205)),ISNUMBER(SEARCH("five",'Model output'!G205)),ISNUMBER(SEARCH("5",'Model output'!G205))))), "lateral", "central"))</f>
        <v/>
      </c>
      <c r="H206" t="str">
        <f>IF('Model output'!H205="","negative",IF(OR(ISNUMBER(SEARCH("lymph node",'Model output'!H205)),ISNUMBER(SEARCH("gland",'Model output'!H205)),ISNUMBER(SEARCH("lobe",'Model output'!H205)),ISNUMBER(SEARCH("isthmus",'Model output'!H205)),ISNUMBER(SEARCH("mediastinum",'Model output'!H205)),ISNUMBER(SEARCH("Not mentioned",'Model output'!H205)), ISNUMBER(SEARCH("Not applicable",'Model output'!H205)), ISNUMBER(SEARCH("paratracheal",'Model output'!H205)),ISNUMBER(SEARCH("fibroadipose tissue",'Model output'!H205)),ISNUMBER(SEARCH("thyroid node",'Model output'!H205)),ISNUMBER(SEARCH("skeletal muscle",'Model output'!H205)),ISNUMBER(SEARCH("right",'Model output'!H205)),ISNUMBER(SEARCH("left",'Model output'!H205)),ISNUMBER(SEARCH("Not specified",'Model output'!H205))),"negative","positive"))</f>
        <v>negative</v>
      </c>
      <c r="I206">
        <f>IF(OR('Model output'!I205="",'Model output'!I205="Not answered",'Model output'!I205="Not mentioned"),"",IF(ISNUMBER('Model output'!I205),'Model output'!I205,1))</f>
        <v>3</v>
      </c>
      <c r="J206">
        <f>IF(OR('Model output'!J205="",'Model output'!J205="Not answered",'Model output'!J205="Not mentioned"),"",IF(AND(ISNUMBER('Model output'!J205),'Model output'!J205&lt;=I206),'Model output'!J205,IF(AND(ISNUMBER('Model output'!J205), 'Model output'!J205&gt;=DATE(2024,1,1)), MIN(DAY('Model output'!J205), MONTH('Model output'!J205), YEAR('Model output'!J205)), IF(ISNUMBER(SEARCH("0/",'Model output'!J205)),0,IF(ISNUMBER(SEARCH("/",'Model output'!J205)), VALUE(LEFT('Model output'!J205, SEARCH("/",'Model output'!J205)-1)),1)))))</f>
        <v>0</v>
      </c>
      <c r="K206" t="str" cm="1">
        <f t="array" ref="K206">IF(COUNT(FIND({0,1,2,3,4,5,6,7,8,9},'Model output'!K205))&gt;0,'Model output'!K205,"")</f>
        <v/>
      </c>
      <c r="L206" s="8" t="str">
        <f t="shared" si="45"/>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
      </c>
      <c r="P206" t="str">
        <f>IF('Model output'!N205="","",'Model output'!N205)</f>
        <v>1.3cm</v>
      </c>
      <c r="Q206" t="str">
        <f t="shared" si="49"/>
        <v>1.3cm</v>
      </c>
      <c r="R206" cm="1">
        <f t="array" ref="R206">IF(Q206="","",IF(ISNUMBER(SEARCH("cm",Q206)),MAX(VALUE(SUBSTITUTE(_xlfn.FILTERXML("&lt;t&gt;&lt;s&gt;"&amp;SUBSTITUTE(Q206,",","&lt;/s&gt;&lt;s&gt;")&amp;"&lt;/s&gt;&lt;/t&gt;","//s"),"cm",""))),MAX(VALUE(SUBSTITUTE(_xlfn.FILTERXML("&lt;t&gt;&lt;s&gt;"&amp;SUBSTITUTE(Q206,",","&lt;/s&gt;&lt;s&gt;")&amp;"&lt;/s&gt;&lt;/t&gt;","//s"),"mm","")))/10))</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 ""))</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9" t="str">
        <f>IF('Model output'!S205="","",'Model output'!S205)</f>
        <v>Not identified</v>
      </c>
      <c r="Y206" t="str">
        <f>IF(OR('Model output'!S205="",ISNUMBER(SEARCH("Absent",'Model output'!S205)),ISNUMBER(SEARCH("Not identified",'Model output'!S205)),AND(ISNUMBER(SEARCH("No",'Model output'!S205)),NOT(ISNUMBER(SEARCH("carcinoma",'Model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1" t="str">
        <f>IF(OR('Model output'!V205="", AND(ISERROR(SEARCH("Positive",'Model output'!V205)), ISNUMBER(SEARCH("Negative",'Model output'!V205))), ISNUMBER(SEARCH("Uninvolved",'Model output'!V205)), ISNUMBER(SEARCH("not involved",'Model output'!V205)), ISNUMBER(SEARCH("Free",'Model output'!V205)), ISNUMBER(SEARCH("1 mm",'Model output'!V205)), ISNUMBER(SEARCH("1.0 mm",'Model output'!V205)), ISNUMBER(SEARCH("0.1 CM",'Model output'!V205)), ISNUMBER(SEARCH("less than 0.2 mm",'Model output'!V205)), ISNUMBER(SEARCH("less than 0.5 mm",'Model output'!V205)), ISNUMBER(SEARCH("invades capsule",'Model output'!V205)), ISNUMBER(SEARCH("Lymphocyte invasion",'Model output'!V205)), ISNUMBER(SEARCH("invades in capsule or vessel or benign tissue",'Model output'!V205)), ISNUMBER(SEARCH("not mentioned",'Model output'!V205)), ISNUMBER(SEARCH("cannot be assessed",'Model output'!V205))), "negative", "positive")</f>
        <v>negative</v>
      </c>
      <c r="AE206" s="38"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39" t="str">
        <f t="shared" si="47"/>
        <v>1b</v>
      </c>
      <c r="AG206" s="39" t="str">
        <f t="shared" si="48"/>
        <v>0</v>
      </c>
      <c r="AH206" s="39" t="str">
        <f t="shared" si="50"/>
        <v>0</v>
      </c>
      <c r="AI206" s="45" t="str">
        <f t="shared" si="51"/>
        <v>I</v>
      </c>
      <c r="AJ206" s="42" t="s">
        <v>941</v>
      </c>
      <c r="AK206" s="44" t="s">
        <v>945</v>
      </c>
      <c r="AL206" s="44" t="s">
        <v>946</v>
      </c>
      <c r="AM206" s="44" t="s">
        <v>949</v>
      </c>
      <c r="AN206" s="44" t="s">
        <v>73</v>
      </c>
      <c r="AO206" s="24">
        <f t="shared" ca="1" si="52"/>
        <v>1</v>
      </c>
      <c r="AP206" s="1">
        <f t="shared" si="53"/>
        <v>1</v>
      </c>
      <c r="AQ206" s="1">
        <f t="shared" si="54"/>
        <v>1</v>
      </c>
      <c r="AR206" s="1">
        <f t="shared" si="55"/>
        <v>1</v>
      </c>
      <c r="AS206" s="15">
        <f t="shared" si="56"/>
        <v>1</v>
      </c>
    </row>
    <row r="207" spans="1:45">
      <c r="A207" t="str">
        <f>'Model output'!A206</f>
        <v>TCGA-EM-A3O9</v>
      </c>
      <c r="B207" s="36">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0</v>
      </c>
      <c r="F207" t="str">
        <f t="shared" si="46"/>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output'!G206)),ISNUMBER(SEARCH("V ",'Model output'!G206)),ISNUMBER(SEARCH("five",'Model output'!G206)),ISNUMBER(SEARCH("5",'Model output'!G206))))), "lateral", "central"))</f>
        <v/>
      </c>
      <c r="H207" t="str">
        <f>IF('Model output'!H206="","negative",IF(OR(ISNUMBER(SEARCH("lymph node",'Model output'!H206)),ISNUMBER(SEARCH("gland",'Model output'!H206)),ISNUMBER(SEARCH("lobe",'Model output'!H206)),ISNUMBER(SEARCH("isthmus",'Model output'!H206)),ISNUMBER(SEARCH("mediastinum",'Model output'!H206)),ISNUMBER(SEARCH("Not mentioned",'Model output'!H206)), ISNUMBER(SEARCH("Not applicable",'Model output'!H206)), ISNUMBER(SEARCH("paratracheal",'Model output'!H206)),ISNUMBER(SEARCH("fibroadipose tissue",'Model output'!H206)),ISNUMBER(SEARCH("thyroid node",'Model output'!H206)),ISNUMBER(SEARCH("skeletal muscle",'Model output'!H206)),ISNUMBER(SEARCH("right",'Model output'!H206)),ISNUMBER(SEARCH("left",'Model output'!H206)),ISNUMBER(SEARCH("Not specified",'Model output'!H206))),"negative","positive"))</f>
        <v>negative</v>
      </c>
      <c r="I207">
        <f>IF(OR('Model output'!I206="",'Model output'!I206="Not answered",'Model output'!I206="Not mentioned"),"",IF(ISNUMBER('Model output'!I206),'Model output'!I206,1))</f>
        <v>2</v>
      </c>
      <c r="J207">
        <f>IF(OR('Model output'!J206="",'Model output'!J206="Not answered",'Model output'!J206="Not mentioned"),"",IF(AND(ISNUMBER('Model output'!J206),'Model output'!J206&lt;=I207),'Model output'!J206,IF(AND(ISNUMBER('Model output'!J206), 'Model output'!J206&gt;=DATE(2024,1,1)), MIN(DAY('Model output'!J206), MONTH('Model output'!J206), YEAR('Model output'!J206)), IF(ISNUMBER(SEARCH("0/",'Model output'!J206)),0,IF(ISNUMBER(SEARCH("/",'Model output'!J206)), VALUE(LEFT('Model output'!J206, SEARCH("/",'Model output'!J206)-1)),1)))))</f>
        <v>0</v>
      </c>
      <c r="K207" t="str" cm="1">
        <f t="array" ref="K207">IF(COUNT(FIND({0,1,2,3,4,5,6,7,8,9},'Model output'!K206))&gt;0,'Model output'!K206,"")</f>
        <v/>
      </c>
      <c r="L207" s="8" t="str">
        <f t="shared" si="45"/>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Oncocytic or oxyphilic variant</v>
      </c>
      <c r="P207" t="str">
        <f>IF('Model output'!N206="","",'Model output'!N206)</f>
        <v>4.5cm</v>
      </c>
      <c r="Q207" t="str">
        <f t="shared" si="49"/>
        <v>4.5cm</v>
      </c>
      <c r="R207" cm="1">
        <f t="array" ref="R207">IF(Q207="","",IF(ISNUMBER(SEARCH("cm",Q207)),MAX(VALUE(SUBSTITUTE(_xlfn.FILTERXML("&lt;t&gt;&lt;s&gt;"&amp;SUBSTITUTE(Q207,",","&lt;/s&gt;&lt;s&gt;")&amp;"&lt;/s&gt;&lt;/t&gt;","//s"),"cm",""))),MAX(VALUE(SUBSTITUTE(_xlfn.FILTERXML("&lt;t&gt;&lt;s&gt;"&amp;SUBSTITUTE(Q207,",","&lt;/s&gt;&lt;s&gt;")&amp;"&lt;/s&gt;&lt;/t&gt;","//s"),"mm","")))/10))</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 ""))</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9" t="str">
        <f>IF('Model output'!S206="","",'Model output'!S206)</f>
        <v>Not identified</v>
      </c>
      <c r="Y207" t="str">
        <f>IF(OR('Model output'!S206="",ISNUMBER(SEARCH("Absent",'Model output'!S206)),ISNUMBER(SEARCH("Not identified",'Model output'!S206)),AND(ISNUMBER(SEARCH("No",'Model output'!S206)),NOT(ISNUMBER(SEARCH("carcinoma",'Model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1" t="str">
        <f>IF(OR('Model output'!V206="", AND(ISERROR(SEARCH("Positive",'Model output'!V206)), ISNUMBER(SEARCH("Negative",'Model output'!V206))), ISNUMBER(SEARCH("Uninvolved",'Model output'!V206)), ISNUMBER(SEARCH("not involved",'Model output'!V206)), ISNUMBER(SEARCH("Free",'Model output'!V206)), ISNUMBER(SEARCH("1 mm",'Model output'!V206)), ISNUMBER(SEARCH("1.0 mm",'Model output'!V206)), ISNUMBER(SEARCH("0.1 CM",'Model output'!V206)), ISNUMBER(SEARCH("less than 0.2 mm",'Model output'!V206)), ISNUMBER(SEARCH("less than 0.5 mm",'Model output'!V206)), ISNUMBER(SEARCH("invades capsule",'Model output'!V206)), ISNUMBER(SEARCH("Lymphocyte invasion",'Model output'!V206)), ISNUMBER(SEARCH("invades in capsule or vessel or benign tissue",'Model output'!V206)), ISNUMBER(SEARCH("not mentioned",'Model output'!V206)), ISNUMBER(SEARCH("cannot be assessed",'Model output'!V206))), "negative", "positive")</f>
        <v>negative</v>
      </c>
      <c r="AE207" s="38"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39" t="str">
        <f t="shared" si="47"/>
        <v>3a</v>
      </c>
      <c r="AG207" s="39" t="str">
        <f t="shared" si="48"/>
        <v>0</v>
      </c>
      <c r="AH207" s="39" t="str">
        <f t="shared" si="50"/>
        <v>0</v>
      </c>
      <c r="AI207" s="45" t="str">
        <f t="shared" si="51"/>
        <v>I</v>
      </c>
      <c r="AJ207" s="42" t="s">
        <v>941</v>
      </c>
      <c r="AK207" s="44" t="s">
        <v>950</v>
      </c>
      <c r="AL207" s="44" t="s">
        <v>946</v>
      </c>
      <c r="AM207" s="44" t="s">
        <v>949</v>
      </c>
      <c r="AN207" s="44" t="s">
        <v>73</v>
      </c>
      <c r="AO207" s="24">
        <f t="shared" ca="1" si="52"/>
        <v>1</v>
      </c>
      <c r="AP207" s="1">
        <f t="shared" si="53"/>
        <v>1</v>
      </c>
      <c r="AQ207" s="1">
        <f t="shared" si="54"/>
        <v>1</v>
      </c>
      <c r="AR207" s="1">
        <f t="shared" si="55"/>
        <v>1</v>
      </c>
      <c r="AS207" s="15">
        <f t="shared" si="56"/>
        <v>1</v>
      </c>
    </row>
    <row r="208" spans="1:45">
      <c r="A208" t="str">
        <f>'Model output'!A207</f>
        <v>TCGA-EM-A3OA</v>
      </c>
      <c r="B208" s="36">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0</v>
      </c>
      <c r="F208" t="str">
        <f t="shared" si="46"/>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output'!G207)),ISNUMBER(SEARCH("V ",'Model output'!G207)),ISNUMBER(SEARCH("five",'Model output'!G207)),ISNUMBER(SEARCH("5",'Model output'!G207))))), "lateral", "central"))</f>
        <v/>
      </c>
      <c r="H208" t="str">
        <f>IF('Model output'!H207="","negative",IF(OR(ISNUMBER(SEARCH("lymph node",'Model output'!H207)),ISNUMBER(SEARCH("gland",'Model output'!H207)),ISNUMBER(SEARCH("lobe",'Model output'!H207)),ISNUMBER(SEARCH("isthmus",'Model output'!H207)),ISNUMBER(SEARCH("mediastinum",'Model output'!H207)),ISNUMBER(SEARCH("Not mentioned",'Model output'!H207)), ISNUMBER(SEARCH("Not applicable",'Model output'!H207)), ISNUMBER(SEARCH("paratracheal",'Model output'!H207)),ISNUMBER(SEARCH("fibroadipose tissue",'Model output'!H207)),ISNUMBER(SEARCH("thyroid node",'Model output'!H207)),ISNUMBER(SEARCH("skeletal muscle",'Model output'!H207)),ISNUMBER(SEARCH("right",'Model output'!H207)),ISNUMBER(SEARCH("left",'Model output'!H207)),ISNUMBER(SEARCH("Not specified",'Model output'!H207))),"negative","positive"))</f>
        <v>negative</v>
      </c>
      <c r="I208">
        <f>IF(OR('Model output'!I207="",'Model output'!I207="Not answered",'Model output'!I207="Not mentioned"),"",IF(ISNUMBER('Model output'!I207),'Model output'!I207,1))</f>
        <v>0</v>
      </c>
      <c r="J208">
        <f>IF(OR('Model output'!J207="",'Model output'!J207="Not answered",'Model output'!J207="Not mentioned"),"",IF(AND(ISNUMBER('Model output'!J207),'Model output'!J207&lt;=I208),'Model output'!J207,IF(AND(ISNUMBER('Model output'!J207), 'Model output'!J207&gt;=DATE(2024,1,1)), MIN(DAY('Model output'!J207), MONTH('Model output'!J207), YEAR('Model output'!J207)), IF(ISNUMBER(SEARCH("0/",'Model output'!J207)),0,IF(ISNUMBER(SEARCH("/",'Model output'!J207)), VALUE(LEFT('Model output'!J207, SEARCH("/",'Model output'!J207)-1)),1)))))</f>
        <v>0</v>
      </c>
      <c r="K208" t="str" cm="1">
        <f t="array" ref="K208">IF(COUNT(FIND({0,1,2,3,4,5,6,7,8,9},'Model output'!K207))&gt;0,'Model output'!K207,"")</f>
        <v/>
      </c>
      <c r="L208" s="8" t="str">
        <f t="shared" si="45"/>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
      </c>
      <c r="P208" t="str">
        <f>IF('Model output'!N207="","",'Model output'!N207)</f>
        <v>2.2cm</v>
      </c>
      <c r="Q208" t="str">
        <f t="shared" si="49"/>
        <v>2.2cm</v>
      </c>
      <c r="R208" cm="1">
        <f t="array" ref="R208">IF(Q208="","",IF(ISNUMBER(SEARCH("cm",Q208)),MAX(VALUE(SUBSTITUTE(_xlfn.FILTERXML("&lt;t&gt;&lt;s&gt;"&amp;SUBSTITUTE(Q208,",","&lt;/s&gt;&lt;s&gt;")&amp;"&lt;/s&gt;&lt;/t&gt;","//s"),"cm",""))),MAX(VALUE(SUBSTITUTE(_xlfn.FILTERXML("&lt;t&gt;&lt;s&gt;"&amp;SUBSTITUTE(Q208,",","&lt;/s&gt;&lt;s&gt;")&amp;"&lt;/s&gt;&lt;/t&gt;","//s"),"mm","")))/10))</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 ""))</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9" t="str">
        <f>IF('Model output'!S207="","",'Model output'!S207)</f>
        <v>Not identified</v>
      </c>
      <c r="Y208" t="str">
        <f>IF(OR('Model output'!S207="",ISNUMBER(SEARCH("Absent",'Model output'!S207)),ISNUMBER(SEARCH("Not identified",'Model output'!S207)),AND(ISNUMBER(SEARCH("No",'Model output'!S207)),NOT(ISNUMBER(SEARCH("carcinoma",'Model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1" t="str">
        <f>IF(OR('Model output'!V207="", AND(ISERROR(SEARCH("Positive",'Model output'!V207)), ISNUMBER(SEARCH("Negative",'Model output'!V207))), ISNUMBER(SEARCH("Uninvolved",'Model output'!V207)), ISNUMBER(SEARCH("not involved",'Model output'!V207)), ISNUMBER(SEARCH("Free",'Model output'!V207)), ISNUMBER(SEARCH("1 mm",'Model output'!V207)), ISNUMBER(SEARCH("1.0 mm",'Model output'!V207)), ISNUMBER(SEARCH("0.1 CM",'Model output'!V207)), ISNUMBER(SEARCH("less than 0.2 mm",'Model output'!V207)), ISNUMBER(SEARCH("less than 0.5 mm",'Model output'!V207)), ISNUMBER(SEARCH("invades capsule",'Model output'!V207)), ISNUMBER(SEARCH("Lymphocyte invasion",'Model output'!V207)), ISNUMBER(SEARCH("invades in capsule or vessel or benign tissue",'Model output'!V207)), ISNUMBER(SEARCH("not mentioned",'Model output'!V207)), ISNUMBER(SEARCH("cannot be assessed",'Model output'!V207))), "negative", "positive")</f>
        <v>negative</v>
      </c>
      <c r="AE208" s="38"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39" t="str">
        <f t="shared" si="47"/>
        <v>2</v>
      </c>
      <c r="AG208" s="39" t="str">
        <f t="shared" si="48"/>
        <v>0</v>
      </c>
      <c r="AH208" s="39" t="str">
        <f t="shared" si="50"/>
        <v>0</v>
      </c>
      <c r="AI208" s="45" t="str">
        <f t="shared" si="51"/>
        <v>I</v>
      </c>
      <c r="AJ208" s="42" t="s">
        <v>941</v>
      </c>
      <c r="AK208" s="44" t="s">
        <v>948</v>
      </c>
      <c r="AL208" s="44" t="s">
        <v>949</v>
      </c>
      <c r="AM208" s="44" t="s">
        <v>949</v>
      </c>
      <c r="AN208" s="44" t="s">
        <v>73</v>
      </c>
      <c r="AO208" s="24">
        <f t="shared" ca="1" si="52"/>
        <v>1</v>
      </c>
      <c r="AP208" s="1">
        <f t="shared" si="53"/>
        <v>1</v>
      </c>
      <c r="AQ208" s="1">
        <f t="shared" si="54"/>
        <v>1</v>
      </c>
      <c r="AR208" s="1">
        <f t="shared" si="55"/>
        <v>1</v>
      </c>
      <c r="AS208" s="15">
        <f t="shared" si="56"/>
        <v>1</v>
      </c>
    </row>
    <row r="209" spans="1:45">
      <c r="A209" t="str">
        <f>'Model output'!A208</f>
        <v>TCGA-EM-A3OB</v>
      </c>
      <c r="B209" s="36">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0</v>
      </c>
      <c r="F209" t="str">
        <f t="shared" si="46"/>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output'!G208)),ISNUMBER(SEARCH("V ",'Model output'!G208)),ISNUMBER(SEARCH("five",'Model output'!G208)),ISNUMBER(SEARCH("5",'Model output'!G208))))), "lateral", "central"))</f>
        <v/>
      </c>
      <c r="H209" t="str">
        <f>IF('Model output'!H208="","negative",IF(OR(ISNUMBER(SEARCH("lymph node",'Model output'!H208)),ISNUMBER(SEARCH("gland",'Model output'!H208)),ISNUMBER(SEARCH("lobe",'Model output'!H208)),ISNUMBER(SEARCH("isthmus",'Model output'!H208)),ISNUMBER(SEARCH("mediastinum",'Model output'!H208)),ISNUMBER(SEARCH("Not mentioned",'Model output'!H208)), ISNUMBER(SEARCH("Not applicable",'Model output'!H208)), ISNUMBER(SEARCH("paratracheal",'Model output'!H208)),ISNUMBER(SEARCH("fibroadipose tissue",'Model output'!H208)),ISNUMBER(SEARCH("thyroid node",'Model output'!H208)),ISNUMBER(SEARCH("skeletal muscle",'Model output'!H208)),ISNUMBER(SEARCH("right",'Model output'!H208)),ISNUMBER(SEARCH("left",'Model output'!H208)),ISNUMBER(SEARCH("Not specified",'Model output'!H208))),"negative","positive"))</f>
        <v>negative</v>
      </c>
      <c r="I209">
        <f>IF(OR('Model output'!I208="",'Model output'!I208="Not answered",'Model output'!I208="Not mentioned"),"",IF(ISNUMBER('Model output'!I208),'Model output'!I208,1))</f>
        <v>4</v>
      </c>
      <c r="J209">
        <f>IF(OR('Model output'!J208="",'Model output'!J208="Not answered",'Model output'!J208="Not mentioned"),"",IF(AND(ISNUMBER('Model output'!J208),'Model output'!J208&lt;=I209),'Model output'!J208,IF(AND(ISNUMBER('Model output'!J208), 'Model output'!J208&gt;=DATE(2024,1,1)), MIN(DAY('Model output'!J208), MONTH('Model output'!J208), YEAR('Model output'!J208)), IF(ISNUMBER(SEARCH("0/",'Model output'!J208)),0,IF(ISNUMBER(SEARCH("/",'Model output'!J208)), VALUE(LEFT('Model output'!J208, SEARCH("/",'Model output'!J208)-1)),1)))))</f>
        <v>0</v>
      </c>
      <c r="K209" t="str" cm="1">
        <f t="array" ref="K209">IF(COUNT(FIND({0,1,2,3,4,5,6,7,8,9},'Model output'!K208))&gt;0,'Model output'!K208,"")</f>
        <v/>
      </c>
      <c r="L209" s="8" t="str">
        <f t="shared" si="45"/>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
      </c>
      <c r="P209" t="str">
        <f>IF('Model output'!N208="","",'Model output'!N208)</f>
        <v>2.2cm</v>
      </c>
      <c r="Q209" t="str">
        <f t="shared" si="49"/>
        <v>2.2cm</v>
      </c>
      <c r="R209" cm="1">
        <f t="array" ref="R209">IF(Q209="","",IF(ISNUMBER(SEARCH("cm",Q209)),MAX(VALUE(SUBSTITUTE(_xlfn.FILTERXML("&lt;t&gt;&lt;s&gt;"&amp;SUBSTITUTE(Q209,",","&lt;/s&gt;&lt;s&gt;")&amp;"&lt;/s&gt;&lt;/t&gt;","//s"),"cm",""))),MAX(VALUE(SUBSTITUTE(_xlfn.FILTERXML("&lt;t&gt;&lt;s&gt;"&amp;SUBSTITUTE(Q209,",","&lt;/s&gt;&lt;s&gt;")&amp;"&lt;/s&gt;&lt;/t&gt;","//s"),"mm","")))/10))</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 ""))</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9" t="str">
        <f>IF('Model output'!S208="","",'Model output'!S208)</f>
        <v>Not identified</v>
      </c>
      <c r="Y209" t="str">
        <f>IF(OR('Model output'!S208="",ISNUMBER(SEARCH("Absent",'Model output'!S208)),ISNUMBER(SEARCH("Not identified",'Model output'!S208)),AND(ISNUMBER(SEARCH("No",'Model output'!S208)),NOT(ISNUMBER(SEARCH("carcinoma",'Model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1" t="str">
        <f>IF(OR('Model output'!V208="", AND(ISERROR(SEARCH("Positive",'Model output'!V208)), ISNUMBER(SEARCH("Negative",'Model output'!V208))), ISNUMBER(SEARCH("Uninvolved",'Model output'!V208)), ISNUMBER(SEARCH("not involved",'Model output'!V208)), ISNUMBER(SEARCH("Free",'Model output'!V208)), ISNUMBER(SEARCH("1 mm",'Model output'!V208)), ISNUMBER(SEARCH("1.0 mm",'Model output'!V208)), ISNUMBER(SEARCH("0.1 CM",'Model output'!V208)), ISNUMBER(SEARCH("less than 0.2 mm",'Model output'!V208)), ISNUMBER(SEARCH("less than 0.5 mm",'Model output'!V208)), ISNUMBER(SEARCH("invades capsule",'Model output'!V208)), ISNUMBER(SEARCH("Lymphocyte invasion",'Model output'!V208)), ISNUMBER(SEARCH("invades in capsule or vessel or benign tissue",'Model output'!V208)), ISNUMBER(SEARCH("not mentioned",'Model output'!V208)), ISNUMBER(SEARCH("cannot be assessed",'Model output'!V208))), "negative", "positive")</f>
        <v>negative</v>
      </c>
      <c r="AE209" s="38"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39" t="str">
        <f t="shared" si="47"/>
        <v>2</v>
      </c>
      <c r="AG209" s="39" t="str">
        <f t="shared" si="48"/>
        <v>0</v>
      </c>
      <c r="AH209" s="39" t="str">
        <f t="shared" si="50"/>
        <v>0</v>
      </c>
      <c r="AI209" s="45" t="str">
        <f t="shared" si="51"/>
        <v>I</v>
      </c>
      <c r="AJ209" s="42" t="s">
        <v>941</v>
      </c>
      <c r="AK209" s="44" t="s">
        <v>948</v>
      </c>
      <c r="AL209" s="44" t="s">
        <v>946</v>
      </c>
      <c r="AM209" s="44" t="s">
        <v>949</v>
      </c>
      <c r="AN209" s="44" t="s">
        <v>73</v>
      </c>
      <c r="AO209" s="24">
        <f t="shared" ca="1" si="52"/>
        <v>1</v>
      </c>
      <c r="AP209" s="1">
        <f t="shared" si="53"/>
        <v>1</v>
      </c>
      <c r="AQ209" s="1">
        <f t="shared" si="54"/>
        <v>1</v>
      </c>
      <c r="AR209" s="1">
        <f t="shared" si="55"/>
        <v>1</v>
      </c>
      <c r="AS209" s="15">
        <f t="shared" si="56"/>
        <v>1</v>
      </c>
    </row>
    <row r="210" spans="1:45">
      <c r="A210" t="str">
        <f>'Model output'!A209</f>
        <v>TCGA-EM-A3ST</v>
      </c>
      <c r="B210" s="36">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0</v>
      </c>
      <c r="F210" t="str">
        <f t="shared" si="46"/>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output'!G209)),ISNUMBER(SEARCH("V ",'Model output'!G209)),ISNUMBER(SEARCH("five",'Model output'!G209)),ISNUMBER(SEARCH("5",'Model output'!G209))))), "lateral", "central"))</f>
        <v/>
      </c>
      <c r="H210" t="str">
        <f>IF('Model output'!H209="","negative",IF(OR(ISNUMBER(SEARCH("lymph node",'Model output'!H209)),ISNUMBER(SEARCH("gland",'Model output'!H209)),ISNUMBER(SEARCH("lobe",'Model output'!H209)),ISNUMBER(SEARCH("isthmus",'Model output'!H209)),ISNUMBER(SEARCH("mediastinum",'Model output'!H209)),ISNUMBER(SEARCH("Not mentioned",'Model output'!H209)), ISNUMBER(SEARCH("Not applicable",'Model output'!H209)), ISNUMBER(SEARCH("paratracheal",'Model output'!H209)),ISNUMBER(SEARCH("fibroadipose tissue",'Model output'!H209)),ISNUMBER(SEARCH("thyroid node",'Model output'!H209)),ISNUMBER(SEARCH("skeletal muscle",'Model output'!H209)),ISNUMBER(SEARCH("right",'Model output'!H209)),ISNUMBER(SEARCH("left",'Model output'!H209)),ISNUMBER(SEARCH("Not specified",'Model output'!H209))),"negative","positive"))</f>
        <v>negative</v>
      </c>
      <c r="I210">
        <f>IF(OR('Model output'!I209="",'Model output'!I209="Not answered",'Model output'!I209="Not mentioned"),"",IF(ISNUMBER('Model output'!I209),'Model output'!I209,1))</f>
        <v>1</v>
      </c>
      <c r="J210">
        <f>IF(OR('Model output'!J209="",'Model output'!J209="Not answered",'Model output'!J209="Not mentioned"),"",IF(AND(ISNUMBER('Model output'!J209),'Model output'!J209&lt;=I210),'Model output'!J209,IF(AND(ISNUMBER('Model output'!J209), 'Model output'!J209&gt;=DATE(2024,1,1)), MIN(DAY('Model output'!J209), MONTH('Model output'!J209), YEAR('Model output'!J209)), IF(ISNUMBER(SEARCH("0/",'Model output'!J209)),0,IF(ISNUMBER(SEARCH("/",'Model output'!J209)), VALUE(LEFT('Model output'!J209, SEARCH("/",'Model output'!J209)-1)),1)))))</f>
        <v>0</v>
      </c>
      <c r="K210" t="str" cm="1">
        <f t="array" ref="K210">IF(COUNT(FIND({0,1,2,3,4,5,6,7,8,9},'Model output'!K209))&gt;0,'Model output'!K209,"")</f>
        <v/>
      </c>
      <c r="L210" s="8" t="str">
        <f t="shared" si="45"/>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
      </c>
      <c r="P210" t="str">
        <f>IF('Model output'!N209="","",'Model output'!N209)</f>
        <v>5.4 cm</v>
      </c>
      <c r="Q210" t="str">
        <f t="shared" si="49"/>
        <v>5.4cm</v>
      </c>
      <c r="R210" cm="1">
        <f t="array" ref="R210">IF(Q210="","",IF(ISNUMBER(SEARCH("cm",Q210)),MAX(VALUE(SUBSTITUTE(_xlfn.FILTERXML("&lt;t&gt;&lt;s&gt;"&amp;SUBSTITUTE(Q210,",","&lt;/s&gt;&lt;s&gt;")&amp;"&lt;/s&gt;&lt;/t&gt;","//s"),"cm",""))),MAX(VALUE(SUBSTITUTE(_xlfn.FILTERXML("&lt;t&gt;&lt;s&gt;"&amp;SUBSTITUTE(Q210,",","&lt;/s&gt;&lt;s&gt;")&amp;"&lt;/s&gt;&lt;/t&gt;","//s"),"mm","")))/10))</f>
        <v>5.4</v>
      </c>
      <c r="S210" t="str">
        <f>IF(OR('Model output'!P209="",ISNUMBER(SEARCH("Not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 ""))</f>
        <v>focal extent (less than 4 vessels)</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9" t="str">
        <f>IF('Model output'!S209="","",'Model output'!S209)</f>
        <v>Not identified</v>
      </c>
      <c r="Y210" t="str">
        <f>IF(OR('Model output'!S209="",ISNUMBER(SEARCH("Absent",'Model output'!S209)),ISNUMBER(SEARCH("Not identified",'Model output'!S209)),AND(ISNUMBER(SEARCH("No",'Model output'!S209)),NOT(ISNUMBER(SEARCH("carcinoma",'Model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1" t="str">
        <f>IF(OR('Model output'!V209="", AND(ISERROR(SEARCH("Positive",'Model output'!V209)), ISNUMBER(SEARCH("Negative",'Model output'!V209))), ISNUMBER(SEARCH("Uninvolved",'Model output'!V209)), ISNUMBER(SEARCH("not involved",'Model output'!V209)), ISNUMBER(SEARCH("Free",'Model output'!V209)), ISNUMBER(SEARCH("1 mm",'Model output'!V209)), ISNUMBER(SEARCH("1.0 mm",'Model output'!V209)), ISNUMBER(SEARCH("0.1 CM",'Model output'!V209)), ISNUMBER(SEARCH("less than 0.2 mm",'Model output'!V209)), ISNUMBER(SEARCH("less than 0.5 mm",'Model output'!V209)), ISNUMBER(SEARCH("invades capsule",'Model output'!V209)), ISNUMBER(SEARCH("Lymphocyte invasion",'Model output'!V209)), ISNUMBER(SEARCH("invades in capsule or vessel or benign tissue",'Model output'!V209)), ISNUMBER(SEARCH("not mentioned",'Model output'!V209)), ISNUMBER(SEARCH("cannot be assessed",'Model output'!V209))), "negative", "positive")</f>
        <v>negative</v>
      </c>
      <c r="AE210" s="38"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39" t="str">
        <f t="shared" si="47"/>
        <v>3a</v>
      </c>
      <c r="AG210" s="39" t="str">
        <f t="shared" si="48"/>
        <v>0</v>
      </c>
      <c r="AH210" s="39" t="str">
        <f t="shared" si="50"/>
        <v>0</v>
      </c>
      <c r="AI210" s="45" t="str">
        <f t="shared" si="51"/>
        <v>II</v>
      </c>
      <c r="AJ210" s="42" t="s">
        <v>942</v>
      </c>
      <c r="AK210" s="44" t="s">
        <v>950</v>
      </c>
      <c r="AL210" s="44" t="s">
        <v>946</v>
      </c>
      <c r="AM210" s="44" t="s">
        <v>949</v>
      </c>
      <c r="AN210" s="44" t="s">
        <v>947</v>
      </c>
      <c r="AO210" s="24">
        <f t="shared" ca="1" si="52"/>
        <v>1</v>
      </c>
      <c r="AP210" s="1">
        <f t="shared" si="53"/>
        <v>1</v>
      </c>
      <c r="AQ210" s="1">
        <f t="shared" si="54"/>
        <v>1</v>
      </c>
      <c r="AR210" s="1">
        <f t="shared" si="55"/>
        <v>1</v>
      </c>
      <c r="AS210" s="15">
        <f t="shared" si="56"/>
        <v>1</v>
      </c>
    </row>
    <row r="211" spans="1:45">
      <c r="A211" t="str">
        <f>'Model output'!A210</f>
        <v>TCGA-EM-A3SU</v>
      </c>
      <c r="B211" s="36">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0</v>
      </c>
      <c r="F211" t="str">
        <f t="shared" si="46"/>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output'!G210)),ISNUMBER(SEARCH("V ",'Model output'!G210)),ISNUMBER(SEARCH("five",'Model output'!G210)),ISNUMBER(SEARCH("5",'Model output'!G210))))), "lateral", "central"))</f>
        <v/>
      </c>
      <c r="H211" t="str">
        <f>IF('Model output'!H210="","negative",IF(OR(ISNUMBER(SEARCH("lymph node",'Model output'!H210)),ISNUMBER(SEARCH("gland",'Model output'!H210)),ISNUMBER(SEARCH("lobe",'Model output'!H210)),ISNUMBER(SEARCH("isthmus",'Model output'!H210)),ISNUMBER(SEARCH("mediastinum",'Model output'!H210)),ISNUMBER(SEARCH("Not mentioned",'Model output'!H210)), ISNUMBER(SEARCH("Not applicable",'Model output'!H210)), ISNUMBER(SEARCH("paratracheal",'Model output'!H210)),ISNUMBER(SEARCH("fibroadipose tissue",'Model output'!H210)),ISNUMBER(SEARCH("thyroid node",'Model output'!H210)),ISNUMBER(SEARCH("skeletal muscle",'Model output'!H210)),ISNUMBER(SEARCH("right",'Model output'!H210)),ISNUMBER(SEARCH("left",'Model output'!H210)),ISNUMBER(SEARCH("Not specified",'Model output'!H210))),"negative","positive"))</f>
        <v>negative</v>
      </c>
      <c r="I211">
        <f>IF(OR('Model output'!I210="",'Model output'!I210="Not answered",'Model output'!I210="Not mentioned"),"",IF(ISNUMBER('Model output'!I210),'Model output'!I210,1))</f>
        <v>33</v>
      </c>
      <c r="J211">
        <f>IF(OR('Model output'!J210="",'Model output'!J210="Not answered",'Model output'!J210="Not mentioned"),"",IF(AND(ISNUMBER('Model output'!J210),'Model output'!J210&lt;=I211),'Model output'!J210,IF(AND(ISNUMBER('Model output'!J210), 'Model output'!J210&gt;=DATE(2024,1,1)), MIN(DAY('Model output'!J210), MONTH('Model output'!J210), YEAR('Model output'!J210)), IF(ISNUMBER(SEARCH("0/",'Model output'!J210)),0,IF(ISNUMBER(SEARCH("/",'Model output'!J210)), VALUE(LEFT('Model output'!J210, SEARCH("/",'Model output'!J210)-1)),1)))))</f>
        <v>3</v>
      </c>
      <c r="K211" t="str" cm="1">
        <f t="array" ref="K211">IF(COUNT(FIND({0,1,2,3,4,5,6,7,8,9},'Model output'!K210))&gt;0,'Model output'!K210,"")</f>
        <v/>
      </c>
      <c r="L211" s="8" t="str">
        <f t="shared" si="45"/>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 carcinoma</v>
      </c>
      <c r="O211" t="str">
        <f>IF('Model output'!M210="","",'Model output'!M210)</f>
        <v>Classical (usual), with focal Warthin-like areas and tall cell change, follicular variant with focal tall-cell change</v>
      </c>
      <c r="P211" t="str">
        <f>IF('Model output'!N210="","",'Model output'!N210)</f>
        <v>2.1 cm</v>
      </c>
      <c r="Q211" t="str">
        <f t="shared" si="49"/>
        <v>2.1cm</v>
      </c>
      <c r="R211" cm="1">
        <f t="array" ref="R211">IF(Q211="","",IF(ISNUMBER(SEARCH("cm",Q211)),MAX(VALUE(SUBSTITUTE(_xlfn.FILTERXML("&lt;t&gt;&lt;s&gt;"&amp;SUBSTITUTE(Q211,",","&lt;/s&gt;&lt;s&gt;")&amp;"&lt;/s&gt;&lt;/t&gt;","//s"),"cm",""))),MAX(VALUE(SUBSTITUTE(_xlfn.FILTERXML("&lt;t&gt;&lt;s&gt;"&amp;SUBSTITUTE(Q211,",","&lt;/s&gt;&lt;s&gt;")&amp;"&lt;/s&gt;&lt;/t&gt;","//s"),"mm","")))/10))</f>
        <v>2.1</v>
      </c>
      <c r="S211" t="str">
        <f>IF(OR('Model output'!P210="",ISNUMBER(SEARCH("Not identified", 'Model output'!P210)),ISNUMBER(SEARCH("Absent",'Model output'!P210)),AND(ISNUMBER(SEARCH("No",'Model output'!P210)),NOT(ISNUMBER(SEARCH("diagnostic",'Model output'!P210)))),ISNUMBER(SEARCH("Negative",'Model output'!P210))),"negative","positive")</f>
        <v>positive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 ""))</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9" t="str">
        <f>IF('Model output'!S210="","",'Model output'!S210)</f>
        <v>Not identified</v>
      </c>
      <c r="Y211" t="str">
        <f>IF(OR('Model output'!S210="",ISNUMBER(SEARCH("Absent",'Model output'!S210)),ISNUMBER(SEARCH("Not identified",'Model output'!S210)),AND(ISNUMBER(SEARCH("No",'Model output'!S210)),NOT(ISNUMBER(SEARCH("carcinoma",'Model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1" t="str">
        <f>IF(OR('Model output'!V210="", AND(ISERROR(SEARCH("Positive",'Model output'!V210)), ISNUMBER(SEARCH("Negative",'Model output'!V210))), ISNUMBER(SEARCH("Uninvolved",'Model output'!V210)), ISNUMBER(SEARCH("not involved",'Model output'!V210)), ISNUMBER(SEARCH("Free",'Model output'!V210)), ISNUMBER(SEARCH("1 mm",'Model output'!V210)), ISNUMBER(SEARCH("1.0 mm",'Model output'!V210)), ISNUMBER(SEARCH("0.1 CM",'Model output'!V210)), ISNUMBER(SEARCH("less than 0.2 mm",'Model output'!V210)), ISNUMBER(SEARCH("less than 0.5 mm",'Model output'!V210)), ISNUMBER(SEARCH("invades capsule",'Model output'!V210)), ISNUMBER(SEARCH("Lymphocyte invasion",'Model output'!V210)), ISNUMBER(SEARCH("invades in capsule or vessel or benign tissue",'Model output'!V210)), ISNUMBER(SEARCH("not mentioned",'Model output'!V210)), ISNUMBER(SEARCH("cannot be assessed",'Model output'!V210))), "negative", "positive")</f>
        <v>negative</v>
      </c>
      <c r="AE211" s="38"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39" t="str">
        <f t="shared" si="47"/>
        <v>2</v>
      </c>
      <c r="AG211" s="39" t="str">
        <f t="shared" si="48"/>
        <v>1a</v>
      </c>
      <c r="AH211" s="39" t="str">
        <f t="shared" si="50"/>
        <v>0</v>
      </c>
      <c r="AI211" s="45" t="str">
        <f t="shared" si="51"/>
        <v>I</v>
      </c>
      <c r="AJ211" s="42" t="s">
        <v>942</v>
      </c>
      <c r="AK211" s="44" t="s">
        <v>948</v>
      </c>
      <c r="AL211" s="44" t="s">
        <v>945</v>
      </c>
      <c r="AM211" s="44" t="s">
        <v>949</v>
      </c>
      <c r="AN211" s="44" t="s">
        <v>73</v>
      </c>
      <c r="AO211" s="24">
        <f t="shared" ca="1" si="52"/>
        <v>1</v>
      </c>
      <c r="AP211" s="1">
        <f t="shared" si="53"/>
        <v>1</v>
      </c>
      <c r="AQ211" s="1">
        <f t="shared" si="54"/>
        <v>0</v>
      </c>
      <c r="AR211" s="1">
        <f t="shared" si="55"/>
        <v>1</v>
      </c>
      <c r="AS211" s="15">
        <f t="shared" si="56"/>
        <v>1</v>
      </c>
    </row>
    <row r="212" spans="1:45">
      <c r="A212" t="str">
        <f>'Model output'!A211</f>
        <v>TCGA-EM-A3SX</v>
      </c>
      <c r="B212" s="36">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0</v>
      </c>
      <c r="F212" t="str">
        <f t="shared" si="46"/>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output'!G211)),ISNUMBER(SEARCH("V ",'Model output'!G211)),ISNUMBER(SEARCH("five",'Model output'!G211)),ISNUMBER(SEARCH("5",'Model output'!G211))))), "lateral", "central"))</f>
        <v/>
      </c>
      <c r="H212" t="str">
        <f>IF('Model output'!H211="","negative",IF(OR(ISNUMBER(SEARCH("lymph node",'Model output'!H211)),ISNUMBER(SEARCH("gland",'Model output'!H211)),ISNUMBER(SEARCH("lobe",'Model output'!H211)),ISNUMBER(SEARCH("isthmus",'Model output'!H211)),ISNUMBER(SEARCH("mediastinum",'Model output'!H211)),ISNUMBER(SEARCH("Not mentioned",'Model output'!H211)), ISNUMBER(SEARCH("Not applicable",'Model output'!H211)), ISNUMBER(SEARCH("paratracheal",'Model output'!H211)),ISNUMBER(SEARCH("fibroadipose tissue",'Model output'!H211)),ISNUMBER(SEARCH("thyroid node",'Model output'!H211)),ISNUMBER(SEARCH("skeletal muscle",'Model output'!H211)),ISNUMBER(SEARCH("right",'Model output'!H211)),ISNUMBER(SEARCH("left",'Model output'!H211)),ISNUMBER(SEARCH("Not specified",'Model output'!H211))),"negative","positive"))</f>
        <v>negative</v>
      </c>
      <c r="I212">
        <f>IF(OR('Model output'!I211="",'Model output'!I211="Not answered",'Model output'!I211="Not mentioned"),"",IF(ISNUMBER('Model output'!I211),'Model output'!I211,1))</f>
        <v>4</v>
      </c>
      <c r="J212">
        <f>IF(OR('Model output'!J211="",'Model output'!J211="Not answered",'Model output'!J211="Not mentioned"),"",IF(AND(ISNUMBER('Model output'!J211),'Model output'!J211&lt;=I212),'Model output'!J211,IF(AND(ISNUMBER('Model output'!J211), 'Model output'!J211&gt;=DATE(2024,1,1)), MIN(DAY('Model output'!J211), MONTH('Model output'!J211), YEAR('Model output'!J211)), IF(ISNUMBER(SEARCH("0/",'Model output'!J211)),0,IF(ISNUMBER(SEARCH("/",'Model output'!J211)), VALUE(LEFT('Model output'!J211, SEARCH("/",'Model output'!J211)-1)),1)))))</f>
        <v>3</v>
      </c>
      <c r="K212" t="str" cm="1">
        <f t="array" ref="K212">IF(COUNT(FIND({0,1,2,3,4,5,6,7,8,9},'Model output'!K211))&gt;0,'Model output'!K211,"")</f>
        <v/>
      </c>
      <c r="L212" s="8" t="str">
        <f t="shared" si="45"/>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v>
      </c>
      <c r="O212" t="str">
        <f>IF('Model output'!M211="","",'Model output'!M211)</f>
        <v>Classical (usual)</v>
      </c>
      <c r="P212" t="str">
        <f>IF('Model output'!N211="","",'Model output'!N211)</f>
        <v>4.4cm</v>
      </c>
      <c r="Q212" t="str">
        <f t="shared" si="49"/>
        <v>4.4cm</v>
      </c>
      <c r="R212" cm="1">
        <f t="array" ref="R212">IF(Q212="","",IF(ISNUMBER(SEARCH("cm",Q212)),MAX(VALUE(SUBSTITUTE(_xlfn.FILTERXML("&lt;t&gt;&lt;s&gt;"&amp;SUBSTITUTE(Q212,",","&lt;/s&gt;&lt;s&gt;")&amp;"&lt;/s&gt;&lt;/t&gt;","//s"),"cm",""))),MAX(VALUE(SUBSTITUTE(_xlfn.FILTERXML("&lt;t&gt;&lt;s&gt;"&amp;SUBSTITUTE(Q212,",","&lt;/s&gt;&lt;s&gt;")&amp;"&lt;/s&gt;&lt;/t&gt;","//s"),"mm","")))/10))</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 ""))</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9" t="str">
        <f>IF('Model output'!S211="","",'Model output'!S211)</f>
        <v>Not identified</v>
      </c>
      <c r="Y212" t="str">
        <f>IF(OR('Model output'!S211="",ISNUMBER(SEARCH("Absent",'Model output'!S211)),ISNUMBER(SEARCH("Not identified",'Model output'!S211)),AND(ISNUMBER(SEARCH("No",'Model output'!S211)),NOT(ISNUMBER(SEARCH("carcinoma",'Model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1" t="str">
        <f>IF(OR('Model output'!V211="", AND(ISERROR(SEARCH("Positive",'Model output'!V211)), ISNUMBER(SEARCH("Negative",'Model output'!V211))), ISNUMBER(SEARCH("Uninvolved",'Model output'!V211)), ISNUMBER(SEARCH("not involved",'Model output'!V211)), ISNUMBER(SEARCH("Free",'Model output'!V211)), ISNUMBER(SEARCH("1 mm",'Model output'!V211)), ISNUMBER(SEARCH("1.0 mm",'Model output'!V211)), ISNUMBER(SEARCH("0.1 CM",'Model output'!V211)), ISNUMBER(SEARCH("less than 0.2 mm",'Model output'!V211)), ISNUMBER(SEARCH("less than 0.5 mm",'Model output'!V211)), ISNUMBER(SEARCH("invades capsule",'Model output'!V211)), ISNUMBER(SEARCH("Lymphocyte invasion",'Model output'!V211)), ISNUMBER(SEARCH("invades in capsule or vessel or benign tissue",'Model output'!V211)), ISNUMBER(SEARCH("not mentioned",'Model output'!V211)), ISNUMBER(SEARCH("cannot be assessed",'Model output'!V211))), "negative", "positive")</f>
        <v>positive</v>
      </c>
      <c r="AE212" s="38"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39" t="str">
        <f t="shared" si="47"/>
        <v>3a</v>
      </c>
      <c r="AG212" s="39" t="str">
        <f t="shared" si="48"/>
        <v>1a</v>
      </c>
      <c r="AH212" s="39" t="str">
        <f t="shared" si="50"/>
        <v>0</v>
      </c>
      <c r="AI212" s="45" t="str">
        <f t="shared" si="51"/>
        <v>I</v>
      </c>
      <c r="AJ212" s="42" t="s">
        <v>940</v>
      </c>
      <c r="AK212" s="44" t="s">
        <v>950</v>
      </c>
      <c r="AL212" s="44" t="s">
        <v>634</v>
      </c>
      <c r="AM212" s="44" t="s">
        <v>949</v>
      </c>
      <c r="AN212" s="44" t="s">
        <v>73</v>
      </c>
      <c r="AO212" s="24">
        <f t="shared" si="52"/>
        <v>1</v>
      </c>
      <c r="AP212" s="1">
        <f t="shared" si="53"/>
        <v>1</v>
      </c>
      <c r="AQ212" s="1">
        <f t="shared" si="54"/>
        <v>1</v>
      </c>
      <c r="AR212" s="1">
        <f t="shared" si="55"/>
        <v>1</v>
      </c>
      <c r="AS212" s="15">
        <f t="shared" si="56"/>
        <v>1</v>
      </c>
    </row>
    <row r="213" spans="1:45">
      <c r="A213" t="str">
        <f>'Model output'!A212</f>
        <v>TCGA-EM-A3SY</v>
      </c>
      <c r="B213" s="36">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0</v>
      </c>
      <c r="F213" t="str">
        <f t="shared" si="46"/>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output'!G212)),ISNUMBER(SEARCH("V ",'Model output'!G212)),ISNUMBER(SEARCH("five",'Model output'!G212)),ISNUMBER(SEARCH("5",'Model output'!G212))))), "lateral", "central"))</f>
        <v/>
      </c>
      <c r="H213" t="str">
        <f>IF('Model output'!H212="","negative",IF(OR(ISNUMBER(SEARCH("lymph node",'Model output'!H212)),ISNUMBER(SEARCH("gland",'Model output'!H212)),ISNUMBER(SEARCH("lobe",'Model output'!H212)),ISNUMBER(SEARCH("isthmus",'Model output'!H212)),ISNUMBER(SEARCH("mediastinum",'Model output'!H212)),ISNUMBER(SEARCH("Not mentioned",'Model output'!H212)), ISNUMBER(SEARCH("Not applicable",'Model output'!H212)), ISNUMBER(SEARCH("paratracheal",'Model output'!H212)),ISNUMBER(SEARCH("fibroadipose tissue",'Model output'!H212)),ISNUMBER(SEARCH("thyroid node",'Model output'!H212)),ISNUMBER(SEARCH("skeletal muscle",'Model output'!H212)),ISNUMBER(SEARCH("right",'Model output'!H212)),ISNUMBER(SEARCH("left",'Model output'!H212)),ISNUMBER(SEARCH("Not specified",'Model output'!H212))),"negative","positive"))</f>
        <v>negative</v>
      </c>
      <c r="I213">
        <f>IF(OR('Model output'!I212="",'Model output'!I212="Not answered",'Model output'!I212="Not mentioned"),"",IF(ISNUMBER('Model output'!I212),'Model output'!I212,1))</f>
        <v>0</v>
      </c>
      <c r="J213">
        <f>IF(OR('Model output'!J212="",'Model output'!J212="Not answered",'Model output'!J212="Not mentioned"),"",IF(AND(ISNUMBER('Model output'!J212),'Model output'!J212&lt;=I213),'Model output'!J212,IF(AND(ISNUMBER('Model output'!J212), 'Model output'!J212&gt;=DATE(2024,1,1)), MIN(DAY('Model output'!J212), MONTH('Model output'!J212), YEAR('Model output'!J212)), IF(ISNUMBER(SEARCH("0/",'Model output'!J212)),0,IF(ISNUMBER(SEARCH("/",'Model output'!J212)), VALUE(LEFT('Model output'!J212, SEARCH("/",'Model output'!J212)-1)),1)))))</f>
        <v>0</v>
      </c>
      <c r="K213" t="str" cm="1">
        <f t="array" ref="K213">IF(COUNT(FIND({0,1,2,3,4,5,6,7,8,9},'Model output'!K212))&gt;0,'Model output'!K212,"")</f>
        <v/>
      </c>
      <c r="L213" s="8" t="str">
        <f t="shared" si="45"/>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 or oxyphilic variant</v>
      </c>
      <c r="P213" t="str">
        <f>IF('Model output'!N212="","",'Model output'!N212)</f>
        <v>1.4cm</v>
      </c>
      <c r="Q213" t="str">
        <f t="shared" si="49"/>
        <v>1.4cm</v>
      </c>
      <c r="R213" cm="1">
        <f t="array" ref="R213">IF(Q213="","",IF(ISNUMBER(SEARCH("cm",Q213)),MAX(VALUE(SUBSTITUTE(_xlfn.FILTERXML("&lt;t&gt;&lt;s&gt;"&amp;SUBSTITUTE(Q213,",","&lt;/s&gt;&lt;s&gt;")&amp;"&lt;/s&gt;&lt;/t&gt;","//s"),"cm",""))),MAX(VALUE(SUBSTITUTE(_xlfn.FILTERXML("&lt;t&gt;&lt;s&gt;"&amp;SUBSTITUTE(Q213,",","&lt;/s&gt;&lt;s&gt;")&amp;"&lt;/s&gt;&lt;/t&gt;","//s"),"mm","")))/10))</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 ""))</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9" t="str">
        <f>IF('Model output'!S212="","",'Model output'!S212)</f>
        <v>Not identified</v>
      </c>
      <c r="Y213" t="str">
        <f>IF(OR('Model output'!S212="",ISNUMBER(SEARCH("Absent",'Model output'!S212)),ISNUMBER(SEARCH("Not identified",'Model output'!S212)),AND(ISNUMBER(SEARCH("No",'Model output'!S212)),NOT(ISNUMBER(SEARCH("carcinoma",'Model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1" t="str">
        <f>IF(OR('Model output'!V212="", AND(ISERROR(SEARCH("Positive",'Model output'!V212)), ISNUMBER(SEARCH("Negative",'Model output'!V212))), ISNUMBER(SEARCH("Uninvolved",'Model output'!V212)), ISNUMBER(SEARCH("not involved",'Model output'!V212)), ISNUMBER(SEARCH("Free",'Model output'!V212)), ISNUMBER(SEARCH("1 mm",'Model output'!V212)), ISNUMBER(SEARCH("1.0 mm",'Model output'!V212)), ISNUMBER(SEARCH("0.1 CM",'Model output'!V212)), ISNUMBER(SEARCH("less than 0.2 mm",'Model output'!V212)), ISNUMBER(SEARCH("less than 0.5 mm",'Model output'!V212)), ISNUMBER(SEARCH("invades capsule",'Model output'!V212)), ISNUMBER(SEARCH("Lymphocyte invasion",'Model output'!V212)), ISNUMBER(SEARCH("invades in capsule or vessel or benign tissue",'Model output'!V212)), ISNUMBER(SEARCH("not mentioned",'Model output'!V212)), ISNUMBER(SEARCH("cannot be assessed",'Model output'!V212))), "negative", "positive")</f>
        <v>negative</v>
      </c>
      <c r="AE213" s="38"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39" t="str">
        <f t="shared" si="47"/>
        <v>1b</v>
      </c>
      <c r="AG213" s="39" t="str">
        <f t="shared" si="48"/>
        <v>0</v>
      </c>
      <c r="AH213" s="39" t="str">
        <f t="shared" si="50"/>
        <v>0</v>
      </c>
      <c r="AI213" s="45" t="str">
        <f t="shared" si="51"/>
        <v>I</v>
      </c>
      <c r="AJ213" s="42" t="s">
        <v>941</v>
      </c>
      <c r="AK213" s="44" t="s">
        <v>945</v>
      </c>
      <c r="AL213" s="44" t="s">
        <v>949</v>
      </c>
      <c r="AM213" s="44" t="s">
        <v>949</v>
      </c>
      <c r="AN213" s="44" t="s">
        <v>73</v>
      </c>
      <c r="AO213" s="24">
        <f t="shared" ca="1" si="52"/>
        <v>1</v>
      </c>
      <c r="AP213" s="1">
        <f t="shared" si="53"/>
        <v>1</v>
      </c>
      <c r="AQ213" s="1">
        <f t="shared" si="54"/>
        <v>1</v>
      </c>
      <c r="AR213" s="1">
        <f t="shared" si="55"/>
        <v>1</v>
      </c>
      <c r="AS213" s="15">
        <f t="shared" si="56"/>
        <v>1</v>
      </c>
    </row>
    <row r="214" spans="1:45">
      <c r="A214" t="str">
        <f>'Model output'!A213</f>
        <v>TCGA-EM-A3SZ</v>
      </c>
      <c r="B214" s="36">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0</v>
      </c>
      <c r="F214" t="str">
        <f t="shared" si="46"/>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output'!G213)),ISNUMBER(SEARCH("V ",'Model output'!G213)),ISNUMBER(SEARCH("five",'Model output'!G213)),ISNUMBER(SEARCH("5",'Model output'!G213))))), "lateral", "central"))</f>
        <v/>
      </c>
      <c r="H214" t="str">
        <f>IF('Model output'!H213="","negative",IF(OR(ISNUMBER(SEARCH("lymph node",'Model output'!H213)),ISNUMBER(SEARCH("gland",'Model output'!H213)),ISNUMBER(SEARCH("lobe",'Model output'!H213)),ISNUMBER(SEARCH("isthmus",'Model output'!H213)),ISNUMBER(SEARCH("mediastinum",'Model output'!H213)),ISNUMBER(SEARCH("Not mentioned",'Model output'!H213)), ISNUMBER(SEARCH("Not applicable",'Model output'!H213)), ISNUMBER(SEARCH("paratracheal",'Model output'!H213)),ISNUMBER(SEARCH("fibroadipose tissue",'Model output'!H213)),ISNUMBER(SEARCH("thyroid node",'Model output'!H213)),ISNUMBER(SEARCH("skeletal muscle",'Model output'!H213)),ISNUMBER(SEARCH("right",'Model output'!H213)),ISNUMBER(SEARCH("left",'Model output'!H213)),ISNUMBER(SEARCH("Not specified",'Model output'!H213))),"negative","positive"))</f>
        <v>negative</v>
      </c>
      <c r="I214">
        <f>IF(OR('Model output'!I213="",'Model output'!I213="Not answered",'Model output'!I213="Not mentioned"),"",IF(ISNUMBER('Model output'!I213),'Model output'!I213,1))</f>
        <v>4</v>
      </c>
      <c r="J214">
        <f>IF(OR('Model output'!J213="",'Model output'!J213="Not answered",'Model output'!J213="Not mentioned"),"",IF(AND(ISNUMBER('Model output'!J213),'Model output'!J213&lt;=I214),'Model output'!J213,IF(AND(ISNUMBER('Model output'!J213), 'Model output'!J213&gt;=DATE(2024,1,1)), MIN(DAY('Model output'!J213), MONTH('Model output'!J213), YEAR('Model output'!J213)), IF(ISNUMBER(SEARCH("0/",'Model output'!J213)),0,IF(ISNUMBER(SEARCH("/",'Model output'!J213)), VALUE(LEFT('Model output'!J213, SEARCH("/",'Model output'!J213)-1)),1)))))</f>
        <v>0</v>
      </c>
      <c r="K214" t="str" cm="1">
        <f t="array" ref="K214">IF(COUNT(FIND({0,1,2,3,4,5,6,7,8,9},'Model output'!K213))&gt;0,'Model output'!K213,"")</f>
        <v/>
      </c>
      <c r="L214" s="8" t="str">
        <f t="shared" si="45"/>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v>
      </c>
      <c r="O214" t="str">
        <f>IF('Model output'!M213="","",'Model output'!M213)</f>
        <v>Classical (usual), Warthin-like variant, with focal tall cell (&lt;10%) and hobnail cell change (&lt;20%)</v>
      </c>
      <c r="P214" t="str">
        <f>IF('Model output'!N213="","",'Model output'!N213)</f>
        <v>2.6 cm</v>
      </c>
      <c r="Q214" t="str">
        <f t="shared" si="49"/>
        <v>2.6cm</v>
      </c>
      <c r="R214" cm="1">
        <f t="array" ref="R214">IF(Q214="","",IF(ISNUMBER(SEARCH("cm",Q214)),MAX(VALUE(SUBSTITUTE(_xlfn.FILTERXML("&lt;t&gt;&lt;s&gt;"&amp;SUBSTITUTE(Q214,",","&lt;/s&gt;&lt;s&gt;")&amp;"&lt;/s&gt;&lt;/t&gt;","//s"),"cm",""))),MAX(VALUE(SUBSTITUTE(_xlfn.FILTERXML("&lt;t&gt;&lt;s&gt;"&amp;SUBSTITUTE(Q214,",","&lt;/s&gt;&lt;s&gt;")&amp;"&lt;/s&gt;&lt;/t&gt;","//s"),"mm","")))/10))</f>
        <v>2.6</v>
      </c>
      <c r="S214" t="str">
        <f>IF(OR('Model output'!P213="",ISNUMBER(SEARCH("Not identified", 'Model output'!P213)),ISNUMBER(SEARCH("Absent",'Model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 ""))</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9" t="str">
        <f>IF('Model output'!S213="","",'Model output'!S213)</f>
        <v>Not identified</v>
      </c>
      <c r="Y214" t="str">
        <f>IF(OR('Model output'!S213="",ISNUMBER(SEARCH("Absent",'Model output'!S213)),ISNUMBER(SEARCH("Not identified",'Model output'!S213)),AND(ISNUMBER(SEARCH("No",'Model output'!S213)),NOT(ISNUMBER(SEARCH("carcinoma",'Model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1" t="str">
        <f>IF(OR('Model output'!V213="", AND(ISERROR(SEARCH("Positive",'Model output'!V213)), ISNUMBER(SEARCH("Negative",'Model output'!V213))), ISNUMBER(SEARCH("Uninvolved",'Model output'!V213)), ISNUMBER(SEARCH("not involved",'Model output'!V213)), ISNUMBER(SEARCH("Free",'Model output'!V213)), ISNUMBER(SEARCH("1 mm",'Model output'!V213)), ISNUMBER(SEARCH("1.0 mm",'Model output'!V213)), ISNUMBER(SEARCH("0.1 CM",'Model output'!V213)), ISNUMBER(SEARCH("less than 0.2 mm",'Model output'!V213)), ISNUMBER(SEARCH("less than 0.5 mm",'Model output'!V213)), ISNUMBER(SEARCH("invades capsule",'Model output'!V213)), ISNUMBER(SEARCH("Lymphocyte invasion",'Model output'!V213)), ISNUMBER(SEARCH("invades in capsule or vessel or benign tissue",'Model output'!V213)), ISNUMBER(SEARCH("not mentioned",'Model output'!V213)), ISNUMBER(SEARCH("cannot be assessed",'Model output'!V213))), "negative", "positive")</f>
        <v>negative</v>
      </c>
      <c r="AE214" s="38"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intermediate</v>
      </c>
      <c r="AF214" s="39" t="str">
        <f t="shared" si="47"/>
        <v>2</v>
      </c>
      <c r="AG214" s="39" t="str">
        <f t="shared" si="48"/>
        <v>0</v>
      </c>
      <c r="AH214" s="39" t="str">
        <f t="shared" si="50"/>
        <v>0</v>
      </c>
      <c r="AI214" s="45" t="str">
        <f t="shared" si="51"/>
        <v>I</v>
      </c>
      <c r="AJ214" s="42" t="s">
        <v>942</v>
      </c>
      <c r="AK214" s="44" t="s">
        <v>948</v>
      </c>
      <c r="AL214" s="44" t="s">
        <v>946</v>
      </c>
      <c r="AM214" s="44" t="s">
        <v>949</v>
      </c>
      <c r="AN214" s="44" t="s">
        <v>73</v>
      </c>
      <c r="AO214" s="24">
        <f t="shared" ca="1" si="52"/>
        <v>1</v>
      </c>
      <c r="AP214" s="1">
        <f t="shared" si="53"/>
        <v>1</v>
      </c>
      <c r="AQ214" s="1">
        <f t="shared" si="54"/>
        <v>1</v>
      </c>
      <c r="AR214" s="1">
        <f t="shared" si="55"/>
        <v>1</v>
      </c>
      <c r="AS214" s="15">
        <f t="shared" si="56"/>
        <v>1</v>
      </c>
    </row>
    <row r="215" spans="1:45">
      <c r="A215" t="str">
        <f>'Model output'!A214</f>
        <v>TCGA-EM-A4FH</v>
      </c>
      <c r="B215" s="36">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0</v>
      </c>
      <c r="F215" t="str">
        <f t="shared" si="46"/>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output'!G214)),ISNUMBER(SEARCH("V ",'Model output'!G214)),ISNUMBER(SEARCH("five",'Model output'!G214)),ISNUMBER(SEARCH("5",'Model output'!G214))))), "lateral", "central"))</f>
        <v/>
      </c>
      <c r="H215" t="str">
        <f>IF('Model output'!H214="","negative",IF(OR(ISNUMBER(SEARCH("lymph node",'Model output'!H214)),ISNUMBER(SEARCH("gland",'Model output'!H214)),ISNUMBER(SEARCH("lobe",'Model output'!H214)),ISNUMBER(SEARCH("isthmus",'Model output'!H214)),ISNUMBER(SEARCH("mediastinum",'Model output'!H214)),ISNUMBER(SEARCH("Not mentioned",'Model output'!H214)), ISNUMBER(SEARCH("Not applicable",'Model output'!H214)), ISNUMBER(SEARCH("paratracheal",'Model output'!H214)),ISNUMBER(SEARCH("fibroadipose tissue",'Model output'!H214)),ISNUMBER(SEARCH("thyroid node",'Model output'!H214)),ISNUMBER(SEARCH("skeletal muscle",'Model output'!H214)),ISNUMBER(SEARCH("right",'Model output'!H214)),ISNUMBER(SEARCH("left",'Model output'!H214)),ISNUMBER(SEARCH("Not specified",'Model output'!H214))),"negative","positive"))</f>
        <v>negative</v>
      </c>
      <c r="I215">
        <f>IF(OR('Model output'!I214="",'Model output'!I214="Not answered",'Model output'!I214="Not mentioned"),"",IF(ISNUMBER('Model output'!I214),'Model output'!I214,1))</f>
        <v>0</v>
      </c>
      <c r="J215">
        <f>IF(OR('Model output'!J214="",'Model output'!J214="Not answered",'Model output'!J214="Not mentioned"),"",IF(AND(ISNUMBER('Model output'!J214),'Model output'!J214&lt;=I215),'Model output'!J214,IF(AND(ISNUMBER('Model output'!J214), 'Model output'!J214&gt;=DATE(2024,1,1)), MIN(DAY('Model output'!J214), MONTH('Model output'!J214), YEAR('Model output'!J214)), IF(ISNUMBER(SEARCH("0/",'Model output'!J214)),0,IF(ISNUMBER(SEARCH("/",'Model output'!J214)), VALUE(LEFT('Model output'!J214, SEARCH("/",'Model output'!J214)-1)),1)))))</f>
        <v>0</v>
      </c>
      <c r="K215" t="str" cm="1">
        <f t="array" ref="K215">IF(COUNT(FIND({0,1,2,3,4,5,6,7,8,9},'Model output'!K214))&gt;0,'Model output'!K214,"")</f>
        <v/>
      </c>
      <c r="L215" s="8" t="str">
        <f t="shared" si="45"/>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
      </c>
      <c r="P215" t="str">
        <f>IF('Model output'!N214="","",'Model output'!N214)</f>
        <v>4.7cm</v>
      </c>
      <c r="Q215" t="str">
        <f t="shared" si="49"/>
        <v>4.7cm</v>
      </c>
      <c r="R215" cm="1">
        <f t="array" ref="R215">IF(Q215="","",IF(ISNUMBER(SEARCH("cm",Q215)),MAX(VALUE(SUBSTITUTE(_xlfn.FILTERXML("&lt;t&gt;&lt;s&gt;"&amp;SUBSTITUTE(Q215,",","&lt;/s&gt;&lt;s&gt;")&amp;"&lt;/s&gt;&lt;/t&gt;","//s"),"cm",""))),MAX(VALUE(SUBSTITUTE(_xlfn.FILTERXML("&lt;t&gt;&lt;s&gt;"&amp;SUBSTITUTE(Q215,",","&lt;/s&gt;&lt;s&gt;")&amp;"&lt;/s&gt;&lt;/t&gt;","//s"),"mm","")))/10))</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 ""))</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9" t="str">
        <f>IF('Model output'!S214="","",'Model output'!S214)</f>
        <v>Not identified</v>
      </c>
      <c r="Y215" t="str">
        <f>IF(OR('Model output'!S214="",ISNUMBER(SEARCH("Absent",'Model output'!S214)),ISNUMBER(SEARCH("Not identified",'Model output'!S214)),AND(ISNUMBER(SEARCH("No",'Model output'!S214)),NOT(ISNUMBER(SEARCH("carcinoma",'Model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1" t="str">
        <f>IF(OR('Model output'!V214="", AND(ISERROR(SEARCH("Positive",'Model output'!V214)), ISNUMBER(SEARCH("Negative",'Model output'!V214))), ISNUMBER(SEARCH("Uninvolved",'Model output'!V214)), ISNUMBER(SEARCH("not involved",'Model output'!V214)), ISNUMBER(SEARCH("Free",'Model output'!V214)), ISNUMBER(SEARCH("1 mm",'Model output'!V214)), ISNUMBER(SEARCH("1.0 mm",'Model output'!V214)), ISNUMBER(SEARCH("0.1 CM",'Model output'!V214)), ISNUMBER(SEARCH("less than 0.2 mm",'Model output'!V214)), ISNUMBER(SEARCH("less than 0.5 mm",'Model output'!V214)), ISNUMBER(SEARCH("invades capsule",'Model output'!V214)), ISNUMBER(SEARCH("Lymphocyte invasion",'Model output'!V214)), ISNUMBER(SEARCH("invades in capsule or vessel or benign tissue",'Model output'!V214)), ISNUMBER(SEARCH("not mentioned",'Model output'!V214)), ISNUMBER(SEARCH("cannot be assessed",'Model output'!V214))), "negative", "positive")</f>
        <v>negative</v>
      </c>
      <c r="AE215" s="38"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39" t="str">
        <f t="shared" si="47"/>
        <v>3a</v>
      </c>
      <c r="AG215" s="39" t="str">
        <f t="shared" si="48"/>
        <v>0</v>
      </c>
      <c r="AH215" s="39" t="str">
        <f t="shared" si="50"/>
        <v>0</v>
      </c>
      <c r="AI215" s="45" t="str">
        <f t="shared" si="51"/>
        <v>II</v>
      </c>
      <c r="AJ215" s="42" t="s">
        <v>941</v>
      </c>
      <c r="AK215" s="44" t="s">
        <v>950</v>
      </c>
      <c r="AL215" s="44" t="s">
        <v>949</v>
      </c>
      <c r="AM215" s="44" t="s">
        <v>949</v>
      </c>
      <c r="AN215" s="44" t="s">
        <v>947</v>
      </c>
      <c r="AO215" s="24">
        <f t="shared" ca="1" si="52"/>
        <v>1</v>
      </c>
      <c r="AP215" s="1">
        <f t="shared" si="53"/>
        <v>1</v>
      </c>
      <c r="AQ215" s="1">
        <f t="shared" si="54"/>
        <v>1</v>
      </c>
      <c r="AR215" s="1">
        <f t="shared" si="55"/>
        <v>1</v>
      </c>
      <c r="AS215" s="15">
        <f t="shared" si="56"/>
        <v>1</v>
      </c>
    </row>
    <row r="216" spans="1:45">
      <c r="A216" t="str">
        <f>'Model output'!A215</f>
        <v>TCGA-EM-A4FK</v>
      </c>
      <c r="B216" s="36">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0</v>
      </c>
      <c r="F216" t="str">
        <f t="shared" si="46"/>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output'!G215)),ISNUMBER(SEARCH("V ",'Model output'!G215)),ISNUMBER(SEARCH("five",'Model output'!G215)),ISNUMBER(SEARCH("5",'Model output'!G215))))), "lateral", "central"))</f>
        <v/>
      </c>
      <c r="H216" t="str">
        <f>IF('Model output'!H215="","negative",IF(OR(ISNUMBER(SEARCH("lymph node",'Model output'!H215)),ISNUMBER(SEARCH("gland",'Model output'!H215)),ISNUMBER(SEARCH("lobe",'Model output'!H215)),ISNUMBER(SEARCH("isthmus",'Model output'!H215)),ISNUMBER(SEARCH("mediastinum",'Model output'!H215)),ISNUMBER(SEARCH("Not mentioned",'Model output'!H215)), ISNUMBER(SEARCH("Not applicable",'Model output'!H215)), ISNUMBER(SEARCH("paratracheal",'Model output'!H215)),ISNUMBER(SEARCH("fibroadipose tissue",'Model output'!H215)),ISNUMBER(SEARCH("thyroid node",'Model output'!H215)),ISNUMBER(SEARCH("skeletal muscle",'Model output'!H215)),ISNUMBER(SEARCH("right",'Model output'!H215)),ISNUMBER(SEARCH("left",'Model output'!H215)),ISNUMBER(SEARCH("Not specified",'Model output'!H215))),"negative","positive"))</f>
        <v>negative</v>
      </c>
      <c r="I216">
        <f>IF(OR('Model output'!I215="",'Model output'!I215="Not answered",'Model output'!I215="Not mentioned"),"",IF(ISNUMBER('Model output'!I215),'Model output'!I215,1))</f>
        <v>0</v>
      </c>
      <c r="J216">
        <f>IF(OR('Model output'!J215="",'Model output'!J215="Not answered",'Model output'!J215="Not mentioned"),"",IF(AND(ISNUMBER('Model output'!J215),'Model output'!J215&lt;=I216),'Model output'!J215,IF(AND(ISNUMBER('Model output'!J215), 'Model output'!J215&gt;=DATE(2024,1,1)), MIN(DAY('Model output'!J215), MONTH('Model output'!J215), YEAR('Model output'!J215)), IF(ISNUMBER(SEARCH("0/",'Model output'!J215)),0,IF(ISNUMBER(SEARCH("/",'Model output'!J215)), VALUE(LEFT('Model output'!J215, SEARCH("/",'Model output'!J215)-1)),1)))))</f>
        <v>0</v>
      </c>
      <c r="K216" t="str" cm="1">
        <f t="array" ref="K216">IF(COUNT(FIND({0,1,2,3,4,5,6,7,8,9},'Model output'!K215))&gt;0,'Model output'!K215,"")</f>
        <v/>
      </c>
      <c r="L216" s="8" t="str">
        <f t="shared" si="45"/>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 oncocytic or oxyphilic variant</v>
      </c>
      <c r="O216" t="str">
        <f>IF('Model output'!M215="","",'Model output'!M215)</f>
        <v/>
      </c>
      <c r="P216" t="str">
        <f>IF('Model output'!N215="","",'Model output'!N215)</f>
        <v>2.6 cm</v>
      </c>
      <c r="Q216" t="str">
        <f t="shared" si="49"/>
        <v>2.6cm</v>
      </c>
      <c r="R216" cm="1">
        <f t="array" ref="R216">IF(Q216="","",IF(ISNUMBER(SEARCH("cm",Q216)),MAX(VALUE(SUBSTITUTE(_xlfn.FILTERXML("&lt;t&gt;&lt;s&gt;"&amp;SUBSTITUTE(Q216,",","&lt;/s&gt;&lt;s&gt;")&amp;"&lt;/s&gt;&lt;/t&gt;","//s"),"cm",""))),MAX(VALUE(SUBSTITUTE(_xlfn.FILTERXML("&lt;t&gt;&lt;s&gt;"&amp;SUBSTITUTE(Q216,",","&lt;/s&gt;&lt;s&gt;")&amp;"&lt;/s&gt;&lt;/t&gt;","//s"),"mm","")))/10))</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 ""))</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9" t="str">
        <f>IF('Model output'!S215="","",'Model output'!S215)</f>
        <v>Not identified</v>
      </c>
      <c r="Y216" t="str">
        <f>IF(OR('Model output'!S215="",ISNUMBER(SEARCH("Absent",'Model output'!S215)),ISNUMBER(SEARCH("Not identified",'Model output'!S215)),AND(ISNUMBER(SEARCH("No",'Model output'!S215)),NOT(ISNUMBER(SEARCH("carcinoma",'Model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1" t="str">
        <f>IF(OR('Model output'!V215="", AND(ISERROR(SEARCH("Positive",'Model output'!V215)), ISNUMBER(SEARCH("Negative",'Model output'!V215))), ISNUMBER(SEARCH("Uninvolved",'Model output'!V215)), ISNUMBER(SEARCH("not involved",'Model output'!V215)), ISNUMBER(SEARCH("Free",'Model output'!V215)), ISNUMBER(SEARCH("1 mm",'Model output'!V215)), ISNUMBER(SEARCH("1.0 mm",'Model output'!V215)), ISNUMBER(SEARCH("0.1 CM",'Model output'!V215)), ISNUMBER(SEARCH("less than 0.2 mm",'Model output'!V215)), ISNUMBER(SEARCH("less than 0.5 mm",'Model output'!V215)), ISNUMBER(SEARCH("invades capsule",'Model output'!V215)), ISNUMBER(SEARCH("Lymphocyte invasion",'Model output'!V215)), ISNUMBER(SEARCH("invades in capsule or vessel or benign tissue",'Model output'!V215)), ISNUMBER(SEARCH("not mentioned",'Model output'!V215)), ISNUMBER(SEARCH("cannot be assessed",'Model output'!V215))), "negative", "positive")</f>
        <v>negative</v>
      </c>
      <c r="AE216" s="38"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39" t="str">
        <f t="shared" si="47"/>
        <v>2</v>
      </c>
      <c r="AG216" s="39" t="str">
        <f t="shared" si="48"/>
        <v>0</v>
      </c>
      <c r="AH216" s="39" t="str">
        <f t="shared" si="50"/>
        <v>0</v>
      </c>
      <c r="AI216" s="45" t="str">
        <f t="shared" si="51"/>
        <v>I</v>
      </c>
      <c r="AJ216" s="42" t="s">
        <v>941</v>
      </c>
      <c r="AK216" s="44" t="s">
        <v>948</v>
      </c>
      <c r="AL216" s="44" t="s">
        <v>949</v>
      </c>
      <c r="AM216" s="44" t="s">
        <v>949</v>
      </c>
      <c r="AN216" s="44" t="s">
        <v>73</v>
      </c>
      <c r="AO216" s="24">
        <f t="shared" ca="1" si="52"/>
        <v>1</v>
      </c>
      <c r="AP216" s="1">
        <f t="shared" si="53"/>
        <v>1</v>
      </c>
      <c r="AQ216" s="1">
        <f t="shared" si="54"/>
        <v>1</v>
      </c>
      <c r="AR216" s="1">
        <f t="shared" si="55"/>
        <v>1</v>
      </c>
      <c r="AS216" s="15">
        <f t="shared" si="56"/>
        <v>1</v>
      </c>
    </row>
    <row r="217" spans="1:45">
      <c r="A217" t="str">
        <f>'Model output'!A216</f>
        <v>TCGA-EM-A4FM</v>
      </c>
      <c r="B217" s="36">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0</v>
      </c>
      <c r="F217" t="str">
        <f t="shared" si="46"/>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output'!G216)),ISNUMBER(SEARCH("V ",'Model output'!G216)),ISNUMBER(SEARCH("five",'Model output'!G216)),ISNUMBER(SEARCH("5",'Model output'!G216))))), "lateral", "central"))</f>
        <v>central</v>
      </c>
      <c r="H217" t="str">
        <f>IF('Model output'!H216="","negative",IF(OR(ISNUMBER(SEARCH("lymph node",'Model output'!H216)),ISNUMBER(SEARCH("gland",'Model output'!H216)),ISNUMBER(SEARCH("lobe",'Model output'!H216)),ISNUMBER(SEARCH("isthmus",'Model output'!H216)),ISNUMBER(SEARCH("mediastinum",'Model output'!H216)),ISNUMBER(SEARCH("Not mentioned",'Model output'!H216)), ISNUMBER(SEARCH("Not applicable",'Model output'!H216)), ISNUMBER(SEARCH("paratracheal",'Model output'!H216)),ISNUMBER(SEARCH("fibroadipose tissue",'Model output'!H216)),ISNUMBER(SEARCH("thyroid node",'Model output'!H216)),ISNUMBER(SEARCH("skeletal muscle",'Model output'!H216)),ISNUMBER(SEARCH("right",'Model output'!H216)),ISNUMBER(SEARCH("left",'Model output'!H216)),ISNUMBER(SEARCH("Not specified",'Model output'!H216))),"negative","positive"))</f>
        <v>negative</v>
      </c>
      <c r="I217">
        <f>IF(OR('Model output'!I216="",'Model output'!I216="Not answered",'Model output'!I216="Not mentioned"),"",IF(ISNUMBER('Model output'!I216),'Model output'!I216,1))</f>
        <v>40</v>
      </c>
      <c r="J217">
        <f>IF(OR('Model output'!J216="",'Model output'!J216="Not answered",'Model output'!J216="Not mentioned"),"",IF(AND(ISNUMBER('Model output'!J216),'Model output'!J216&lt;=I217),'Model output'!J216,IF(AND(ISNUMBER('Model output'!J216), 'Model output'!J216&gt;=DATE(2024,1,1)), MIN(DAY('Model output'!J216), MONTH('Model output'!J216), YEAR('Model output'!J216)), IF(ISNUMBER(SEARCH("0/",'Model output'!J216)),0,IF(ISNUMBER(SEARCH("/",'Model output'!J216)), VALUE(LEFT('Model output'!J216, SEARCH("/",'Model output'!J216)-1)),1)))))</f>
        <v>12</v>
      </c>
      <c r="K217" t="str" cm="1">
        <f t="array" ref="K217">IF(COUNT(FIND({0,1,2,3,4,5,6,7,8,9},'Model output'!K216))&gt;0,'Model output'!K216,"")</f>
        <v/>
      </c>
      <c r="L217" s="8" t="str">
        <f t="shared" si="45"/>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Papillary carcinoma</v>
      </c>
      <c r="O217" t="str">
        <f>IF('Model output'!M216="","",'Model output'!M216)</f>
        <v>Classical (usual), follicular variant, with focal tall cell change</v>
      </c>
      <c r="P217" t="str">
        <f>IF('Model output'!N216="","",'Model output'!N216)</f>
        <v>3.0cm</v>
      </c>
      <c r="Q217" t="str">
        <f t="shared" si="49"/>
        <v>3.0cm</v>
      </c>
      <c r="R217" cm="1">
        <f t="array" ref="R217">IF(Q217="","",IF(ISNUMBER(SEARCH("cm",Q217)),MAX(VALUE(SUBSTITUTE(_xlfn.FILTERXML("&lt;t&gt;&lt;s&gt;"&amp;SUBSTITUTE(Q217,",","&lt;/s&gt;&lt;s&gt;")&amp;"&lt;/s&gt;&lt;/t&gt;","//s"),"cm",""))),MAX(VALUE(SUBSTITUTE(_xlfn.FILTERXML("&lt;t&gt;&lt;s&gt;"&amp;SUBSTITUTE(Q217,",","&lt;/s&gt;&lt;s&gt;")&amp;"&lt;/s&gt;&lt;/t&gt;","//s"),"mm","")))/10))</f>
        <v>3</v>
      </c>
      <c r="S217" t="str">
        <f>IF(OR('Model output'!P216="",ISNUMBER(SEARCH("Not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 ""))</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9" t="str">
        <f>IF('Model output'!S216="","",'Model output'!S216)</f>
        <v>Present, minimal</v>
      </c>
      <c r="Y217" t="str">
        <f>IF(OR('Model output'!S216="",ISNUMBER(SEARCH("Absent",'Model output'!S216)),ISNUMBER(SEARCH("Not identified",'Model output'!S216)),AND(ISNUMBER(SEARCH("No",'Model output'!S216)),NOT(ISNUMBER(SEARCH("carcinoma",'Model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1" t="str">
        <f>IF(OR('Model output'!V216="", AND(ISERROR(SEARCH("Positive",'Model output'!V216)), ISNUMBER(SEARCH("Negative",'Model output'!V216))), ISNUMBER(SEARCH("Uninvolved",'Model output'!V216)), ISNUMBER(SEARCH("not involved",'Model output'!V216)), ISNUMBER(SEARCH("Free",'Model output'!V216)), ISNUMBER(SEARCH("1 mm",'Model output'!V216)), ISNUMBER(SEARCH("1.0 mm",'Model output'!V216)), ISNUMBER(SEARCH("0.1 CM",'Model output'!V216)), ISNUMBER(SEARCH("less than 0.2 mm",'Model output'!V216)), ISNUMBER(SEARCH("less than 0.5 mm",'Model output'!V216)), ISNUMBER(SEARCH("invades capsule",'Model output'!V216)), ISNUMBER(SEARCH("Lymphocyte invasion",'Model output'!V216)), ISNUMBER(SEARCH("invades in capsule or vessel or benign tissue",'Model output'!V216)), ISNUMBER(SEARCH("not mentioned",'Model output'!V216)), ISNUMBER(SEARCH("cannot be assessed",'Model output'!V216))), "negative", "positive")</f>
        <v>positive</v>
      </c>
      <c r="AE217" s="38"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39" t="str">
        <f t="shared" si="47"/>
        <v>2</v>
      </c>
      <c r="AG217" s="39" t="str">
        <f t="shared" si="48"/>
        <v>1a</v>
      </c>
      <c r="AH217" s="39" t="str">
        <f t="shared" si="50"/>
        <v>0</v>
      </c>
      <c r="AI217" s="45" t="str">
        <f t="shared" si="51"/>
        <v>II</v>
      </c>
      <c r="AJ217" s="42" t="s">
        <v>940</v>
      </c>
      <c r="AK217" s="44" t="s">
        <v>948</v>
      </c>
      <c r="AL217" s="44" t="s">
        <v>945</v>
      </c>
      <c r="AM217" s="44" t="s">
        <v>949</v>
      </c>
      <c r="AN217" s="44" t="s">
        <v>947</v>
      </c>
      <c r="AO217" s="24">
        <f t="shared" si="52"/>
        <v>1</v>
      </c>
      <c r="AP217" s="1">
        <f t="shared" si="53"/>
        <v>1</v>
      </c>
      <c r="AQ217" s="1">
        <f t="shared" si="54"/>
        <v>0</v>
      </c>
      <c r="AR217" s="1">
        <f t="shared" si="55"/>
        <v>1</v>
      </c>
      <c r="AS217" s="15">
        <f t="shared" si="56"/>
        <v>1</v>
      </c>
    </row>
    <row r="218" spans="1:45">
      <c r="A218" t="str">
        <f>'Model output'!A217</f>
        <v>TCGA-EM-A4FN</v>
      </c>
      <c r="B218" s="36">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0</v>
      </c>
      <c r="F218" t="str">
        <f t="shared" si="46"/>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output'!G217)),ISNUMBER(SEARCH("V ",'Model output'!G217)),ISNUMBER(SEARCH("five",'Model output'!G217)),ISNUMBER(SEARCH("5",'Model output'!G217))))), "lateral", "central"))</f>
        <v>lateral</v>
      </c>
      <c r="H218" t="str">
        <f>IF('Model output'!H217="","negative",IF(OR(ISNUMBER(SEARCH("lymph node",'Model output'!H217)),ISNUMBER(SEARCH("gland",'Model output'!H217)),ISNUMBER(SEARCH("lobe",'Model output'!H217)),ISNUMBER(SEARCH("isthmus",'Model output'!H217)),ISNUMBER(SEARCH("mediastinum",'Model output'!H217)),ISNUMBER(SEARCH("Not mentioned",'Model output'!H217)), ISNUMBER(SEARCH("Not applicable",'Model output'!H217)), ISNUMBER(SEARCH("paratracheal",'Model output'!H217)),ISNUMBER(SEARCH("fibroadipose tissue",'Model output'!H217)),ISNUMBER(SEARCH("thyroid node",'Model output'!H217)),ISNUMBER(SEARCH("skeletal muscle",'Model output'!H217)),ISNUMBER(SEARCH("right",'Model output'!H217)),ISNUMBER(SEARCH("left",'Model output'!H217)),ISNUMBER(SEARCH("Not specified",'Model output'!H217))),"negative","positive"))</f>
        <v>negative</v>
      </c>
      <c r="I218">
        <f>IF(OR('Model output'!I217="",'Model output'!I217="Not answered",'Model output'!I217="Not mentioned"),"",IF(ISNUMBER('Model output'!I217),'Model output'!I217,1))</f>
        <v>32</v>
      </c>
      <c r="J218">
        <f>IF(OR('Model output'!J217="",'Model output'!J217="Not answered",'Model output'!J217="Not mentioned"),"",IF(AND(ISNUMBER('Model output'!J217),'Model output'!J217&lt;=I218),'Model output'!J217,IF(AND(ISNUMBER('Model output'!J217), 'Model output'!J217&gt;=DATE(2024,1,1)), MIN(DAY('Model output'!J217), MONTH('Model output'!J217), YEAR('Model output'!J217)), IF(ISNUMBER(SEARCH("0/",'Model output'!J217)),0,IF(ISNUMBER(SEARCH("/",'Model output'!J217)), VALUE(LEFT('Model output'!J217, SEARCH("/",'Model output'!J217)-1)),1)))))</f>
        <v>8</v>
      </c>
      <c r="K218" t="str" cm="1">
        <f t="array" ref="K218">IF(COUNT(FIND({0,1,2,3,4,5,6,7,8,9},'Model output'!K217))&gt;0,'Model output'!K217,"")</f>
        <v/>
      </c>
      <c r="L218" s="8" t="str">
        <f t="shared" si="45"/>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 classical (usual), Papillary carcinoma, follicular variant</v>
      </c>
      <c r="O218" t="str">
        <f>IF('Model output'!M217="","",'Model output'!M217)</f>
        <v>Not mentioned</v>
      </c>
      <c r="P218" t="str">
        <f>IF('Model output'!N217="","",'Model output'!N217)</f>
        <v>1.9 cm</v>
      </c>
      <c r="Q218" t="str">
        <f t="shared" si="49"/>
        <v>1.9cm</v>
      </c>
      <c r="R218" cm="1">
        <f t="array" ref="R218">IF(Q218="","",IF(ISNUMBER(SEARCH("cm",Q218)),MAX(VALUE(SUBSTITUTE(_xlfn.FILTERXML("&lt;t&gt;&lt;s&gt;"&amp;SUBSTITUTE(Q218,",","&lt;/s&gt;&lt;s&gt;")&amp;"&lt;/s&gt;&lt;/t&gt;","//s"),"cm",""))),MAX(VALUE(SUBSTITUTE(_xlfn.FILTERXML("&lt;t&gt;&lt;s&gt;"&amp;SUBSTITUTE(Q218,",","&lt;/s&gt;&lt;s&gt;")&amp;"&lt;/s&gt;&lt;/t&gt;","//s"),"mm","")))/10))</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 ""))</f>
        <v>Not mentioned</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9" t="str">
        <f>IF('Model output'!S217="","",'Model output'!S217)</f>
        <v>Not identified</v>
      </c>
      <c r="Y218" t="str">
        <f>IF(OR('Model output'!S217="",ISNUMBER(SEARCH("Absent",'Model output'!S217)),ISNUMBER(SEARCH("Not identified",'Model output'!S217)),AND(ISNUMBER(SEARCH("No",'Model output'!S217)),NOT(ISNUMBER(SEARCH("carcinoma",'Model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No</v>
      </c>
      <c r="AB218" t="str">
        <f>IF(AA218&lt;&gt;"Yes","",IF(OR('Model output'!U217="",ISNUMBER(SEARCH("Not identified",'Model output'!U217))),"",'Model output'!U217))</f>
        <v/>
      </c>
      <c r="AC218" s="1" t="str">
        <f>IF(OR('Model output'!V217="", AND(ISERROR(SEARCH("Positive",'Model output'!V217)), ISNUMBER(SEARCH("Negative",'Model output'!V217))), ISNUMBER(SEARCH("Uninvolved",'Model output'!V217)), ISNUMBER(SEARCH("not involved",'Model output'!V217)), ISNUMBER(SEARCH("Free",'Model output'!V217)), ISNUMBER(SEARCH("1 mm",'Model output'!V217)), ISNUMBER(SEARCH("1.0 mm",'Model output'!V217)), ISNUMBER(SEARCH("0.1 CM",'Model output'!V217)), ISNUMBER(SEARCH("less than 0.2 mm",'Model output'!V217)), ISNUMBER(SEARCH("less than 0.5 mm",'Model output'!V217)), ISNUMBER(SEARCH("invades capsule",'Model output'!V217)), ISNUMBER(SEARCH("Lymphocyte invasion",'Model output'!V217)), ISNUMBER(SEARCH("invades in capsule or vessel or benign tissue",'Model output'!V217)), ISNUMBER(SEARCH("not mentioned",'Model output'!V217)), ISNUMBER(SEARCH("cannot be assessed",'Model output'!V217))), "negative", "positive")</f>
        <v>negative</v>
      </c>
      <c r="AE218" s="38"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39" t="str">
        <f t="shared" si="47"/>
        <v>1b</v>
      </c>
      <c r="AG218" s="39" t="str">
        <f t="shared" si="48"/>
        <v>1b</v>
      </c>
      <c r="AH218" s="39" t="str">
        <f t="shared" si="50"/>
        <v>0</v>
      </c>
      <c r="AI218" s="45" t="str">
        <f t="shared" si="51"/>
        <v>I</v>
      </c>
      <c r="AJ218" s="42" t="s">
        <v>942</v>
      </c>
      <c r="AK218" s="44" t="s">
        <v>945</v>
      </c>
      <c r="AL218" s="44" t="s">
        <v>945</v>
      </c>
      <c r="AM218" s="44" t="s">
        <v>949</v>
      </c>
      <c r="AN218" s="44" t="s">
        <v>73</v>
      </c>
      <c r="AO218" s="24">
        <f t="shared" ca="1" si="52"/>
        <v>1</v>
      </c>
      <c r="AP218" s="1">
        <f t="shared" si="53"/>
        <v>1</v>
      </c>
      <c r="AQ218" s="1">
        <f t="shared" si="54"/>
        <v>1</v>
      </c>
      <c r="AR218" s="1">
        <f t="shared" si="55"/>
        <v>1</v>
      </c>
      <c r="AS218" s="15">
        <f t="shared" si="56"/>
        <v>1</v>
      </c>
    </row>
    <row r="219" spans="1:45">
      <c r="A219" t="str">
        <f>'Model output'!A218</f>
        <v>TCGA-EM-A4FO</v>
      </c>
      <c r="B219" s="36">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0</v>
      </c>
      <c r="F219" t="str">
        <f t="shared" si="46"/>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output'!G218)),ISNUMBER(SEARCH("V ",'Model output'!G218)),ISNUMBER(SEARCH("five",'Model output'!G218)),ISNUMBER(SEARCH("5",'Model output'!G218))))), "lateral", "central"))</f>
        <v/>
      </c>
      <c r="H219" t="str">
        <f>IF('Model output'!H218="","negative",IF(OR(ISNUMBER(SEARCH("lymph node",'Model output'!H218)),ISNUMBER(SEARCH("gland",'Model output'!H218)),ISNUMBER(SEARCH("lobe",'Model output'!H218)),ISNUMBER(SEARCH("isthmus",'Model output'!H218)),ISNUMBER(SEARCH("mediastinum",'Model output'!H218)),ISNUMBER(SEARCH("Not mentioned",'Model output'!H218)), ISNUMBER(SEARCH("Not applicable",'Model output'!H218)), ISNUMBER(SEARCH("paratracheal",'Model output'!H218)),ISNUMBER(SEARCH("fibroadipose tissue",'Model output'!H218)),ISNUMBER(SEARCH("thyroid node",'Model output'!H218)),ISNUMBER(SEARCH("skeletal muscle",'Model output'!H218)),ISNUMBER(SEARCH("right",'Model output'!H218)),ISNUMBER(SEARCH("left",'Model output'!H218)),ISNUMBER(SEARCH("Not specified",'Model output'!H218))),"negative","positive"))</f>
        <v>negative</v>
      </c>
      <c r="I219">
        <f>IF(OR('Model output'!I218="",'Model output'!I218="Not answered",'Model output'!I218="Not mentioned"),"",IF(ISNUMBER('Model output'!I218),'Model output'!I218,1))</f>
        <v>6</v>
      </c>
      <c r="J219">
        <f>IF(OR('Model output'!J218="",'Model output'!J218="Not answered",'Model output'!J218="Not mentioned"),"",IF(AND(ISNUMBER('Model output'!J218),'Model output'!J218&lt;=I219),'Model output'!J218,IF(AND(ISNUMBER('Model output'!J218), 'Model output'!J218&gt;=DATE(2024,1,1)), MIN(DAY('Model output'!J218), MONTH('Model output'!J218), YEAR('Model output'!J218)), IF(ISNUMBER(SEARCH("0/",'Model output'!J218)),0,IF(ISNUMBER(SEARCH("/",'Model output'!J218)), VALUE(LEFT('Model output'!J218, SEARCH("/",'Model output'!J218)-1)),1)))))</f>
        <v>0</v>
      </c>
      <c r="K219" t="str" cm="1">
        <f t="array" ref="K219">IF(COUNT(FIND({0,1,2,3,4,5,6,7,8,9},'Model output'!K218))&gt;0,'Model output'!K218,"")</f>
        <v/>
      </c>
      <c r="L219" s="8" t="str">
        <f t="shared" si="45"/>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 classical (usual)</v>
      </c>
      <c r="O219" t="str">
        <f>IF('Model output'!M218="","",'Model output'!M218)</f>
        <v>Not mentioned</v>
      </c>
      <c r="P219" t="str">
        <f>IF('Model output'!N218="","",'Model output'!N218)</f>
        <v>1.1cm</v>
      </c>
      <c r="Q219" t="str">
        <f t="shared" si="49"/>
        <v>1.1cm</v>
      </c>
      <c r="R219" cm="1">
        <f t="array" ref="R219">IF(Q219="","",IF(ISNUMBER(SEARCH("cm",Q219)),MAX(VALUE(SUBSTITUTE(_xlfn.FILTERXML("&lt;t&gt;&lt;s&gt;"&amp;SUBSTITUTE(Q219,",","&lt;/s&gt;&lt;s&gt;")&amp;"&lt;/s&gt;&lt;/t&gt;","//s"),"cm",""))),MAX(VALUE(SUBSTITUTE(_xlfn.FILTERXML("&lt;t&gt;&lt;s&gt;"&amp;SUBSTITUTE(Q219,",","&lt;/s&gt;&lt;s&gt;")&amp;"&lt;/s&gt;&lt;/t&gt;","//s"),"mm","")))/10))</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 ""))</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9" t="str">
        <f>IF('Model output'!S218="","",'Model output'!S218)</f>
        <v>Not identified</v>
      </c>
      <c r="Y219" t="str">
        <f>IF(OR('Model output'!S218="",ISNUMBER(SEARCH("Absent",'Model output'!S218)),ISNUMBER(SEARCH("Not identified",'Model output'!S218)),AND(ISNUMBER(SEARCH("No",'Model output'!S218)),NOT(ISNUMBER(SEARCH("carcinoma",'Model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1" t="str">
        <f>IF(OR('Model output'!V218="", AND(ISERROR(SEARCH("Positive",'Model output'!V218)), ISNUMBER(SEARCH("Negative",'Model output'!V218))), ISNUMBER(SEARCH("Uninvolved",'Model output'!V218)), ISNUMBER(SEARCH("not involved",'Model output'!V218)), ISNUMBER(SEARCH("Free",'Model output'!V218)), ISNUMBER(SEARCH("1 mm",'Model output'!V218)), ISNUMBER(SEARCH("1.0 mm",'Model output'!V218)), ISNUMBER(SEARCH("0.1 CM",'Model output'!V218)), ISNUMBER(SEARCH("less than 0.2 mm",'Model output'!V218)), ISNUMBER(SEARCH("less than 0.5 mm",'Model output'!V218)), ISNUMBER(SEARCH("invades capsule",'Model output'!V218)), ISNUMBER(SEARCH("Lymphocyte invasion",'Model output'!V218)), ISNUMBER(SEARCH("invades in capsule or vessel or benign tissue",'Model output'!V218)), ISNUMBER(SEARCH("not mentioned",'Model output'!V218)), ISNUMBER(SEARCH("cannot be assessed",'Model output'!V218))), "negative", "positive")</f>
        <v>negative</v>
      </c>
      <c r="AE219" s="38"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low</v>
      </c>
      <c r="AF219" s="39" t="str">
        <f t="shared" si="47"/>
        <v>1b</v>
      </c>
      <c r="AG219" s="39" t="str">
        <f t="shared" si="48"/>
        <v>0</v>
      </c>
      <c r="AH219" s="39" t="str">
        <f t="shared" si="50"/>
        <v>0</v>
      </c>
      <c r="AI219" s="45" t="str">
        <f t="shared" si="51"/>
        <v>I</v>
      </c>
      <c r="AJ219" s="42" t="s">
        <v>942</v>
      </c>
      <c r="AK219" s="44" t="s">
        <v>945</v>
      </c>
      <c r="AL219" s="44" t="s">
        <v>946</v>
      </c>
      <c r="AM219" s="44" t="s">
        <v>949</v>
      </c>
      <c r="AN219" s="44" t="s">
        <v>73</v>
      </c>
      <c r="AO219" s="24">
        <f t="shared" ca="1" si="52"/>
        <v>0</v>
      </c>
      <c r="AP219" s="1">
        <f t="shared" si="53"/>
        <v>1</v>
      </c>
      <c r="AQ219" s="1">
        <f t="shared" si="54"/>
        <v>1</v>
      </c>
      <c r="AR219" s="1">
        <f t="shared" si="55"/>
        <v>1</v>
      </c>
      <c r="AS219" s="15">
        <f t="shared" si="56"/>
        <v>1</v>
      </c>
    </row>
    <row r="220" spans="1:45">
      <c r="A220" t="str">
        <f>'Model output'!A219</f>
        <v>TCGA-EM-A4FQ</v>
      </c>
      <c r="B220" s="36">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0</v>
      </c>
      <c r="F220" t="str">
        <f t="shared" si="46"/>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output'!G219)),ISNUMBER(SEARCH("V ",'Model output'!G219)),ISNUMBER(SEARCH("five",'Model output'!G219)),ISNUMBER(SEARCH("5",'Model output'!G219))))), "lateral", "central"))</f>
        <v/>
      </c>
      <c r="H220" t="str">
        <f>IF('Model output'!H219="","negative",IF(OR(ISNUMBER(SEARCH("lymph node",'Model output'!H219)),ISNUMBER(SEARCH("gland",'Model output'!H219)),ISNUMBER(SEARCH("lobe",'Model output'!H219)),ISNUMBER(SEARCH("isthmus",'Model output'!H219)),ISNUMBER(SEARCH("mediastinum",'Model output'!H219)),ISNUMBER(SEARCH("Not mentioned",'Model output'!H219)), ISNUMBER(SEARCH("Not applicable",'Model output'!H219)), ISNUMBER(SEARCH("paratracheal",'Model output'!H219)),ISNUMBER(SEARCH("fibroadipose tissue",'Model output'!H219)),ISNUMBER(SEARCH("thyroid node",'Model output'!H219)),ISNUMBER(SEARCH("skeletal muscle",'Model output'!H219)),ISNUMBER(SEARCH("right",'Model output'!H219)),ISNUMBER(SEARCH("left",'Model output'!H219)),ISNUMBER(SEARCH("Not specified",'Model output'!H219))),"negative","positive"))</f>
        <v>negative</v>
      </c>
      <c r="I220">
        <f>IF(OR('Model output'!I219="",'Model output'!I219="Not answered",'Model output'!I219="Not mentioned"),"",IF(ISNUMBER('Model output'!I219),'Model output'!I219,1))</f>
        <v>55</v>
      </c>
      <c r="J220">
        <f>IF(OR('Model output'!J219="",'Model output'!J219="Not answered",'Model output'!J219="Not mentioned"),"",IF(AND(ISNUMBER('Model output'!J219),'Model output'!J219&lt;=I220),'Model output'!J219,IF(AND(ISNUMBER('Model output'!J219), 'Model output'!J219&gt;=DATE(2024,1,1)), MIN(DAY('Model output'!J219), MONTH('Model output'!J219), YEAR('Model output'!J219)), IF(ISNUMBER(SEARCH("0/",'Model output'!J219)),0,IF(ISNUMBER(SEARCH("/",'Model output'!J219)), VALUE(LEFT('Model output'!J219, SEARCH("/",'Model output'!J219)-1)),1)))))</f>
        <v>17</v>
      </c>
      <c r="K220" t="str" cm="1">
        <f t="array" ref="K220">IF(COUNT(FIND({0,1,2,3,4,5,6,7,8,9},'Model output'!K219))&gt;0,'Model output'!K219,"")</f>
        <v/>
      </c>
      <c r="L220" s="8" t="str">
        <f t="shared" si="45"/>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v>
      </c>
      <c r="O220" t="str">
        <f>IF('Model output'!M219="","",'Model output'!M219)</f>
        <v>follicular variant with oncocytic change, classical (usual), other with focal tall cell change (&lt;10%) and Warthin-like change</v>
      </c>
      <c r="P220" t="str">
        <f>IF('Model output'!N219="","",'Model output'!N219)</f>
        <v>3.5 cm</v>
      </c>
      <c r="Q220" t="str">
        <f t="shared" si="49"/>
        <v>3.5cm</v>
      </c>
      <c r="R220" cm="1">
        <f t="array" ref="R220">IF(Q220="","",IF(ISNUMBER(SEARCH("cm",Q220)),MAX(VALUE(SUBSTITUTE(_xlfn.FILTERXML("&lt;t&gt;&lt;s&gt;"&amp;SUBSTITUTE(Q220,",","&lt;/s&gt;&lt;s&gt;")&amp;"&lt;/s&gt;&lt;/t&gt;","//s"),"cm",""))),MAX(VALUE(SUBSTITUTE(_xlfn.FILTERXML("&lt;t&gt;&lt;s&gt;"&amp;SUBSTITUTE(Q220,",","&lt;/s&gt;&lt;s&gt;")&amp;"&lt;/s&gt;&lt;/t&gt;","//s"),"mm","")))/10))</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 ""))</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negative</v>
      </c>
      <c r="X220" s="19" t="str">
        <f>IF('Model output'!S219="","",'Model output'!S219)</f>
        <v>Not identified</v>
      </c>
      <c r="Y220" t="str">
        <f>IF(OR('Model output'!S219="",ISNUMBER(SEARCH("Absent",'Model output'!S219)),ISNUMBER(SEARCH("Not identified",'Model output'!S219)),AND(ISNUMBER(SEARCH("No",'Model output'!S219)),NOT(ISNUMBER(SEARCH("carcinoma",'Model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1" t="str">
        <f>IF(OR('Model output'!V219="", AND(ISERROR(SEARCH("Positive",'Model output'!V219)), ISNUMBER(SEARCH("Negative",'Model output'!V219))), ISNUMBER(SEARCH("Uninvolved",'Model output'!V219)), ISNUMBER(SEARCH("not involved",'Model output'!V219)), ISNUMBER(SEARCH("Free",'Model output'!V219)), ISNUMBER(SEARCH("1 mm",'Model output'!V219)), ISNUMBER(SEARCH("1.0 mm",'Model output'!V219)), ISNUMBER(SEARCH("0.1 CM",'Model output'!V219)), ISNUMBER(SEARCH("less than 0.2 mm",'Model output'!V219)), ISNUMBER(SEARCH("less than 0.5 mm",'Model output'!V219)), ISNUMBER(SEARCH("invades capsule",'Model output'!V219)), ISNUMBER(SEARCH("Lymphocyte invasion",'Model output'!V219)), ISNUMBER(SEARCH("invades in capsule or vessel or benign tissue",'Model output'!V219)), ISNUMBER(SEARCH("not mentioned",'Model output'!V219)), ISNUMBER(SEARCH("cannot be assessed",'Model output'!V219))), "negative", "positive")</f>
        <v>negative</v>
      </c>
      <c r="AE220" s="38"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39" t="str">
        <f t="shared" si="47"/>
        <v>2</v>
      </c>
      <c r="AG220" s="39" t="str">
        <f t="shared" si="48"/>
        <v>1a</v>
      </c>
      <c r="AH220" s="39" t="str">
        <f t="shared" si="50"/>
        <v>0</v>
      </c>
      <c r="AI220" s="45" t="str">
        <f t="shared" si="51"/>
        <v>I</v>
      </c>
      <c r="AJ220" s="42" t="s">
        <v>942</v>
      </c>
      <c r="AK220" s="44" t="s">
        <v>948</v>
      </c>
      <c r="AL220" s="44" t="s">
        <v>945</v>
      </c>
      <c r="AM220" s="44" t="s">
        <v>949</v>
      </c>
      <c r="AN220" s="44" t="s">
        <v>73</v>
      </c>
      <c r="AO220" s="24">
        <f t="shared" ca="1" si="52"/>
        <v>1</v>
      </c>
      <c r="AP220" s="1">
        <f t="shared" si="53"/>
        <v>1</v>
      </c>
      <c r="AQ220" s="1">
        <f t="shared" si="54"/>
        <v>0</v>
      </c>
      <c r="AR220" s="1">
        <f t="shared" si="55"/>
        <v>1</v>
      </c>
      <c r="AS220" s="15">
        <f t="shared" si="56"/>
        <v>1</v>
      </c>
    </row>
    <row r="221" spans="1:45">
      <c r="A221" t="str">
        <f>'Model output'!A220</f>
        <v>TCGA-EM-A4FR</v>
      </c>
      <c r="B221" s="36">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0</v>
      </c>
      <c r="F221" t="str">
        <f t="shared" si="46"/>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output'!G220)),ISNUMBER(SEARCH("V ",'Model output'!G220)),ISNUMBER(SEARCH("five",'Model output'!G220)),ISNUMBER(SEARCH("5",'Model output'!G220))))), "lateral", "central"))</f>
        <v/>
      </c>
      <c r="H221" t="str">
        <f>IF('Model output'!H220="","negative",IF(OR(ISNUMBER(SEARCH("lymph node",'Model output'!H220)),ISNUMBER(SEARCH("gland",'Model output'!H220)),ISNUMBER(SEARCH("lobe",'Model output'!H220)),ISNUMBER(SEARCH("isthmus",'Model output'!H220)),ISNUMBER(SEARCH("mediastinum",'Model output'!H220)),ISNUMBER(SEARCH("Not mentioned",'Model output'!H220)), ISNUMBER(SEARCH("Not applicable",'Model output'!H220)), ISNUMBER(SEARCH("paratracheal",'Model output'!H220)),ISNUMBER(SEARCH("fibroadipose tissue",'Model output'!H220)),ISNUMBER(SEARCH("thyroid node",'Model output'!H220)),ISNUMBER(SEARCH("skeletal muscle",'Model output'!H220)),ISNUMBER(SEARCH("right",'Model output'!H220)),ISNUMBER(SEARCH("left",'Model output'!H220)),ISNUMBER(SEARCH("Not specified",'Model output'!H220))),"negative","positive"))</f>
        <v>negative</v>
      </c>
      <c r="I221">
        <f>IF(OR('Model output'!I220="",'Model output'!I220="Not answered",'Model output'!I220="Not mentioned"),"",IF(ISNUMBER('Model output'!I220),'Model output'!I220,1))</f>
        <v>3</v>
      </c>
      <c r="J221">
        <f>IF(OR('Model output'!J220="",'Model output'!J220="Not answered",'Model output'!J220="Not mentioned"),"",IF(AND(ISNUMBER('Model output'!J220),'Model output'!J220&lt;=I221),'Model output'!J220,IF(AND(ISNUMBER('Model output'!J220), 'Model output'!J220&gt;=DATE(2024,1,1)), MIN(DAY('Model output'!J220), MONTH('Model output'!J220), YEAR('Model output'!J220)), IF(ISNUMBER(SEARCH("0/",'Model output'!J220)),0,IF(ISNUMBER(SEARCH("/",'Model output'!J220)), VALUE(LEFT('Model output'!J220, SEARCH("/",'Model output'!J220)-1)),1)))))</f>
        <v>3</v>
      </c>
      <c r="K221" t="str" cm="1">
        <f t="array" ref="K221">IF(COUNT(FIND({0,1,2,3,4,5,6,7,8,9},'Model output'!K220))&gt;0,'Model output'!K220,"")</f>
        <v/>
      </c>
      <c r="L221" s="8" t="str">
        <f t="shared" si="45"/>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v>
      </c>
      <c r="P221" t="str">
        <f>IF('Model output'!N220="","",'Model output'!N220)</f>
        <v>5.1cm</v>
      </c>
      <c r="Q221" t="str">
        <f t="shared" si="49"/>
        <v>5.1cm</v>
      </c>
      <c r="R221" cm="1">
        <f t="array" ref="R221">IF(Q221="","",IF(ISNUMBER(SEARCH("cm",Q221)),MAX(VALUE(SUBSTITUTE(_xlfn.FILTERXML("&lt;t&gt;&lt;s&gt;"&amp;SUBSTITUTE(Q221,",","&lt;/s&gt;&lt;s&gt;")&amp;"&lt;/s&gt;&lt;/t&gt;","//s"),"cm",""))),MAX(VALUE(SUBSTITUTE(_xlfn.FILTERXML("&lt;t&gt;&lt;s&gt;"&amp;SUBSTITUTE(Q221,",","&lt;/s&gt;&lt;s&gt;")&amp;"&lt;/s&gt;&lt;/t&gt;","//s"),"mm","")))/10))</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 ""))</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9" t="str">
        <f>IF('Model output'!S220="","",'Model output'!S220)</f>
        <v>Not identified</v>
      </c>
      <c r="Y221" t="str">
        <f>IF(OR('Model output'!S220="",ISNUMBER(SEARCH("Absent",'Model output'!S220)),ISNUMBER(SEARCH("Not identified",'Model output'!S220)),AND(ISNUMBER(SEARCH("No",'Model output'!S220)),NOT(ISNUMBER(SEARCH("carcinoma",'Model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1" t="str">
        <f>IF(OR('Model output'!V220="", AND(ISERROR(SEARCH("Positive",'Model output'!V220)), ISNUMBER(SEARCH("Negative",'Model output'!V220))), ISNUMBER(SEARCH("Uninvolved",'Model output'!V220)), ISNUMBER(SEARCH("not involved",'Model output'!V220)), ISNUMBER(SEARCH("Free",'Model output'!V220)), ISNUMBER(SEARCH("1 mm",'Model output'!V220)), ISNUMBER(SEARCH("1.0 mm",'Model output'!V220)), ISNUMBER(SEARCH("0.1 CM",'Model output'!V220)), ISNUMBER(SEARCH("less than 0.2 mm",'Model output'!V220)), ISNUMBER(SEARCH("less than 0.5 mm",'Model output'!V220)), ISNUMBER(SEARCH("invades capsule",'Model output'!V220)), ISNUMBER(SEARCH("Lymphocyte invasion",'Model output'!V220)), ISNUMBER(SEARCH("invades in capsule or vessel or benign tissue",'Model output'!V220)), ISNUMBER(SEARCH("not mentioned",'Model output'!V220)), ISNUMBER(SEARCH("cannot be assessed",'Model output'!V220))), "negative", "positive")</f>
        <v>negative</v>
      </c>
      <c r="AE221" s="38"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39" t="str">
        <f t="shared" si="47"/>
        <v>3a</v>
      </c>
      <c r="AG221" s="39" t="str">
        <f t="shared" si="48"/>
        <v>1a</v>
      </c>
      <c r="AH221" s="39" t="str">
        <f t="shared" si="50"/>
        <v>0</v>
      </c>
      <c r="AI221" s="45" t="str">
        <f t="shared" si="51"/>
        <v>I</v>
      </c>
      <c r="AJ221" s="42" t="s">
        <v>942</v>
      </c>
      <c r="AK221" s="44" t="s">
        <v>950</v>
      </c>
      <c r="AL221" s="44" t="s">
        <v>634</v>
      </c>
      <c r="AM221" s="44" t="s">
        <v>949</v>
      </c>
      <c r="AN221" s="44" t="s">
        <v>73</v>
      </c>
      <c r="AO221" s="24">
        <f t="shared" ca="1" si="52"/>
        <v>1</v>
      </c>
      <c r="AP221" s="1">
        <f t="shared" si="53"/>
        <v>1</v>
      </c>
      <c r="AQ221" s="1">
        <f t="shared" si="54"/>
        <v>1</v>
      </c>
      <c r="AR221" s="1">
        <f t="shared" si="55"/>
        <v>1</v>
      </c>
      <c r="AS221" s="15">
        <f t="shared" si="56"/>
        <v>1</v>
      </c>
    </row>
    <row r="222" spans="1:45">
      <c r="A222" t="str">
        <f>'Model output'!A221</f>
        <v>TCGA-EM-A4FV</v>
      </c>
      <c r="B222" s="36">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0</v>
      </c>
      <c r="F222" t="str">
        <f t="shared" si="46"/>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output'!G221)),ISNUMBER(SEARCH("V ",'Model output'!G221)),ISNUMBER(SEARCH("five",'Model output'!G221)),ISNUMBER(SEARCH("5",'Model output'!G221))))), "lateral", "central"))</f>
        <v/>
      </c>
      <c r="H222" t="str">
        <f>IF('Model output'!H221="","negative",IF(OR(ISNUMBER(SEARCH("lymph node",'Model output'!H221)),ISNUMBER(SEARCH("gland",'Model output'!H221)),ISNUMBER(SEARCH("lobe",'Model output'!H221)),ISNUMBER(SEARCH("isthmus",'Model output'!H221)),ISNUMBER(SEARCH("mediastinum",'Model output'!H221)),ISNUMBER(SEARCH("Not mentioned",'Model output'!H221)), ISNUMBER(SEARCH("Not applicable",'Model output'!H221)), ISNUMBER(SEARCH("paratracheal",'Model output'!H221)),ISNUMBER(SEARCH("fibroadipose tissue",'Model output'!H221)),ISNUMBER(SEARCH("thyroid node",'Model output'!H221)),ISNUMBER(SEARCH("skeletal muscle",'Model output'!H221)),ISNUMBER(SEARCH("right",'Model output'!H221)),ISNUMBER(SEARCH("left",'Model output'!H221)),ISNUMBER(SEARCH("Not specified",'Model output'!H221))),"negative","positive"))</f>
        <v>negative</v>
      </c>
      <c r="I222">
        <f>IF(OR('Model output'!I221="",'Model output'!I221="Not answered",'Model output'!I221="Not mentioned"),"",IF(ISNUMBER('Model output'!I221),'Model output'!I221,1))</f>
        <v>5</v>
      </c>
      <c r="J222">
        <f>IF(OR('Model output'!J221="",'Model output'!J221="Not answered",'Model output'!J221="Not mentioned"),"",IF(AND(ISNUMBER('Model output'!J221),'Model output'!J221&lt;=I222),'Model output'!J221,IF(AND(ISNUMBER('Model output'!J221), 'Model output'!J221&gt;=DATE(2024,1,1)), MIN(DAY('Model output'!J221), MONTH('Model output'!J221), YEAR('Model output'!J221)), IF(ISNUMBER(SEARCH("0/",'Model output'!J221)),0,IF(ISNUMBER(SEARCH("/",'Model output'!J221)), VALUE(LEFT('Model output'!J221, SEARCH("/",'Model output'!J221)-1)),1)))))</f>
        <v>0</v>
      </c>
      <c r="K222" t="str" cm="1">
        <f t="array" ref="K222">IF(COUNT(FIND({0,1,2,3,4,5,6,7,8,9},'Model output'!K221))&gt;0,'Model output'!K221,"")</f>
        <v/>
      </c>
      <c r="L222" s="8" t="str">
        <f t="shared" si="45"/>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
      </c>
      <c r="P222" t="str">
        <f>IF('Model output'!N221="","",'Model output'!N221)</f>
        <v>1.3 cm</v>
      </c>
      <c r="Q222" t="str">
        <f t="shared" si="49"/>
        <v>1.3cm</v>
      </c>
      <c r="R222" cm="1">
        <f t="array" ref="R222">IF(Q222="","",IF(ISNUMBER(SEARCH("cm",Q222)),MAX(VALUE(SUBSTITUTE(_xlfn.FILTERXML("&lt;t&gt;&lt;s&gt;"&amp;SUBSTITUTE(Q222,",","&lt;/s&gt;&lt;s&gt;")&amp;"&lt;/s&gt;&lt;/t&gt;","//s"),"cm",""))),MAX(VALUE(SUBSTITUTE(_xlfn.FILTERXML("&lt;t&gt;&lt;s&gt;"&amp;SUBSTITUTE(Q222,",","&lt;/s&gt;&lt;s&gt;")&amp;"&lt;/s&gt;&lt;/t&gt;","//s"),"mm","")))/10))</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 ""))</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9" t="str">
        <f>IF('Model output'!S221="","",'Model output'!S221)</f>
        <v>Not identified</v>
      </c>
      <c r="Y222" t="str">
        <f>IF(OR('Model output'!S221="",ISNUMBER(SEARCH("Absent",'Model output'!S221)),ISNUMBER(SEARCH("Not identified",'Model output'!S221)),AND(ISNUMBER(SEARCH("No",'Model output'!S221)),NOT(ISNUMBER(SEARCH("carcinoma",'Model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1" t="str">
        <f>IF(OR('Model output'!V221="", AND(ISERROR(SEARCH("Positive",'Model output'!V221)), ISNUMBER(SEARCH("Negative",'Model output'!V221))), ISNUMBER(SEARCH("Uninvolved",'Model output'!V221)), ISNUMBER(SEARCH("not involved",'Model output'!V221)), ISNUMBER(SEARCH("Free",'Model output'!V221)), ISNUMBER(SEARCH("1 mm",'Model output'!V221)), ISNUMBER(SEARCH("1.0 mm",'Model output'!V221)), ISNUMBER(SEARCH("0.1 CM",'Model output'!V221)), ISNUMBER(SEARCH("less than 0.2 mm",'Model output'!V221)), ISNUMBER(SEARCH("less than 0.5 mm",'Model output'!V221)), ISNUMBER(SEARCH("invades capsule",'Model output'!V221)), ISNUMBER(SEARCH("Lymphocyte invasion",'Model output'!V221)), ISNUMBER(SEARCH("invades in capsule or vessel or benign tissue",'Model output'!V221)), ISNUMBER(SEARCH("not mentioned",'Model output'!V221)), ISNUMBER(SEARCH("cannot be assessed",'Model output'!V221))), "negative", "positive")</f>
        <v>negative</v>
      </c>
      <c r="AE222" s="38"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39" t="str">
        <f t="shared" si="47"/>
        <v>1b</v>
      </c>
      <c r="AG222" s="39" t="str">
        <f t="shared" si="48"/>
        <v>0</v>
      </c>
      <c r="AH222" s="39" t="str">
        <f t="shared" si="50"/>
        <v>0</v>
      </c>
      <c r="AI222" s="45" t="str">
        <f t="shared" si="51"/>
        <v>I</v>
      </c>
      <c r="AJ222" s="42" t="s">
        <v>941</v>
      </c>
      <c r="AK222" s="44" t="s">
        <v>945</v>
      </c>
      <c r="AL222" s="44" t="s">
        <v>946</v>
      </c>
      <c r="AM222" s="44" t="s">
        <v>949</v>
      </c>
      <c r="AN222" s="44" t="s">
        <v>73</v>
      </c>
      <c r="AO222" s="24">
        <f t="shared" ca="1" si="52"/>
        <v>1</v>
      </c>
      <c r="AP222" s="1">
        <f t="shared" si="53"/>
        <v>1</v>
      </c>
      <c r="AQ222" s="1">
        <f t="shared" si="54"/>
        <v>1</v>
      </c>
      <c r="AR222" s="1">
        <f t="shared" si="55"/>
        <v>1</v>
      </c>
      <c r="AS222" s="15">
        <f t="shared" si="56"/>
        <v>1</v>
      </c>
    </row>
    <row r="223" spans="1:45">
      <c r="A223" t="str">
        <f>'Model output'!A222</f>
        <v>TCGA-EM-A4G1</v>
      </c>
      <c r="B223" s="36">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0</v>
      </c>
      <c r="F223" t="str">
        <f t="shared" si="46"/>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output'!G222)),ISNUMBER(SEARCH("V ",'Model output'!G222)),ISNUMBER(SEARCH("five",'Model output'!G222)),ISNUMBER(SEARCH("5",'Model output'!G222))))), "lateral", "central"))</f>
        <v/>
      </c>
      <c r="H223" t="str">
        <f>IF('Model output'!H222="","negative",IF(OR(ISNUMBER(SEARCH("lymph node",'Model output'!H222)),ISNUMBER(SEARCH("gland",'Model output'!H222)),ISNUMBER(SEARCH("lobe",'Model output'!H222)),ISNUMBER(SEARCH("isthmus",'Model output'!H222)),ISNUMBER(SEARCH("mediastinum",'Model output'!H222)),ISNUMBER(SEARCH("Not mentioned",'Model output'!H222)), ISNUMBER(SEARCH("Not applicable",'Model output'!H222)), ISNUMBER(SEARCH("paratracheal",'Model output'!H222)),ISNUMBER(SEARCH("fibroadipose tissue",'Model output'!H222)),ISNUMBER(SEARCH("thyroid node",'Model output'!H222)),ISNUMBER(SEARCH("skeletal muscle",'Model output'!H222)),ISNUMBER(SEARCH("right",'Model output'!H222)),ISNUMBER(SEARCH("left",'Model output'!H222)),ISNUMBER(SEARCH("Not specified",'Model output'!H222))),"negative","positive"))</f>
        <v>negative</v>
      </c>
      <c r="I223">
        <f>IF(OR('Model output'!I222="",'Model output'!I222="Not answered",'Model output'!I222="Not mentioned"),"",IF(ISNUMBER('Model output'!I222),'Model output'!I222,1))</f>
        <v>2</v>
      </c>
      <c r="J223">
        <f>IF(OR('Model output'!J222="",'Model output'!J222="Not answered",'Model output'!J222="Not mentioned"),"",IF(AND(ISNUMBER('Model output'!J222),'Model output'!J222&lt;=I223),'Model output'!J222,IF(AND(ISNUMBER('Model output'!J222), 'Model output'!J222&gt;=DATE(2024,1,1)), MIN(DAY('Model output'!J222), MONTH('Model output'!J222), YEAR('Model output'!J222)), IF(ISNUMBER(SEARCH("0/",'Model output'!J222)),0,IF(ISNUMBER(SEARCH("/",'Model output'!J222)), VALUE(LEFT('Model output'!J222, SEARCH("/",'Model output'!J222)-1)),1)))))</f>
        <v>0</v>
      </c>
      <c r="K223" t="str" cm="1">
        <f t="array" ref="K223">IF(COUNT(FIND({0,1,2,3,4,5,6,7,8,9},'Model output'!K222))&gt;0,'Model output'!K222,"")</f>
        <v/>
      </c>
      <c r="L223" s="8" t="str">
        <f t="shared" si="45"/>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v>
      </c>
      <c r="O223" t="str">
        <f>IF('Model output'!M222="","",'Model output'!M222)</f>
        <v>Encapsulated follicular variant with focal classical architecture</v>
      </c>
      <c r="P223" t="str">
        <f>IF('Model output'!N222="","",'Model output'!N222)</f>
        <v>1.7 cm</v>
      </c>
      <c r="Q223" t="str">
        <f t="shared" si="49"/>
        <v>1.7cm</v>
      </c>
      <c r="R223" cm="1">
        <f t="array" ref="R223">IF(Q223="","",IF(ISNUMBER(SEARCH("cm",Q223)),MAX(VALUE(SUBSTITUTE(_xlfn.FILTERXML("&lt;t&gt;&lt;s&gt;"&amp;SUBSTITUTE(Q223,",","&lt;/s&gt;&lt;s&gt;")&amp;"&lt;/s&gt;&lt;/t&gt;","//s"),"cm",""))),MAX(VALUE(SUBSTITUTE(_xlfn.FILTERXML("&lt;t&gt;&lt;s&gt;"&amp;SUBSTITUTE(Q223,",","&lt;/s&gt;&lt;s&gt;")&amp;"&lt;/s&gt;&lt;/t&gt;","//s"),"mm","")))/10))</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 ""))</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9" t="str">
        <f>IF('Model output'!S222="","",'Model output'!S222)</f>
        <v>Not identified</v>
      </c>
      <c r="Y223" t="str">
        <f>IF(OR('Model output'!S222="",ISNUMBER(SEARCH("Absent",'Model output'!S222)),ISNUMBER(SEARCH("Not identified",'Model output'!S222)),AND(ISNUMBER(SEARCH("No",'Model output'!S222)),NOT(ISNUMBER(SEARCH("carcinoma",'Model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1" t="str">
        <f>IF(OR('Model output'!V222="", AND(ISERROR(SEARCH("Positive",'Model output'!V222)), ISNUMBER(SEARCH("Negative",'Model output'!V222))), ISNUMBER(SEARCH("Uninvolved",'Model output'!V222)), ISNUMBER(SEARCH("not involved",'Model output'!V222)), ISNUMBER(SEARCH("Free",'Model output'!V222)), ISNUMBER(SEARCH("1 mm",'Model output'!V222)), ISNUMBER(SEARCH("1.0 mm",'Model output'!V222)), ISNUMBER(SEARCH("0.1 CM",'Model output'!V222)), ISNUMBER(SEARCH("less than 0.2 mm",'Model output'!V222)), ISNUMBER(SEARCH("less than 0.5 mm",'Model output'!V222)), ISNUMBER(SEARCH("invades capsule",'Model output'!V222)), ISNUMBER(SEARCH("Lymphocyte invasion",'Model output'!V222)), ISNUMBER(SEARCH("invades in capsule or vessel or benign tissue",'Model output'!V222)), ISNUMBER(SEARCH("not mentioned",'Model output'!V222)), ISNUMBER(SEARCH("cannot be assessed",'Model output'!V222))), "negative", "positive")</f>
        <v>negative</v>
      </c>
      <c r="AE223" s="38"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39" t="str">
        <f t="shared" si="47"/>
        <v>1b</v>
      </c>
      <c r="AG223" s="39" t="str">
        <f t="shared" si="48"/>
        <v>0</v>
      </c>
      <c r="AH223" s="39" t="str">
        <f t="shared" si="50"/>
        <v>0</v>
      </c>
      <c r="AI223" s="45" t="str">
        <f t="shared" si="51"/>
        <v>I</v>
      </c>
      <c r="AJ223" s="42" t="s">
        <v>941</v>
      </c>
      <c r="AK223" s="44" t="s">
        <v>945</v>
      </c>
      <c r="AL223" s="44" t="s">
        <v>946</v>
      </c>
      <c r="AM223" s="44" t="s">
        <v>949</v>
      </c>
      <c r="AN223" s="44" t="s">
        <v>73</v>
      </c>
      <c r="AO223" s="24">
        <f t="shared" ca="1" si="52"/>
        <v>1</v>
      </c>
      <c r="AP223" s="1">
        <f t="shared" si="53"/>
        <v>1</v>
      </c>
      <c r="AQ223" s="1">
        <f t="shared" si="54"/>
        <v>1</v>
      </c>
      <c r="AR223" s="1">
        <f t="shared" si="55"/>
        <v>1</v>
      </c>
      <c r="AS223" s="15">
        <f t="shared" si="56"/>
        <v>1</v>
      </c>
    </row>
    <row r="224" spans="1:45">
      <c r="A224" t="str">
        <f>'Model output'!A223</f>
        <v>TCGA-ET-A25L</v>
      </c>
      <c r="B224" s="36">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46"/>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output'!G223)),ISNUMBER(SEARCH("V ",'Model output'!G223)),ISNUMBER(SEARCH("five",'Model output'!G223)),ISNUMBER(SEARCH("5",'Model output'!G223))))), "lateral", "central"))</f>
        <v>central</v>
      </c>
      <c r="H224" t="str">
        <f>IF('Model output'!H223="","negative",IF(OR(ISNUMBER(SEARCH("lymph node",'Model output'!H223)),ISNUMBER(SEARCH("gland",'Model output'!H223)),ISNUMBER(SEARCH("lobe",'Model output'!H223)),ISNUMBER(SEARCH("isthmus",'Model output'!H223)),ISNUMBER(SEARCH("mediastinum",'Model output'!H223)),ISNUMBER(SEARCH("Not mentioned",'Model output'!H223)), ISNUMBER(SEARCH("Not applicable",'Model output'!H223)), ISNUMBER(SEARCH("paratracheal",'Model output'!H223)),ISNUMBER(SEARCH("fibroadipose tissue",'Model output'!H223)),ISNUMBER(SEARCH("thyroid node",'Model output'!H223)),ISNUMBER(SEARCH("skeletal muscle",'Model output'!H223)),ISNUMBER(SEARCH("right",'Model output'!H223)),ISNUMBER(SEARCH("left",'Model output'!H223)),ISNUMBER(SEARCH("Not specified",'Model output'!H223))),"negative","positive"))</f>
        <v>negative</v>
      </c>
      <c r="I224">
        <f>IF(OR('Model output'!I223="",'Model output'!I223="Not answered",'Model output'!I223="Not mentioned"),"",IF(ISNUMBER('Model output'!I223),'Model output'!I223,1))</f>
        <v>3</v>
      </c>
      <c r="J224">
        <f>IF(OR('Model output'!J223="",'Model output'!J223="Not answered",'Model output'!J223="Not mentioned"),"",IF(AND(ISNUMBER('Model output'!J223),'Model output'!J223&lt;=I224),'Model output'!J223,IF(AND(ISNUMBER('Model output'!J223), 'Model output'!J223&gt;=DATE(2024,1,1)), MIN(DAY('Model output'!J223), MONTH('Model output'!J223), YEAR('Model output'!J223)), IF(ISNUMBER(SEARCH("0/",'Model output'!J223)),0,IF(ISNUMBER(SEARCH("/",'Model output'!J223)), VALUE(LEFT('Model output'!J223, SEARCH("/",'Model output'!J223)-1)),1)))))</f>
        <v>2</v>
      </c>
      <c r="K224" t="str" cm="1">
        <f t="array" ref="K224">IF(COUNT(FIND({0,1,2,3,4,5,6,7,8,9},'Model output'!K223))&gt;0,'Model output'!K223,"")</f>
        <v/>
      </c>
      <c r="L224" s="8" t="str">
        <f t="shared" si="45"/>
        <v/>
      </c>
      <c r="M224" t="str" cm="1">
        <f t="array" ref="M224">IF(L224="","",IF(ISNUMBER(SEARCH("cm",L224)),MAX(VALUE(SUBSTITUTE(_xlfn.FILTERXML("&lt;t&gt;&lt;s&gt;"&amp;SUBSTITUTE(L224,",","&lt;/s&gt;&lt;s&gt;")&amp;"&lt;/s&gt;&lt;/t&gt;","//s"),"cm",""))),MAX(VALUE(SUBSTITUTE(_xlfn.FILTERXML("&lt;t&gt;&lt;s&gt;"&amp;SUBSTITUTE(L224,",","&lt;/s&gt;&lt;s&gt;")&amp;"&lt;/s&gt;&lt;/t&gt;","//s"),"mm","")))/10))</f>
        <v/>
      </c>
      <c r="N224" t="str">
        <f>IF('Model output'!L223="","",'Model output'!L223)</f>
        <v>Papillary carcinoma with focal tall cell features</v>
      </c>
      <c r="O224" t="str">
        <f>IF('Model output'!M223="","",'Model output'!M223)</f>
        <v>focal tall cell features</v>
      </c>
      <c r="P224" t="str">
        <f>IF('Model output'!N223="","",'Model output'!N223)</f>
        <v>3.0 cm</v>
      </c>
      <c r="Q224" t="str">
        <f t="shared" si="49"/>
        <v>3.0cm</v>
      </c>
      <c r="R224" cm="1">
        <f t="array" ref="R224">IF(Q224="","",IF(ISNUMBER(SEARCH("cm",Q224)),MAX(VALUE(SUBSTITUTE(_xlfn.FILTERXML("&lt;t&gt;&lt;s&gt;"&amp;SUBSTITUTE(Q224,",","&lt;/s&gt;&lt;s&gt;")&amp;"&lt;/s&gt;&lt;/t&gt;","//s"),"cm",""))),MAX(VALUE(SUBSTITUTE(_xlfn.FILTERXML("&lt;t&gt;&lt;s&gt;"&amp;SUBSTITUTE(Q224,",","&lt;/s&gt;&lt;s&gt;")&amp;"&lt;/s&gt;&lt;/t&gt;","//s"),"mm","")))/10))</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 ""))</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19" t="str">
        <f>IF('Model output'!S223="","",'Model output'!S223)</f>
        <v>Minimal extrathyroidal extension into left inferior pole parathyroid gland</v>
      </c>
      <c r="Y224" t="str">
        <f>IF(OR('Model output'!S223="",ISNUMBER(SEARCH("Absent",'Model output'!S223)),ISNUMBER(SEARCH("Not identified",'Model output'!S223)),AND(ISNUMBER(SEARCH("No",'Model output'!S223)),NOT(ISNUMBER(SEARCH("carcinoma",'Model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1" t="str">
        <f>IF(OR('Model output'!V223="", AND(ISERROR(SEARCH("Positive",'Model output'!V223)), ISNUMBER(SEARCH("Negative",'Model output'!V223))), ISNUMBER(SEARCH("Uninvolved",'Model output'!V223)), ISNUMBER(SEARCH("not involved",'Model output'!V223)), ISNUMBER(SEARCH("Free",'Model output'!V223)), ISNUMBER(SEARCH("1 mm",'Model output'!V223)), ISNUMBER(SEARCH("1.0 mm",'Model output'!V223)), ISNUMBER(SEARCH("0.1 CM",'Model output'!V223)), ISNUMBER(SEARCH("less than 0.2 mm",'Model output'!V223)), ISNUMBER(SEARCH("less than 0.5 mm",'Model output'!V223)), ISNUMBER(SEARCH("invades capsule",'Model output'!V223)), ISNUMBER(SEARCH("Lymphocyte invasion",'Model output'!V223)), ISNUMBER(SEARCH("invades in capsule or vessel or benign tissue",'Model output'!V223)), ISNUMBER(SEARCH("not mentioned",'Model output'!V223)), ISNUMBER(SEARCH("cannot be assessed",'Model output'!V223))), "negative", "positive")</f>
        <v>positive</v>
      </c>
      <c r="AE224" s="38"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39" t="str">
        <f t="shared" si="47"/>
        <v>2</v>
      </c>
      <c r="AG224" s="39" t="str">
        <f t="shared" si="48"/>
        <v>1a</v>
      </c>
      <c r="AH224" s="39" t="str">
        <f t="shared" si="50"/>
        <v>0</v>
      </c>
      <c r="AI224" s="45" t="str">
        <f t="shared" si="51"/>
        <v>I</v>
      </c>
      <c r="AJ224" s="42" t="s">
        <v>940</v>
      </c>
      <c r="AK224" s="44" t="s">
        <v>948</v>
      </c>
      <c r="AL224" s="44" t="s">
        <v>945</v>
      </c>
      <c r="AM224" s="44" t="s">
        <v>949</v>
      </c>
      <c r="AN224" s="44" t="s">
        <v>73</v>
      </c>
      <c r="AO224" s="24">
        <f t="shared" si="52"/>
        <v>1</v>
      </c>
      <c r="AP224" s="1">
        <f t="shared" si="53"/>
        <v>1</v>
      </c>
      <c r="AQ224" s="1">
        <f t="shared" si="54"/>
        <v>0</v>
      </c>
      <c r="AR224" s="1">
        <f t="shared" si="55"/>
        <v>1</v>
      </c>
      <c r="AS224" s="15">
        <f t="shared" si="56"/>
        <v>1</v>
      </c>
    </row>
    <row r="225" spans="1:45">
      <c r="A225" t="str">
        <f>'Model output'!A224</f>
        <v>TCGA-ET-A25M</v>
      </c>
      <c r="B225" s="36">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57">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output'!G224)),ISNUMBER(SEARCH("V ",'Model output'!G224)),ISNUMBER(SEARCH("five",'Model output'!G224)),ISNUMBER(SEARCH("5",'Model output'!G224))))), "lateral", "central"))</f>
        <v/>
      </c>
      <c r="H225" t="str">
        <f>IF('Model output'!H224="","negative",IF(OR(ISNUMBER(SEARCH("lymph node",'Model output'!H224)),ISNUMBER(SEARCH("gland",'Model output'!H224)),ISNUMBER(SEARCH("lobe",'Model output'!H224)),ISNUMBER(SEARCH("isthmus",'Model output'!H224)),ISNUMBER(SEARCH("mediastinum",'Model output'!H224)),ISNUMBER(SEARCH("Not mentioned",'Model output'!H224)), ISNUMBER(SEARCH("Not applicable",'Model output'!H224)), ISNUMBER(SEARCH("paratracheal",'Model output'!H224)),ISNUMBER(SEARCH("fibroadipose tissue",'Model output'!H224)),ISNUMBER(SEARCH("thyroid node",'Model output'!H224)),ISNUMBER(SEARCH("skeletal muscle",'Model output'!H224)),ISNUMBER(SEARCH("right",'Model output'!H224)),ISNUMBER(SEARCH("left",'Model output'!H224)),ISNUMBER(SEARCH("Not specified",'Model output'!H224))),"negative","positive"))</f>
        <v>negative</v>
      </c>
      <c r="I225">
        <f>IF(OR('Model output'!I224="",'Model output'!I224="Not answered",'Model output'!I224="Not mentioned"),"",IF(ISNUMBER('Model output'!I224),'Model output'!I224,1))</f>
        <v>2</v>
      </c>
      <c r="J225">
        <f>IF(OR('Model output'!J224="",'Model output'!J224="Not answered",'Model output'!J224="Not mentioned"),"",IF(AND(ISNUMBER('Model output'!J224),'Model output'!J224&lt;=I225),'Model output'!J224,IF(AND(ISNUMBER('Model output'!J224), 'Model output'!J224&gt;=DATE(2024,1,1)), MIN(DAY('Model output'!J224), MONTH('Model output'!J224), YEAR('Model output'!J224)), IF(ISNUMBER(SEARCH("0/",'Model output'!J224)),0,IF(ISNUMBER(SEARCH("/",'Model output'!J224)), VALUE(LEFT('Model output'!J224, SEARCH("/",'Model output'!J224)-1)),1)))))</f>
        <v>1</v>
      </c>
      <c r="K225" t="str" cm="1">
        <f t="array" ref="K225">IF(COUNT(FIND({0,1,2,3,4,5,6,7,8,9},'Model output'!K224))&gt;0,'Model output'!K224,"")</f>
        <v/>
      </c>
      <c r="L225" s="8" t="str">
        <f t="shared" si="45"/>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v>
      </c>
      <c r="O225" t="str">
        <f>IF('Model output'!M224="","",'Model output'!M224)</f>
        <v/>
      </c>
      <c r="P225" t="str">
        <f>IF('Model output'!N224="","",'Model output'!N224)</f>
        <v>2.5 cm</v>
      </c>
      <c r="Q225" t="str">
        <f t="shared" si="49"/>
        <v>2.5cm</v>
      </c>
      <c r="R225" cm="1">
        <f t="array" ref="R225">IF(Q225="","",IF(ISNUMBER(SEARCH("cm",Q225)),MAX(VALUE(SUBSTITUTE(_xlfn.FILTERXML("&lt;t&gt;&lt;s&gt;"&amp;SUBSTITUTE(Q225,",","&lt;/s&gt;&lt;s&gt;")&amp;"&lt;/s&gt;&lt;/t&gt;","//s"),"cm",""))),MAX(VALUE(SUBSTITUTE(_xlfn.FILTERXML("&lt;t&gt;&lt;s&gt;"&amp;SUBSTITUTE(Q225,",","&lt;/s&gt;&lt;s&gt;")&amp;"&lt;/s&gt;&lt;/t&gt;","//s"),"mm","")))/10))</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 ""))</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negative</v>
      </c>
      <c r="X225" s="19" t="str">
        <f>IF('Model output'!S224="","",'Model output'!S224)</f>
        <v/>
      </c>
      <c r="Y225" t="str">
        <f>IF(OR('Model output'!S224="",ISNUMBER(SEARCH("Absent",'Model output'!S224)),ISNUMBER(SEARCH("Not identified",'Model output'!S224)),AND(ISNUMBER(SEARCH("No",'Model output'!S224)),NOT(ISNUMBER(SEARCH("carcinoma",'Model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1" t="str">
        <f>IF(OR('Model output'!V224="", AND(ISERROR(SEARCH("Positive",'Model output'!V224)), ISNUMBER(SEARCH("Negative",'Model output'!V224))), ISNUMBER(SEARCH("Uninvolved",'Model output'!V224)), ISNUMBER(SEARCH("not involved",'Model output'!V224)), ISNUMBER(SEARCH("Free",'Model output'!V224)), ISNUMBER(SEARCH("1 mm",'Model output'!V224)), ISNUMBER(SEARCH("1.0 mm",'Model output'!V224)), ISNUMBER(SEARCH("0.1 CM",'Model output'!V224)), ISNUMBER(SEARCH("less than 0.2 mm",'Model output'!V224)), ISNUMBER(SEARCH("less than 0.5 mm",'Model output'!V224)), ISNUMBER(SEARCH("invades capsule",'Model output'!V224)), ISNUMBER(SEARCH("Lymphocyte invasion",'Model output'!V224)), ISNUMBER(SEARCH("invades in capsule or vessel or benign tissue",'Model output'!V224)), ISNUMBER(SEARCH("not mentioned",'Model output'!V224)), ISNUMBER(SEARCH("cannot be assessed",'Model output'!V224))), "negative", "positive")</f>
        <v>negative</v>
      </c>
      <c r="AE225" s="38"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low</v>
      </c>
      <c r="AF225" s="39" t="str">
        <f t="shared" si="47"/>
        <v>2</v>
      </c>
      <c r="AG225" s="39" t="str">
        <f t="shared" si="48"/>
        <v>1a</v>
      </c>
      <c r="AH225" s="39" t="str">
        <f t="shared" si="50"/>
        <v>0</v>
      </c>
      <c r="AI225" s="45" t="str">
        <f t="shared" si="51"/>
        <v>I</v>
      </c>
      <c r="AJ225" s="42" t="s">
        <v>941</v>
      </c>
      <c r="AK225" s="44" t="s">
        <v>948</v>
      </c>
      <c r="AL225" s="44" t="s">
        <v>634</v>
      </c>
      <c r="AM225" s="44" t="s">
        <v>949</v>
      </c>
      <c r="AN225" s="44" t="s">
        <v>73</v>
      </c>
      <c r="AO225" s="24">
        <f t="shared" ca="1" si="52"/>
        <v>1</v>
      </c>
      <c r="AP225" s="1">
        <f t="shared" si="53"/>
        <v>1</v>
      </c>
      <c r="AQ225" s="1">
        <f t="shared" si="54"/>
        <v>1</v>
      </c>
      <c r="AR225" s="1">
        <f t="shared" si="55"/>
        <v>1</v>
      </c>
      <c r="AS225" s="15">
        <f t="shared" si="56"/>
        <v>1</v>
      </c>
    </row>
    <row r="226" spans="1:45">
      <c r="A226" t="str">
        <f>'Model output'!A225</f>
        <v>TCGA-ET-A25R</v>
      </c>
      <c r="B226" s="36">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57"/>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output'!G225)),ISNUMBER(SEARCH("V ",'Model output'!G225)),ISNUMBER(SEARCH("five",'Model output'!G225)),ISNUMBER(SEARCH("5",'Model output'!G225))))), "lateral", "central"))</f>
        <v/>
      </c>
      <c r="H226" t="str">
        <f>IF('Model output'!H225="","negative",IF(OR(ISNUMBER(SEARCH("lymph node",'Model output'!H225)),ISNUMBER(SEARCH("gland",'Model output'!H225)),ISNUMBER(SEARCH("lobe",'Model output'!H225)),ISNUMBER(SEARCH("isthmus",'Model output'!H225)),ISNUMBER(SEARCH("mediastinum",'Model output'!H225)),ISNUMBER(SEARCH("Not mentioned",'Model output'!H225)), ISNUMBER(SEARCH("Not applicable",'Model output'!H225)), ISNUMBER(SEARCH("paratracheal",'Model output'!H225)),ISNUMBER(SEARCH("fibroadipose tissue",'Model output'!H225)),ISNUMBER(SEARCH("thyroid node",'Model output'!H225)),ISNUMBER(SEARCH("skeletal muscle",'Model output'!H225)),ISNUMBER(SEARCH("right",'Model output'!H225)),ISNUMBER(SEARCH("left",'Model output'!H225)),ISNUMBER(SEARCH("Not specified",'Model output'!H225))),"negative","positive"))</f>
        <v>negative</v>
      </c>
      <c r="I226">
        <f>IF(OR('Model output'!I225="",'Model output'!I225="Not answered",'Model output'!I225="Not mentioned"),"",IF(ISNUMBER('Model output'!I225),'Model output'!I225,1))</f>
        <v>0</v>
      </c>
      <c r="J226">
        <f>IF(OR('Model output'!J225="",'Model output'!J225="Not answered",'Model output'!J225="Not mentioned"),"",IF(AND(ISNUMBER('Model output'!J225),'Model output'!J225&lt;=I226),'Model output'!J225,IF(AND(ISNUMBER('Model output'!J225), 'Model output'!J225&gt;=DATE(2024,1,1)), MIN(DAY('Model output'!J225), MONTH('Model output'!J225), YEAR('Model output'!J225)), IF(ISNUMBER(SEARCH("0/",'Model output'!J225)),0,IF(ISNUMBER(SEARCH("/",'Model output'!J225)), VALUE(LEFT('Model output'!J225, SEARCH("/",'Model output'!J225)-1)),1)))))</f>
        <v>0</v>
      </c>
      <c r="K226" t="str" cm="1">
        <f t="array" ref="K226">IF(COUNT(FIND({0,1,2,3,4,5,6,7,8,9},'Model output'!K225))&gt;0,'Model output'!K225,"")</f>
        <v/>
      </c>
      <c r="L226" s="8" t="str">
        <f t="shared" si="45"/>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49"/>
        <v>2.6cm</v>
      </c>
      <c r="R226" cm="1">
        <f t="array" ref="R226">IF(Q226="","",IF(ISNUMBER(SEARCH("cm",Q226)),MAX(VALUE(SUBSTITUTE(_xlfn.FILTERXML("&lt;t&gt;&lt;s&gt;"&amp;SUBSTITUTE(Q226,",","&lt;/s&gt;&lt;s&gt;")&amp;"&lt;/s&gt;&lt;/t&gt;","//s"),"cm",""))),MAX(VALUE(SUBSTITUTE(_xlfn.FILTERXML("&lt;t&gt;&lt;s&gt;"&amp;SUBSTITUTE(Q226,",","&lt;/s&gt;&lt;s&gt;")&amp;"&lt;/s&gt;&lt;/t&gt;","//s"),"mm","")))/10))</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 ""))</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9" t="str">
        <f>IF('Model output'!S225="","",'Model output'!S225)</f>
        <v>Minimal</v>
      </c>
      <c r="Y226" t="str">
        <f>IF(OR('Model output'!S225="",ISNUMBER(SEARCH("Absent",'Model output'!S225)),ISNUMBER(SEARCH("Not identified",'Model output'!S225)),AND(ISNUMBER(SEARCH("No",'Model output'!S225)),NOT(ISNUMBER(SEARCH("carcinoma",'Model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1" t="str">
        <f>IF(OR('Model output'!V225="", AND(ISERROR(SEARCH("Positive",'Model output'!V225)), ISNUMBER(SEARCH("Negative",'Model output'!V225))), ISNUMBER(SEARCH("Uninvolved",'Model output'!V225)), ISNUMBER(SEARCH("not involved",'Model output'!V225)), ISNUMBER(SEARCH("Free",'Model output'!V225)), ISNUMBER(SEARCH("1 mm",'Model output'!V225)), ISNUMBER(SEARCH("1.0 mm",'Model output'!V225)), ISNUMBER(SEARCH("0.1 CM",'Model output'!V225)), ISNUMBER(SEARCH("less than 0.2 mm",'Model output'!V225)), ISNUMBER(SEARCH("less than 0.5 mm",'Model output'!V225)), ISNUMBER(SEARCH("invades capsule",'Model output'!V225)), ISNUMBER(SEARCH("Lymphocyte invasion",'Model output'!V225)), ISNUMBER(SEARCH("invades in capsule or vessel or benign tissue",'Model output'!V225)), ISNUMBER(SEARCH("not mentioned",'Model output'!V225)), ISNUMBER(SEARCH("cannot be assessed",'Model output'!V225))), "negative", "positive")</f>
        <v>negative</v>
      </c>
      <c r="AE226" s="38"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39" t="str">
        <f t="shared" si="47"/>
        <v>2</v>
      </c>
      <c r="AG226" s="39" t="str">
        <f t="shared" si="48"/>
        <v>0</v>
      </c>
      <c r="AH226" s="39" t="str">
        <f t="shared" si="50"/>
        <v>0</v>
      </c>
      <c r="AI226" s="45" t="str">
        <f t="shared" si="51"/>
        <v>I</v>
      </c>
      <c r="AJ226" s="42" t="s">
        <v>942</v>
      </c>
      <c r="AK226" s="44" t="s">
        <v>948</v>
      </c>
      <c r="AL226" s="44" t="s">
        <v>949</v>
      </c>
      <c r="AM226" s="44" t="s">
        <v>949</v>
      </c>
      <c r="AN226" s="44" t="s">
        <v>73</v>
      </c>
      <c r="AO226" s="24">
        <f t="shared" ca="1" si="52"/>
        <v>1</v>
      </c>
      <c r="AP226" s="1">
        <f t="shared" si="53"/>
        <v>1</v>
      </c>
      <c r="AQ226" s="1">
        <f t="shared" si="54"/>
        <v>1</v>
      </c>
      <c r="AR226" s="1">
        <f t="shared" si="55"/>
        <v>1</v>
      </c>
      <c r="AS226" s="15">
        <f t="shared" si="56"/>
        <v>1</v>
      </c>
    </row>
    <row r="227" spans="1:45">
      <c r="A227" t="str">
        <f>'Model output'!A226</f>
        <v>TCGA-ET-A2MY</v>
      </c>
      <c r="B227" s="36">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57"/>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output'!G226)),ISNUMBER(SEARCH("V ",'Model output'!G226)),ISNUMBER(SEARCH("five",'Model output'!G226)),ISNUMBER(SEARCH("5",'Model output'!G226))))), "lateral", "central"))</f>
        <v/>
      </c>
      <c r="H227" t="str">
        <f>IF('Model output'!H226="","negative",IF(OR(ISNUMBER(SEARCH("lymph node",'Model output'!H226)),ISNUMBER(SEARCH("gland",'Model output'!H226)),ISNUMBER(SEARCH("lobe",'Model output'!H226)),ISNUMBER(SEARCH("isthmus",'Model output'!H226)),ISNUMBER(SEARCH("mediastinum",'Model output'!H226)),ISNUMBER(SEARCH("Not mentioned",'Model output'!H226)), ISNUMBER(SEARCH("Not applicable",'Model output'!H226)), ISNUMBER(SEARCH("paratracheal",'Model output'!H226)),ISNUMBER(SEARCH("fibroadipose tissue",'Model output'!H226)),ISNUMBER(SEARCH("thyroid node",'Model output'!H226)),ISNUMBER(SEARCH("skeletal muscle",'Model output'!H226)),ISNUMBER(SEARCH("right",'Model output'!H226)),ISNUMBER(SEARCH("left",'Model output'!H226)),ISNUMBER(SEARCH("Not specified",'Model output'!H226))),"negative","positive"))</f>
        <v>negative</v>
      </c>
      <c r="I227">
        <f>IF(OR('Model output'!I226="",'Model output'!I226="Not answered",'Model output'!I226="Not mentioned"),"",IF(ISNUMBER('Model output'!I226),'Model output'!I226,1))</f>
        <v>0</v>
      </c>
      <c r="J227">
        <f>IF(OR('Model output'!J226="",'Model output'!J226="Not answered",'Model output'!J226="Not mentioned"),"",IF(AND(ISNUMBER('Model output'!J226),'Model output'!J226&lt;=I227),'Model output'!J226,IF(AND(ISNUMBER('Model output'!J226), 'Model output'!J226&gt;=DATE(2024,1,1)), MIN(DAY('Model output'!J226), MONTH('Model output'!J226), YEAR('Model output'!J226)), IF(ISNUMBER(SEARCH("0/",'Model output'!J226)),0,IF(ISNUMBER(SEARCH("/",'Model output'!J226)), VALUE(LEFT('Model output'!J226, SEARCH("/",'Model output'!J226)-1)),1)))))</f>
        <v>0</v>
      </c>
      <c r="K227" t="str" cm="1">
        <f t="array" ref="K227">IF(COUNT(FIND({0,1,2,3,4,5,6,7,8,9},'Model output'!K226))&gt;0,'Model output'!K226,"")</f>
        <v/>
      </c>
      <c r="L227" s="8" t="str">
        <f t="shared" si="45"/>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49"/>
        <v>1.3cm</v>
      </c>
      <c r="R227" cm="1">
        <f t="array" ref="R227">IF(Q227="","",IF(ISNUMBER(SEARCH("cm",Q227)),MAX(VALUE(SUBSTITUTE(_xlfn.FILTERXML("&lt;t&gt;&lt;s&gt;"&amp;SUBSTITUTE(Q227,",","&lt;/s&gt;&lt;s&gt;")&amp;"&lt;/s&gt;&lt;/t&gt;","//s"),"cm",""))),MAX(VALUE(SUBSTITUTE(_xlfn.FILTERXML("&lt;t&gt;&lt;s&gt;"&amp;SUBSTITUTE(Q227,",","&lt;/s&gt;&lt;s&gt;")&amp;"&lt;/s&gt;&lt;/t&gt;","//s"),"mm","")))/10))</f>
        <v>1.3</v>
      </c>
      <c r="S227" t="str">
        <f>IF(OR('Model output'!P226="",ISNUMBER(SEARCH("Not identified", 'Model output'!P226)),ISNUMBER(SEARCH("Absent",'Model output'!P226)),AND(ISNUMBER(SEARCH("No",'Model output'!P226)),NOT(ISNUMBER(SEARCH("diagnostic",'Model output'!P226)))),ISNUMBER(SEARCH("Negative",'Model output'!P226))),"negative","positive")</f>
        <v>positive</v>
      </c>
      <c r="T227">
        <f>IF('Model output'!O226="","",'Model output'!O226)</f>
        <v>1</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 ""))</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9" t="str">
        <f>IF('Model output'!S226="","",'Model output'!S226)</f>
        <v/>
      </c>
      <c r="Y227" t="str">
        <f>IF(OR('Model output'!S226="",ISNUMBER(SEARCH("Absent",'Model output'!S226)),ISNUMBER(SEARCH("Not identified",'Model output'!S226)),AND(ISNUMBER(SEARCH("No",'Model output'!S226)),NOT(ISNUMBER(SEARCH("carcinoma",'Model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1" t="str">
        <f>IF(OR('Model output'!V226="", AND(ISERROR(SEARCH("Positive",'Model output'!V226)), ISNUMBER(SEARCH("Negative",'Model output'!V226))), ISNUMBER(SEARCH("Uninvolved",'Model output'!V226)), ISNUMBER(SEARCH("not involved",'Model output'!V226)), ISNUMBER(SEARCH("Free",'Model output'!V226)), ISNUMBER(SEARCH("1 mm",'Model output'!V226)), ISNUMBER(SEARCH("1.0 mm",'Model output'!V226)), ISNUMBER(SEARCH("0.1 CM",'Model output'!V226)), ISNUMBER(SEARCH("less than 0.2 mm",'Model output'!V226)), ISNUMBER(SEARCH("less than 0.5 mm",'Model output'!V226)), ISNUMBER(SEARCH("invades capsule",'Model output'!V226)), ISNUMBER(SEARCH("Lymphocyte invasion",'Model output'!V226)), ISNUMBER(SEARCH("invades in capsule or vessel or benign tissue",'Model output'!V226)), ISNUMBER(SEARCH("not mentioned",'Model output'!V226)), ISNUMBER(SEARCH("cannot be assessed",'Model output'!V226))), "negative", "positive")</f>
        <v>negative</v>
      </c>
      <c r="AE227" s="38"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39" t="str">
        <f t="shared" si="47"/>
        <v>1b</v>
      </c>
      <c r="AG227" s="39" t="str">
        <f t="shared" si="48"/>
        <v>0</v>
      </c>
      <c r="AH227" s="39" t="str">
        <f t="shared" si="50"/>
        <v>0</v>
      </c>
      <c r="AI227" s="45" t="str">
        <f t="shared" si="51"/>
        <v>I</v>
      </c>
      <c r="AJ227" s="42" t="s">
        <v>942</v>
      </c>
      <c r="AK227" s="44" t="s">
        <v>945</v>
      </c>
      <c r="AL227" s="44" t="s">
        <v>949</v>
      </c>
      <c r="AM227" s="44" t="s">
        <v>949</v>
      </c>
      <c r="AN227" s="44" t="s">
        <v>73</v>
      </c>
      <c r="AO227" s="24">
        <f t="shared" ca="1" si="52"/>
        <v>1</v>
      </c>
      <c r="AP227" s="1">
        <f t="shared" si="53"/>
        <v>1</v>
      </c>
      <c r="AQ227" s="1">
        <f t="shared" si="54"/>
        <v>1</v>
      </c>
      <c r="AR227" s="1">
        <f t="shared" si="55"/>
        <v>1</v>
      </c>
      <c r="AS227" s="15">
        <f t="shared" si="56"/>
        <v>1</v>
      </c>
    </row>
    <row r="228" spans="1:45">
      <c r="A228" t="str">
        <f>'Model output'!A227</f>
        <v>TCGA-ET-A2MZ</v>
      </c>
      <c r="B228" s="36">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0</v>
      </c>
      <c r="F228" t="str">
        <f t="shared" si="57"/>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output'!G227)),ISNUMBER(SEARCH("V ",'Model output'!G227)),ISNUMBER(SEARCH("five",'Model output'!G227)),ISNUMBER(SEARCH("5",'Model output'!G227))))), "lateral", "central"))</f>
        <v/>
      </c>
      <c r="H228" t="str">
        <f>IF('Model output'!H227="","negative",IF(OR(ISNUMBER(SEARCH("lymph node",'Model output'!H227)),ISNUMBER(SEARCH("gland",'Model output'!H227)),ISNUMBER(SEARCH("lobe",'Model output'!H227)),ISNUMBER(SEARCH("isthmus",'Model output'!H227)),ISNUMBER(SEARCH("mediastinum",'Model output'!H227)),ISNUMBER(SEARCH("Not mentioned",'Model output'!H227)), ISNUMBER(SEARCH("Not applicable",'Model output'!H227)), ISNUMBER(SEARCH("paratracheal",'Model output'!H227)),ISNUMBER(SEARCH("fibroadipose tissue",'Model output'!H227)),ISNUMBER(SEARCH("thyroid node",'Model output'!H227)),ISNUMBER(SEARCH("skeletal muscle",'Model output'!H227)),ISNUMBER(SEARCH("right",'Model output'!H227)),ISNUMBER(SEARCH("left",'Model output'!H227)),ISNUMBER(SEARCH("Not specified",'Model output'!H227))),"negative","positive"))</f>
        <v>negative</v>
      </c>
      <c r="I228">
        <f>IF(OR('Model output'!I227="",'Model output'!I227="Not answered",'Model output'!I227="Not mentioned"),"",IF(ISNUMBER('Model output'!I227),'Model output'!I227,1))</f>
        <v>6</v>
      </c>
      <c r="J228">
        <f>IF(OR('Model output'!J227="",'Model output'!J227="Not answered",'Model output'!J227="Not mentioned"),"",IF(AND(ISNUMBER('Model output'!J227),'Model output'!J227&lt;=I228),'Model output'!J227,IF(AND(ISNUMBER('Model output'!J227), 'Model output'!J227&gt;=DATE(2024,1,1)), MIN(DAY('Model output'!J227), MONTH('Model output'!J227), YEAR('Model output'!J227)), IF(ISNUMBER(SEARCH("0/",'Model output'!J227)),0,IF(ISNUMBER(SEARCH("/",'Model output'!J227)), VALUE(LEFT('Model output'!J227, SEARCH("/",'Model output'!J227)-1)),1)))))</f>
        <v>0</v>
      </c>
      <c r="K228" t="str" cm="1">
        <f t="array" ref="K228">IF(COUNT(FIND({0,1,2,3,4,5,6,7,8,9},'Model output'!K227))&gt;0,'Model output'!K227,"")</f>
        <v/>
      </c>
      <c r="L228" s="8" t="str">
        <f t="shared" si="45"/>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v>
      </c>
      <c r="O228" t="str">
        <f>IF('Model output'!M227="","",'Model output'!M227)</f>
        <v/>
      </c>
      <c r="P228" t="str">
        <f>IF('Model output'!N227="","",'Model output'!N227)</f>
        <v>1.2 cm</v>
      </c>
      <c r="Q228" t="str">
        <f t="shared" si="49"/>
        <v>1.2cm</v>
      </c>
      <c r="R228" cm="1">
        <f t="array" ref="R228">IF(Q228="","",IF(ISNUMBER(SEARCH("cm",Q228)),MAX(VALUE(SUBSTITUTE(_xlfn.FILTERXML("&lt;t&gt;&lt;s&gt;"&amp;SUBSTITUTE(Q228,",","&lt;/s&gt;&lt;s&gt;")&amp;"&lt;/s&gt;&lt;/t&gt;","//s"),"cm",""))),MAX(VALUE(SUBSTITUTE(_xlfn.FILTERXML("&lt;t&gt;&lt;s&gt;"&amp;SUBSTITUTE(Q228,",","&lt;/s&gt;&lt;s&gt;")&amp;"&lt;/s&gt;&lt;/t&gt;","//s"),"mm","")))/10))</f>
        <v>1.2</v>
      </c>
      <c r="S228" t="str">
        <f>IF(OR('Model output'!P227="",ISNUMBER(SEARCH("Not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 ""))</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9" t="str">
        <f>IF('Model output'!S227="","",'Model output'!S227)</f>
        <v>Not identified</v>
      </c>
      <c r="Y228" t="str">
        <f>IF(OR('Model output'!S227="",ISNUMBER(SEARCH("Absent",'Model output'!S227)),ISNUMBER(SEARCH("Not identified",'Model output'!S227)),AND(ISNUMBER(SEARCH("No",'Model output'!S227)),NOT(ISNUMBER(SEARCH("carcinoma",'Model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1" t="str">
        <f>IF(OR('Model output'!V227="", AND(ISERROR(SEARCH("Positive",'Model output'!V227)), ISNUMBER(SEARCH("Negative",'Model output'!V227))), ISNUMBER(SEARCH("Uninvolved",'Model output'!V227)), ISNUMBER(SEARCH("not involved",'Model output'!V227)), ISNUMBER(SEARCH("Free",'Model output'!V227)), ISNUMBER(SEARCH("1 mm",'Model output'!V227)), ISNUMBER(SEARCH("1.0 mm",'Model output'!V227)), ISNUMBER(SEARCH("0.1 CM",'Model output'!V227)), ISNUMBER(SEARCH("less than 0.2 mm",'Model output'!V227)), ISNUMBER(SEARCH("less than 0.5 mm",'Model output'!V227)), ISNUMBER(SEARCH("invades capsule",'Model output'!V227)), ISNUMBER(SEARCH("Lymphocyte invasion",'Model output'!V227)), ISNUMBER(SEARCH("invades in capsule or vessel or benign tissue",'Model output'!V227)), ISNUMBER(SEARCH("not mentioned",'Model output'!V227)), ISNUMBER(SEARCH("cannot be assessed",'Model output'!V227))), "negative", "positive")</f>
        <v>negative</v>
      </c>
      <c r="AE228" s="38"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39" t="str">
        <f t="shared" si="47"/>
        <v>1b</v>
      </c>
      <c r="AG228" s="39" t="str">
        <f t="shared" si="48"/>
        <v>0</v>
      </c>
      <c r="AH228" s="39" t="str">
        <f t="shared" si="50"/>
        <v>0</v>
      </c>
      <c r="AI228" s="45" t="str">
        <f t="shared" si="51"/>
        <v>I</v>
      </c>
      <c r="AJ228" s="42" t="s">
        <v>941</v>
      </c>
      <c r="AK228" s="44" t="s">
        <v>945</v>
      </c>
      <c r="AL228" s="44" t="s">
        <v>946</v>
      </c>
      <c r="AM228" s="44" t="s">
        <v>949</v>
      </c>
      <c r="AN228" s="44" t="s">
        <v>73</v>
      </c>
      <c r="AO228" s="24">
        <f t="shared" ca="1" si="52"/>
        <v>1</v>
      </c>
      <c r="AP228" s="1">
        <f t="shared" si="53"/>
        <v>1</v>
      </c>
      <c r="AQ228" s="1">
        <f t="shared" si="54"/>
        <v>1</v>
      </c>
      <c r="AR228" s="1">
        <f t="shared" si="55"/>
        <v>1</v>
      </c>
      <c r="AS228" s="15">
        <f t="shared" si="56"/>
        <v>1</v>
      </c>
    </row>
    <row r="229" spans="1:45">
      <c r="A229" t="str">
        <f>'Model output'!A228</f>
        <v>TCGA-ET-A2N0</v>
      </c>
      <c r="B229" s="36">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57"/>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output'!G228)),ISNUMBER(SEARCH("V ",'Model output'!G228)),ISNUMBER(SEARCH("five",'Model output'!G228)),ISNUMBER(SEARCH("5",'Model output'!G228))))), "lateral", "central"))</f>
        <v/>
      </c>
      <c r="H229" t="str">
        <f>IF('Model output'!H228="","negative",IF(OR(ISNUMBER(SEARCH("lymph node",'Model output'!H228)),ISNUMBER(SEARCH("gland",'Model output'!H228)),ISNUMBER(SEARCH("lobe",'Model output'!H228)),ISNUMBER(SEARCH("isthmus",'Model output'!H228)),ISNUMBER(SEARCH("mediastinum",'Model output'!H228)),ISNUMBER(SEARCH("Not mentioned",'Model output'!H228)), ISNUMBER(SEARCH("Not applicable",'Model output'!H228)), ISNUMBER(SEARCH("paratracheal",'Model output'!H228)),ISNUMBER(SEARCH("fibroadipose tissue",'Model output'!H228)),ISNUMBER(SEARCH("thyroid node",'Model output'!H228)),ISNUMBER(SEARCH("skeletal muscle",'Model output'!H228)),ISNUMBER(SEARCH("right",'Model output'!H228)),ISNUMBER(SEARCH("left",'Model output'!H228)),ISNUMBER(SEARCH("Not specified",'Model output'!H228))),"negative","positive"))</f>
        <v>negative</v>
      </c>
      <c r="I229">
        <f>IF(OR('Model output'!I228="",'Model output'!I228="Not answered",'Model output'!I228="Not mentioned"),"",IF(ISNUMBER('Model output'!I228),'Model output'!I228,1))</f>
        <v>27</v>
      </c>
      <c r="J229">
        <f>IF(OR('Model output'!J228="",'Model output'!J228="Not answered",'Model output'!J228="Not mentioned"),"",IF(AND(ISNUMBER('Model output'!J228),'Model output'!J228&lt;=I229),'Model output'!J228,IF(AND(ISNUMBER('Model output'!J228), 'Model output'!J228&gt;=DATE(2024,1,1)), MIN(DAY('Model output'!J228), MONTH('Model output'!J228), YEAR('Model output'!J228)), IF(ISNUMBER(SEARCH("0/",'Model output'!J228)),0,IF(ISNUMBER(SEARCH("/",'Model output'!J228)), VALUE(LEFT('Model output'!J228, SEARCH("/",'Model output'!J228)-1)),1)))))</f>
        <v>20</v>
      </c>
      <c r="K229" t="str" cm="1">
        <f t="array" ref="K229">IF(COUNT(FIND({0,1,2,3,4,5,6,7,8,9},'Model output'!K228))&gt;0,'Model output'!K228,"")</f>
        <v/>
      </c>
      <c r="L229" s="8" t="str">
        <f t="shared" si="45"/>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
      </c>
      <c r="P229" t="str">
        <f>IF('Model output'!N228="","",'Model output'!N228)</f>
        <v>2.0 cm</v>
      </c>
      <c r="Q229" t="str">
        <f t="shared" si="49"/>
        <v>2.0cm</v>
      </c>
      <c r="R229" cm="1">
        <f t="array" ref="R229">IF(Q229="","",IF(ISNUMBER(SEARCH("cm",Q229)),MAX(VALUE(SUBSTITUTE(_xlfn.FILTERXML("&lt;t&gt;&lt;s&gt;"&amp;SUBSTITUTE(Q229,",","&lt;/s&gt;&lt;s&gt;")&amp;"&lt;/s&gt;&lt;/t&gt;","//s"),"cm",""))),MAX(VALUE(SUBSTITUTE(_xlfn.FILTERXML("&lt;t&gt;&lt;s&gt;"&amp;SUBSTITUTE(Q229,",","&lt;/s&gt;&lt;s&gt;")&amp;"&lt;/s&gt;&lt;/t&gt;","//s"),"mm","")))/10))</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 ""))</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9" t="str">
        <f>IF('Model output'!S228="","",'Model output'!S228)</f>
        <v/>
      </c>
      <c r="Y229" t="str">
        <f>IF(OR('Model output'!S228="",ISNUMBER(SEARCH("Absent",'Model output'!S228)),ISNUMBER(SEARCH("Not identified",'Model output'!S228)),AND(ISNUMBER(SEARCH("No",'Model output'!S228)),NOT(ISNUMBER(SEARCH("carcinoma",'Model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1" t="str">
        <f>IF(OR('Model output'!V228="", AND(ISERROR(SEARCH("Positive",'Model output'!V228)), ISNUMBER(SEARCH("Negative",'Model output'!V228))), ISNUMBER(SEARCH("Uninvolved",'Model output'!V228)), ISNUMBER(SEARCH("not involved",'Model output'!V228)), ISNUMBER(SEARCH("Free",'Model output'!V228)), ISNUMBER(SEARCH("1 mm",'Model output'!V228)), ISNUMBER(SEARCH("1.0 mm",'Model output'!V228)), ISNUMBER(SEARCH("0.1 CM",'Model output'!V228)), ISNUMBER(SEARCH("less than 0.2 mm",'Model output'!V228)), ISNUMBER(SEARCH("less than 0.5 mm",'Model output'!V228)), ISNUMBER(SEARCH("invades capsule",'Model output'!V228)), ISNUMBER(SEARCH("Lymphocyte invasion",'Model output'!V228)), ISNUMBER(SEARCH("invades in capsule or vessel or benign tissue",'Model output'!V228)), ISNUMBER(SEARCH("not mentioned",'Model output'!V228)), ISNUMBER(SEARCH("cannot be assessed",'Model output'!V228))), "negative", "positive")</f>
        <v>negative</v>
      </c>
      <c r="AE229" s="38"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39" t="str">
        <f t="shared" si="47"/>
        <v>1b</v>
      </c>
      <c r="AG229" s="39" t="str">
        <f t="shared" si="48"/>
        <v>1a</v>
      </c>
      <c r="AH229" s="39" t="str">
        <f t="shared" si="50"/>
        <v>0</v>
      </c>
      <c r="AI229" s="45" t="str">
        <f t="shared" si="51"/>
        <v>I</v>
      </c>
      <c r="AJ229" s="42" t="s">
        <v>942</v>
      </c>
      <c r="AK229" s="44" t="s">
        <v>945</v>
      </c>
      <c r="AL229" s="44" t="s">
        <v>634</v>
      </c>
      <c r="AM229" s="44" t="s">
        <v>949</v>
      </c>
      <c r="AN229" s="44" t="s">
        <v>73</v>
      </c>
      <c r="AO229" s="24">
        <f t="shared" ca="1" si="52"/>
        <v>1</v>
      </c>
      <c r="AP229" s="1">
        <f t="shared" si="53"/>
        <v>1</v>
      </c>
      <c r="AQ229" s="1">
        <f t="shared" si="54"/>
        <v>1</v>
      </c>
      <c r="AR229" s="1">
        <f t="shared" si="55"/>
        <v>1</v>
      </c>
      <c r="AS229" s="15">
        <f t="shared" si="56"/>
        <v>1</v>
      </c>
    </row>
    <row r="230" spans="1:45">
      <c r="A230" t="str">
        <f>'Model output'!A229</f>
        <v>TCGA-ET-A2N1</v>
      </c>
      <c r="B230" s="36">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57"/>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output'!G229)),ISNUMBER(SEARCH("V ",'Model output'!G229)),ISNUMBER(SEARCH("five",'Model output'!G229)),ISNUMBER(SEARCH("5",'Model output'!G229))))), "lateral", "central"))</f>
        <v/>
      </c>
      <c r="H230" t="str">
        <f>IF('Model output'!H229="","negative",IF(OR(ISNUMBER(SEARCH("lymph node",'Model output'!H229)),ISNUMBER(SEARCH("gland",'Model output'!H229)),ISNUMBER(SEARCH("lobe",'Model output'!H229)),ISNUMBER(SEARCH("isthmus",'Model output'!H229)),ISNUMBER(SEARCH("mediastinum",'Model output'!H229)),ISNUMBER(SEARCH("Not mentioned",'Model output'!H229)), ISNUMBER(SEARCH("Not applicable",'Model output'!H229)), ISNUMBER(SEARCH("paratracheal",'Model output'!H229)),ISNUMBER(SEARCH("fibroadipose tissue",'Model output'!H229)),ISNUMBER(SEARCH("thyroid node",'Model output'!H229)),ISNUMBER(SEARCH("skeletal muscle",'Model output'!H229)),ISNUMBER(SEARCH("right",'Model output'!H229)),ISNUMBER(SEARCH("left",'Model output'!H229)),ISNUMBER(SEARCH("Not specified",'Model output'!H229))),"negative","positive"))</f>
        <v>negative</v>
      </c>
      <c r="I230">
        <f>IF(OR('Model output'!I229="",'Model output'!I229="Not answered",'Model output'!I229="Not mentioned"),"",IF(ISNUMBER('Model output'!I229),'Model output'!I229,1))</f>
        <v>7</v>
      </c>
      <c r="J230">
        <f>IF(OR('Model output'!J229="",'Model output'!J229="Not answered",'Model output'!J229="Not mentioned"),"",IF(AND(ISNUMBER('Model output'!J229),'Model output'!J229&lt;=I230),'Model output'!J229,IF(AND(ISNUMBER('Model output'!J229), 'Model output'!J229&gt;=DATE(2024,1,1)), MIN(DAY('Model output'!J229), MONTH('Model output'!J229), YEAR('Model output'!J229)), IF(ISNUMBER(SEARCH("0/",'Model output'!J229)),0,IF(ISNUMBER(SEARCH("/",'Model output'!J229)), VALUE(LEFT('Model output'!J229, SEARCH("/",'Model output'!J229)-1)),1)))))</f>
        <v>6</v>
      </c>
      <c r="K230" t="str" cm="1">
        <f t="array" ref="K230">IF(COUNT(FIND({0,1,2,3,4,5,6,7,8,9},'Model output'!K229))&gt;0,'Model output'!K229,"")</f>
        <v/>
      </c>
      <c r="L230" s="8" t="str">
        <f t="shared" si="45"/>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49"/>
        <v>3.0cm</v>
      </c>
      <c r="R230" cm="1">
        <f t="array" ref="R230">IF(Q230="","",IF(ISNUMBER(SEARCH("cm",Q230)),MAX(VALUE(SUBSTITUTE(_xlfn.FILTERXML("&lt;t&gt;&lt;s&gt;"&amp;SUBSTITUTE(Q230,",","&lt;/s&gt;&lt;s&gt;")&amp;"&lt;/s&gt;&lt;/t&gt;","//s"),"cm",""))),MAX(VALUE(SUBSTITUTE(_xlfn.FILTERXML("&lt;t&gt;&lt;s&gt;"&amp;SUBSTITUTE(Q230,",","&lt;/s&gt;&lt;s&gt;")&amp;"&lt;/s&gt;&lt;/t&gt;","//s"),"mm","")))/10))</f>
        <v>3</v>
      </c>
      <c r="S230" t="str">
        <f>IF(OR('Model output'!P229="",ISNUMBER(SEARCH("Not identified", 'Model output'!P229)),ISNUMBER(SEARCH("Absent",'Model output'!P229)),AND(ISNUMBER(SEARCH("No",'Model output'!P229)),NOT(ISNUMBER(SEARCH("diagnostic",'Model output'!P229)))),ISNUMBER(SEARCH("Negative",'Model output'!P229))),"negative","positive")</f>
        <v>positive</v>
      </c>
      <c r="T230">
        <f>IF('Model output'!O229="","",'Model output'!O229)</f>
        <v>2</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 ""))</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19" t="str">
        <f>IF('Model output'!S229="","",'Model output'!S229)</f>
        <v>Present</v>
      </c>
      <c r="Y230" t="str">
        <f>IF(OR('Model output'!S229="",ISNUMBER(SEARCH("Absent",'Model output'!S229)),ISNUMBER(SEARCH("Not identified",'Model output'!S229)),AND(ISNUMBER(SEARCH("No",'Model output'!S229)),NOT(ISNUMBER(SEARCH("carcinoma",'Model output'!S229)))),ISNUMBER(SEARCH("negative",'Model output'!S229))),"negative",IF(Z230="positive","gETE", "positive"))</f>
        <v>positive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1" t="str">
        <f>IF(OR('Model output'!V229="", AND(ISERROR(SEARCH("Positive",'Model output'!V229)), ISNUMBER(SEARCH("Negative",'Model output'!V229))), ISNUMBER(SEARCH("Uninvolved",'Model output'!V229)), ISNUMBER(SEARCH("not involved",'Model output'!V229)), ISNUMBER(SEARCH("Free",'Model output'!V229)), ISNUMBER(SEARCH("1 mm",'Model output'!V229)), ISNUMBER(SEARCH("1.0 mm",'Model output'!V229)), ISNUMBER(SEARCH("0.1 CM",'Model output'!V229)), ISNUMBER(SEARCH("less than 0.2 mm",'Model output'!V229)), ISNUMBER(SEARCH("less than 0.5 mm",'Model output'!V229)), ISNUMBER(SEARCH("invades capsule",'Model output'!V229)), ISNUMBER(SEARCH("Lymphocyte invasion",'Model output'!V229)), ISNUMBER(SEARCH("invades in capsule or vessel or benign tissue",'Model output'!V229)), ISNUMBER(SEARCH("not mentioned",'Model output'!V229)), ISNUMBER(SEARCH("cannot be assessed",'Model output'!V229))), "negative", "positive")</f>
        <v>positive</v>
      </c>
      <c r="AE230" s="38"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39" t="str">
        <f t="shared" si="47"/>
        <v>2</v>
      </c>
      <c r="AG230" s="39" t="str">
        <f t="shared" si="48"/>
        <v>1a</v>
      </c>
      <c r="AH230" s="39" t="str">
        <f t="shared" si="50"/>
        <v>0</v>
      </c>
      <c r="AI230" s="45" t="str">
        <f t="shared" si="51"/>
        <v>I</v>
      </c>
      <c r="AJ230" s="42" t="s">
        <v>940</v>
      </c>
      <c r="AK230" s="44" t="s">
        <v>948</v>
      </c>
      <c r="AL230" s="44" t="s">
        <v>634</v>
      </c>
      <c r="AM230" s="44" t="s">
        <v>949</v>
      </c>
      <c r="AN230" s="44" t="s">
        <v>73</v>
      </c>
      <c r="AO230" s="24">
        <f t="shared" si="52"/>
        <v>1</v>
      </c>
      <c r="AP230" s="1">
        <f t="shared" si="53"/>
        <v>1</v>
      </c>
      <c r="AQ230" s="1">
        <f t="shared" si="54"/>
        <v>1</v>
      </c>
      <c r="AR230" s="1">
        <f t="shared" si="55"/>
        <v>1</v>
      </c>
      <c r="AS230" s="15">
        <f t="shared" si="56"/>
        <v>1</v>
      </c>
    </row>
    <row r="231" spans="1:45">
      <c r="A231" t="str">
        <f>'Model output'!A230</f>
        <v>TCGA-ET-A3BO</v>
      </c>
      <c r="B231" s="36">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57"/>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output'!G230)),ISNUMBER(SEARCH("V ",'Model output'!G230)),ISNUMBER(SEARCH("five",'Model output'!G230)),ISNUMBER(SEARCH("5",'Model output'!G230))))), "lateral", "central"))</f>
        <v>central</v>
      </c>
      <c r="H231" t="str">
        <f>IF('Model output'!H230="","negative",IF(OR(ISNUMBER(SEARCH("lymph node",'Model output'!H230)),ISNUMBER(SEARCH("gland",'Model output'!H230)),ISNUMBER(SEARCH("lobe",'Model output'!H230)),ISNUMBER(SEARCH("isthmus",'Model output'!H230)),ISNUMBER(SEARCH("mediastinum",'Model output'!H230)),ISNUMBER(SEARCH("Not mentioned",'Model output'!H230)), ISNUMBER(SEARCH("Not applicable",'Model output'!H230)), ISNUMBER(SEARCH("paratracheal",'Model output'!H230)),ISNUMBER(SEARCH("fibroadipose tissue",'Model output'!H230)),ISNUMBER(SEARCH("thyroid node",'Model output'!H230)),ISNUMBER(SEARCH("skeletal muscle",'Model output'!H230)),ISNUMBER(SEARCH("right",'Model output'!H230)),ISNUMBER(SEARCH("left",'Model output'!H230)),ISNUMBER(SEARCH("Not specified",'Model output'!H230))),"negative","positive"))</f>
        <v>negative</v>
      </c>
      <c r="I231">
        <f>IF(OR('Model output'!I230="",'Model output'!I230="Not answered",'Model output'!I230="Not mentioned"),"",IF(ISNUMBER('Model output'!I230),'Model output'!I230,1))</f>
        <v>10</v>
      </c>
      <c r="J231">
        <f>IF(OR('Model output'!J230="",'Model output'!J230="Not answered",'Model output'!J230="Not mentioned"),"",IF(AND(ISNUMBER('Model output'!J230),'Model output'!J230&lt;=I231),'Model output'!J230,IF(AND(ISNUMBER('Model output'!J230), 'Model output'!J230&gt;=DATE(2024,1,1)), MIN(DAY('Model output'!J230), MONTH('Model output'!J230), YEAR('Model output'!J230)), IF(ISNUMBER(SEARCH("0/",'Model output'!J230)),0,IF(ISNUMBER(SEARCH("/",'Model output'!J230)), VALUE(LEFT('Model output'!J230, SEARCH("/",'Model output'!J230)-1)),1)))))</f>
        <v>2</v>
      </c>
      <c r="K231" t="str" cm="1">
        <f t="array" ref="K231">IF(COUNT(FIND({0,1,2,3,4,5,6,7,8,9},'Model output'!K230))&gt;0,'Model output'!K230,"")</f>
        <v/>
      </c>
      <c r="L231" s="8" t="str">
        <f t="shared" si="45"/>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 with tall cell features</v>
      </c>
      <c r="O231" t="str">
        <f>IF('Model output'!M230="","",'Model output'!M230)</f>
        <v/>
      </c>
      <c r="P231" t="str">
        <f>IF('Model output'!N230="","",'Model output'!N230)</f>
        <v>2.5 cm (left lobe)</v>
      </c>
      <c r="Q231" t="str">
        <f t="shared" si="49"/>
        <v>2.5cm</v>
      </c>
      <c r="R231" cm="1">
        <f t="array" ref="R231">IF(Q231="","",IF(ISNUMBER(SEARCH("cm",Q231)),MAX(VALUE(SUBSTITUTE(_xlfn.FILTERXML("&lt;t&gt;&lt;s&gt;"&amp;SUBSTITUTE(Q231,",","&lt;/s&gt;&lt;s&gt;")&amp;"&lt;/s&gt;&lt;/t&gt;","//s"),"cm",""))),MAX(VALUE(SUBSTITUTE(_xlfn.FILTERXML("&lt;t&gt;&lt;s&gt;"&amp;SUBSTITUTE(Q231,",","&lt;/s&gt;&lt;s&gt;")&amp;"&lt;/s&gt;&lt;/t&gt;","//s"),"mm","")))/10))</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2</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 ""))</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s="19" t="str">
        <f>IF('Model output'!S230="","",'Model output'!S230)</f>
        <v>Tumor with minimal extrathyroidal extension</v>
      </c>
      <c r="Y231" t="str">
        <f>IF(OR('Model output'!S230="",ISNUMBER(SEARCH("Absent",'Model output'!S230)),ISNUMBER(SEARCH("Not identified",'Model output'!S230)),AND(ISNUMBER(SEARCH("No",'Model output'!S230)),NOT(ISNUMBER(SEARCH("carcinoma",'Model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1" t="str">
        <f>IF(OR('Model output'!V230="", AND(ISERROR(SEARCH("Positive",'Model output'!V230)), ISNUMBER(SEARCH("Negative",'Model output'!V230))), ISNUMBER(SEARCH("Uninvolved",'Model output'!V230)), ISNUMBER(SEARCH("not involved",'Model output'!V230)), ISNUMBER(SEARCH("Free",'Model output'!V230)), ISNUMBER(SEARCH("1 mm",'Model output'!V230)), ISNUMBER(SEARCH("1.0 mm",'Model output'!V230)), ISNUMBER(SEARCH("0.1 CM",'Model output'!V230)), ISNUMBER(SEARCH("less than 0.2 mm",'Model output'!V230)), ISNUMBER(SEARCH("less than 0.5 mm",'Model output'!V230)), ISNUMBER(SEARCH("invades capsule",'Model output'!V230)), ISNUMBER(SEARCH("Lymphocyte invasion",'Model output'!V230)), ISNUMBER(SEARCH("invades in capsule or vessel or benign tissue",'Model output'!V230)), ISNUMBER(SEARCH("not mentioned",'Model output'!V230)), ISNUMBER(SEARCH("cannot be assessed",'Model output'!V230))), "negative", "positive")</f>
        <v>positive</v>
      </c>
      <c r="AE231" s="38"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39" t="str">
        <f t="shared" si="47"/>
        <v>2</v>
      </c>
      <c r="AG231" s="39" t="str">
        <f t="shared" si="48"/>
        <v>1a</v>
      </c>
      <c r="AH231" s="39" t="str">
        <f t="shared" si="50"/>
        <v>0</v>
      </c>
      <c r="AI231" s="45" t="str">
        <f t="shared" si="51"/>
        <v>I</v>
      </c>
      <c r="AJ231" s="42" t="s">
        <v>940</v>
      </c>
      <c r="AK231" s="44" t="s">
        <v>948</v>
      </c>
      <c r="AL231" s="44" t="s">
        <v>634</v>
      </c>
      <c r="AM231" s="44" t="s">
        <v>949</v>
      </c>
      <c r="AN231" s="44" t="s">
        <v>73</v>
      </c>
      <c r="AO231" s="24">
        <f t="shared" si="52"/>
        <v>1</v>
      </c>
      <c r="AP231" s="1">
        <f t="shared" si="53"/>
        <v>1</v>
      </c>
      <c r="AQ231" s="1">
        <f t="shared" si="54"/>
        <v>1</v>
      </c>
      <c r="AR231" s="1">
        <f t="shared" si="55"/>
        <v>1</v>
      </c>
      <c r="AS231" s="15">
        <f t="shared" si="56"/>
        <v>1</v>
      </c>
    </row>
    <row r="232" spans="1:45">
      <c r="A232" t="str">
        <f>'Model output'!A231</f>
        <v>TCGA-ET-A3BS</v>
      </c>
      <c r="B232" s="36">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57"/>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output'!G231)),ISNUMBER(SEARCH("V ",'Model output'!G231)),ISNUMBER(SEARCH("five",'Model output'!G231)),ISNUMBER(SEARCH("5",'Model output'!G231))))), "lateral", "central"))</f>
        <v/>
      </c>
      <c r="H232" t="str">
        <f>IF('Model output'!H231="","negative",IF(OR(ISNUMBER(SEARCH("lymph node",'Model output'!H231)),ISNUMBER(SEARCH("gland",'Model output'!H231)),ISNUMBER(SEARCH("lobe",'Model output'!H231)),ISNUMBER(SEARCH("isthmus",'Model output'!H231)),ISNUMBER(SEARCH("mediastinum",'Model output'!H231)),ISNUMBER(SEARCH("Not mentioned",'Model output'!H231)), ISNUMBER(SEARCH("Not applicable",'Model output'!H231)), ISNUMBER(SEARCH("paratracheal",'Model output'!H231)),ISNUMBER(SEARCH("fibroadipose tissue",'Model output'!H231)),ISNUMBER(SEARCH("thyroid node",'Model output'!H231)),ISNUMBER(SEARCH("skeletal muscle",'Model output'!H231)),ISNUMBER(SEARCH("right",'Model output'!H231)),ISNUMBER(SEARCH("left",'Model output'!H231)),ISNUMBER(SEARCH("Not specified",'Model output'!H231))),"negative","positive"))</f>
        <v>negative</v>
      </c>
      <c r="I232">
        <f>IF(OR('Model output'!I231="",'Model output'!I231="Not answered",'Model output'!I231="Not mentioned"),"",IF(ISNUMBER('Model output'!I231),'Model output'!I231,1))</f>
        <v>17</v>
      </c>
      <c r="J232">
        <f>IF(OR('Model output'!J231="",'Model output'!J231="Not answered",'Model output'!J231="Not mentioned"),"",IF(AND(ISNUMBER('Model output'!J231),'Model output'!J231&lt;=I232),'Model output'!J231,IF(AND(ISNUMBER('Model output'!J231), 'Model output'!J231&gt;=DATE(2024,1,1)), MIN(DAY('Model output'!J231), MONTH('Model output'!J231), YEAR('Model output'!J231)), IF(ISNUMBER(SEARCH("0/",'Model output'!J231)),0,IF(ISNUMBER(SEARCH("/",'Model output'!J231)), VALUE(LEFT('Model output'!J231, SEARCH("/",'Model output'!J231)-1)),1)))))</f>
        <v>8</v>
      </c>
      <c r="K232" t="str" cm="1">
        <f t="array" ref="K232">IF(COUNT(FIND({0,1,2,3,4,5,6,7,8,9},'Model output'!K231))&gt;0,'Model output'!K231,"")</f>
        <v/>
      </c>
      <c r="L232" s="8" t="str">
        <f t="shared" si="45"/>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v>
      </c>
      <c r="Q232" t="str">
        <f t="shared" si="49"/>
        <v>5.5cm</v>
      </c>
      <c r="R232" cm="1">
        <f t="array" ref="R232">IF(Q232="","",IF(ISNUMBER(SEARCH("cm",Q232)),MAX(VALUE(SUBSTITUTE(_xlfn.FILTERXML("&lt;t&gt;&lt;s&gt;"&amp;SUBSTITUTE(Q232,",","&lt;/s&gt;&lt;s&gt;")&amp;"&lt;/s&gt;&lt;/t&gt;","//s"),"cm",""))),MAX(VALUE(SUBSTITUTE(_xlfn.FILTERXML("&lt;t&gt;&lt;s&gt;"&amp;SUBSTITUTE(Q232,",","&lt;/s&gt;&lt;s&gt;")&amp;"&lt;/s&gt;&lt;/t&gt;","//s"),"mm","")))/10))</f>
        <v>5.5</v>
      </c>
      <c r="S232" t="str">
        <f>IF(OR('Model output'!P231="",ISNUMBER(SEARCH("Not identified", 'Model output'!P231)),ISNUMBER(SEARCH("Absent",'Model output'!P231)),AND(ISNUMBER(SEARCH("No",'Model output'!P231)),NOT(ISNUMBER(SEARCH("diagnostic",'Model output'!P231)))),ISNUMBER(SEARCH("Negative",'Model output'!P231))),"negative","positive")</f>
        <v>negative</v>
      </c>
      <c r="T232">
        <f>IF('Model output'!O231="","",'Model output'!O231)</f>
        <v>1</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 ""))</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9" t="str">
        <f>IF('Model output'!S231="","",'Model output'!S231)</f>
        <v/>
      </c>
      <c r="Y232" t="str">
        <f>IF(OR('Model output'!S231="",ISNUMBER(SEARCH("Absent",'Model output'!S231)),ISNUMBER(SEARCH("Not identified",'Model output'!S231)),AND(ISNUMBER(SEARCH("No",'Model output'!S231)),NOT(ISNUMBER(SEARCH("carcinoma",'Model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1" t="str">
        <f>IF(OR('Model output'!V231="", AND(ISERROR(SEARCH("Positive",'Model output'!V231)), ISNUMBER(SEARCH("Negative",'Model output'!V231))), ISNUMBER(SEARCH("Uninvolved",'Model output'!V231)), ISNUMBER(SEARCH("not involved",'Model output'!V231)), ISNUMBER(SEARCH("Free",'Model output'!V231)), ISNUMBER(SEARCH("1 mm",'Model output'!V231)), ISNUMBER(SEARCH("1.0 mm",'Model output'!V231)), ISNUMBER(SEARCH("0.1 CM",'Model output'!V231)), ISNUMBER(SEARCH("less than 0.2 mm",'Model output'!V231)), ISNUMBER(SEARCH("less than 0.5 mm",'Model output'!V231)), ISNUMBER(SEARCH("invades capsule",'Model output'!V231)), ISNUMBER(SEARCH("Lymphocyte invasion",'Model output'!V231)), ISNUMBER(SEARCH("invades in capsule or vessel or benign tissue",'Model output'!V231)), ISNUMBER(SEARCH("not mentioned",'Model output'!V231)), ISNUMBER(SEARCH("cannot be assessed",'Model output'!V231))), "negative", "positive")</f>
        <v>negative</v>
      </c>
      <c r="AE232" s="38"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39" t="str">
        <f t="shared" si="47"/>
        <v>3a</v>
      </c>
      <c r="AG232" s="39" t="str">
        <f t="shared" si="48"/>
        <v>1a</v>
      </c>
      <c r="AH232" s="39" t="str">
        <f t="shared" si="50"/>
        <v>0</v>
      </c>
      <c r="AI232" s="45" t="str">
        <f t="shared" si="51"/>
        <v>I</v>
      </c>
      <c r="AJ232" s="42" t="s">
        <v>942</v>
      </c>
      <c r="AK232" s="44" t="s">
        <v>950</v>
      </c>
      <c r="AL232" s="44" t="s">
        <v>634</v>
      </c>
      <c r="AM232" s="44" t="s">
        <v>949</v>
      </c>
      <c r="AN232" s="44" t="s">
        <v>73</v>
      </c>
      <c r="AO232" s="24">
        <f t="shared" ca="1" si="52"/>
        <v>1</v>
      </c>
      <c r="AP232" s="1">
        <f t="shared" si="53"/>
        <v>1</v>
      </c>
      <c r="AQ232" s="1">
        <f t="shared" si="54"/>
        <v>1</v>
      </c>
      <c r="AR232" s="1">
        <f t="shared" si="55"/>
        <v>1</v>
      </c>
      <c r="AS232" s="15">
        <f t="shared" si="56"/>
        <v>1</v>
      </c>
    </row>
    <row r="233" spans="1:45">
      <c r="A233" t="str">
        <f>'Model output'!A232</f>
        <v>TCGA-ET-A3BW</v>
      </c>
      <c r="B233" s="36">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57"/>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output'!G232)),ISNUMBER(SEARCH("V ",'Model output'!G232)),ISNUMBER(SEARCH("five",'Model output'!G232)),ISNUMBER(SEARCH("5",'Model output'!G232))))), "lateral", "central"))</f>
        <v/>
      </c>
      <c r="H233" t="str">
        <f>IF('Model output'!H232="","negative",IF(OR(ISNUMBER(SEARCH("lymph node",'Model output'!H232)),ISNUMBER(SEARCH("gland",'Model output'!H232)),ISNUMBER(SEARCH("lobe",'Model output'!H232)),ISNUMBER(SEARCH("isthmus",'Model output'!H232)),ISNUMBER(SEARCH("mediastinum",'Model output'!H232)),ISNUMBER(SEARCH("Not mentioned",'Model output'!H232)), ISNUMBER(SEARCH("Not applicable",'Model output'!H232)), ISNUMBER(SEARCH("paratracheal",'Model output'!H232)),ISNUMBER(SEARCH("fibroadipose tissue",'Model output'!H232)),ISNUMBER(SEARCH("thyroid node",'Model output'!H232)),ISNUMBER(SEARCH("skeletal muscle",'Model output'!H232)),ISNUMBER(SEARCH("right",'Model output'!H232)),ISNUMBER(SEARCH("left",'Model output'!H232)),ISNUMBER(SEARCH("Not specified",'Model output'!H232))),"negative","positive"))</f>
        <v>negative</v>
      </c>
      <c r="I233">
        <f>IF(OR('Model output'!I232="",'Model output'!I232="Not answered",'Model output'!I232="Not mentioned"),"",IF(ISNUMBER('Model output'!I232),'Model output'!I232,1))</f>
        <v>0</v>
      </c>
      <c r="J233">
        <f>IF(OR('Model output'!J232="",'Model output'!J232="Not answered",'Model output'!J232="Not mentioned"),"",IF(AND(ISNUMBER('Model output'!J232),'Model output'!J232&lt;=I233),'Model output'!J232,IF(AND(ISNUMBER('Model output'!J232), 'Model output'!J232&gt;=DATE(2024,1,1)), MIN(DAY('Model output'!J232), MONTH('Model output'!J232), YEAR('Model output'!J232)), IF(ISNUMBER(SEARCH("0/",'Model output'!J232)),0,IF(ISNUMBER(SEARCH("/",'Model output'!J232)), VALUE(LEFT('Model output'!J232, SEARCH("/",'Model output'!J232)-1)),1)))))</f>
        <v>0</v>
      </c>
      <c r="K233" t="str" cm="1">
        <f t="array" ref="K233">IF(COUNT(FIND({0,1,2,3,4,5,6,7,8,9},'Model output'!K232))&gt;0,'Model output'!K232,"")</f>
        <v/>
      </c>
      <c r="L233" s="8" t="str">
        <f t="shared" si="45"/>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v>
      </c>
      <c r="O233" t="str">
        <f>IF('Model output'!M232="","",'Model output'!M232)</f>
        <v>Conventional type</v>
      </c>
      <c r="P233" t="str">
        <f>IF('Model output'!N232="","",'Model output'!N232)</f>
        <v>3.2 cm</v>
      </c>
      <c r="Q233" t="str">
        <f t="shared" si="49"/>
        <v>3.2cm</v>
      </c>
      <c r="R233" cm="1">
        <f t="array" ref="R233">IF(Q233="","",IF(ISNUMBER(SEARCH("cm",Q233)),MAX(VALUE(SUBSTITUTE(_xlfn.FILTERXML("&lt;t&gt;&lt;s&gt;"&amp;SUBSTITUTE(Q233,",","&lt;/s&gt;&lt;s&gt;")&amp;"&lt;/s&gt;&lt;/t&gt;","//s"),"cm",""))),MAX(VALUE(SUBSTITUTE(_xlfn.FILTERXML("&lt;t&gt;&lt;s&gt;"&amp;SUBSTITUTE(Q233,",","&lt;/s&gt;&lt;s&gt;")&amp;"&lt;/s&gt;&lt;/t&gt;","//s"),"mm","")))/10))</f>
        <v>3.2</v>
      </c>
      <c r="S233" t="str">
        <f>IF(OR('Model output'!P232="",ISNUMBER(SEARCH("Not identified", 'Model output'!P232)),ISNUMBER(SEARCH("Absent",'Model output'!P232)),AND(ISNUMBER(SEARCH("No",'Model output'!P232)),NOT(ISNUMBER(SEARCH("diagnostic",'Model output'!P232)))),ISNUMBER(SEARCH("Negative",'Model output'!P232))),"negative","positive")</f>
        <v>negative</v>
      </c>
      <c r="T233">
        <f>IF('Model output'!O232="","",'Model output'!O232)</f>
        <v>1</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 ""))</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9" t="str">
        <f>IF('Model output'!S232="","",'Model output'!S232)</f>
        <v>Absent</v>
      </c>
      <c r="Y233" t="str">
        <f>IF(OR('Model output'!S232="",ISNUMBER(SEARCH("Absent",'Model output'!S232)),ISNUMBER(SEARCH("Not identified",'Model output'!S232)),AND(ISNUMBER(SEARCH("No",'Model output'!S232)),NOT(ISNUMBER(SEARCH("carcinoma",'Model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1" t="str">
        <f>IF(OR('Model output'!V232="", AND(ISERROR(SEARCH("Positive",'Model output'!V232)), ISNUMBER(SEARCH("Negative",'Model output'!V232))), ISNUMBER(SEARCH("Uninvolved",'Model output'!V232)), ISNUMBER(SEARCH("not involved",'Model output'!V232)), ISNUMBER(SEARCH("Free",'Model output'!V232)), ISNUMBER(SEARCH("1 mm",'Model output'!V232)), ISNUMBER(SEARCH("1.0 mm",'Model output'!V232)), ISNUMBER(SEARCH("0.1 CM",'Model output'!V232)), ISNUMBER(SEARCH("less than 0.2 mm",'Model output'!V232)), ISNUMBER(SEARCH("less than 0.5 mm",'Model output'!V232)), ISNUMBER(SEARCH("invades capsule",'Model output'!V232)), ISNUMBER(SEARCH("Lymphocyte invasion",'Model output'!V232)), ISNUMBER(SEARCH("invades in capsule or vessel or benign tissue",'Model output'!V232)), ISNUMBER(SEARCH("not mentioned",'Model output'!V232)), ISNUMBER(SEARCH("cannot be assessed",'Model output'!V232))), "negative", "positive")</f>
        <v>negative</v>
      </c>
      <c r="AE233" s="38"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39" t="str">
        <f t="shared" si="47"/>
        <v>2</v>
      </c>
      <c r="AG233" s="39" t="str">
        <f t="shared" si="48"/>
        <v>0</v>
      </c>
      <c r="AH233" s="39" t="str">
        <f t="shared" si="50"/>
        <v>0</v>
      </c>
      <c r="AI233" s="45" t="str">
        <f t="shared" si="51"/>
        <v>I</v>
      </c>
      <c r="AJ233" s="42" t="s">
        <v>941</v>
      </c>
      <c r="AK233" s="44" t="s">
        <v>948</v>
      </c>
      <c r="AL233" s="44" t="s">
        <v>949</v>
      </c>
      <c r="AM233" s="44" t="s">
        <v>949</v>
      </c>
      <c r="AN233" s="44" t="s">
        <v>73</v>
      </c>
      <c r="AO233" s="24">
        <f t="shared" ca="1" si="52"/>
        <v>1</v>
      </c>
      <c r="AP233" s="1">
        <f t="shared" si="53"/>
        <v>1</v>
      </c>
      <c r="AQ233" s="1">
        <f t="shared" si="54"/>
        <v>1</v>
      </c>
      <c r="AR233" s="1">
        <f t="shared" si="55"/>
        <v>1</v>
      </c>
      <c r="AS233" s="15">
        <f t="shared" si="56"/>
        <v>1</v>
      </c>
    </row>
    <row r="234" spans="1:45">
      <c r="A234" t="str">
        <f>'Model output'!A233</f>
        <v>TCGA-ET-A3BX</v>
      </c>
      <c r="B234" s="36">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7"/>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output'!G233)),ISNUMBER(SEARCH("V ",'Model output'!G233)),ISNUMBER(SEARCH("five",'Model output'!G233)),ISNUMBER(SEARCH("5",'Model output'!G233))))), "lateral", "central"))</f>
        <v>central</v>
      </c>
      <c r="H234" t="str">
        <f>IF('Model output'!H233="","negative",IF(OR(ISNUMBER(SEARCH("lymph node",'Model output'!H233)),ISNUMBER(SEARCH("gland",'Model output'!H233)),ISNUMBER(SEARCH("lobe",'Model output'!H233)),ISNUMBER(SEARCH("isthmus",'Model output'!H233)),ISNUMBER(SEARCH("mediastinum",'Model output'!H233)),ISNUMBER(SEARCH("Not mentioned",'Model output'!H233)), ISNUMBER(SEARCH("Not applicable",'Model output'!H233)), ISNUMBER(SEARCH("paratracheal",'Model output'!H233)),ISNUMBER(SEARCH("fibroadipose tissue",'Model output'!H233)),ISNUMBER(SEARCH("thyroid node",'Model output'!H233)),ISNUMBER(SEARCH("skeletal muscle",'Model output'!H233)),ISNUMBER(SEARCH("right",'Model output'!H233)),ISNUMBER(SEARCH("left",'Model output'!H233)),ISNUMBER(SEARCH("Not specified",'Model output'!H233))),"negative","positive"))</f>
        <v>negative</v>
      </c>
      <c r="I234">
        <f>IF(OR('Model output'!I233="",'Model output'!I233="Not answered",'Model output'!I233="Not mentioned"),"",IF(ISNUMBER('Model output'!I233),'Model output'!I233,1))</f>
        <v>4</v>
      </c>
      <c r="J234">
        <f>IF(OR('Model output'!J233="",'Model output'!J233="Not answered",'Model output'!J233="Not mentioned"),"",IF(AND(ISNUMBER('Model output'!J233),'Model output'!J233&lt;=I234),'Model output'!J233,IF(AND(ISNUMBER('Model output'!J233), 'Model output'!J233&gt;=DATE(2024,1,1)), MIN(DAY('Model output'!J233), MONTH('Model output'!J233), YEAR('Model output'!J233)), IF(ISNUMBER(SEARCH("0/",'Model output'!J233)),0,IF(ISNUMBER(SEARCH("/",'Model output'!J233)), VALUE(LEFT('Model output'!J233, SEARCH("/",'Model output'!J233)-1)),1)))))</f>
        <v>1</v>
      </c>
      <c r="K234" t="str" cm="1">
        <f t="array" ref="K234">IF(COUNT(FIND({0,1,2,3,4,5,6,7,8,9},'Model output'!K233))&gt;0,'Model output'!K233,"")</f>
        <v/>
      </c>
      <c r="L234" s="8" t="str">
        <f t="shared" si="45"/>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v>
      </c>
      <c r="O234" t="str">
        <f>IF('Model output'!M233="","",'Model output'!M233)</f>
        <v/>
      </c>
      <c r="P234" t="str">
        <f>IF('Model output'!N233="","",'Model output'!N233)</f>
        <v>5.0 cm</v>
      </c>
      <c r="Q234" t="str">
        <f t="shared" si="49"/>
        <v>5.0cm</v>
      </c>
      <c r="R234" cm="1">
        <f t="array" ref="R234">IF(Q234="","",IF(ISNUMBER(SEARCH("cm",Q234)),MAX(VALUE(SUBSTITUTE(_xlfn.FILTERXML("&lt;t&gt;&lt;s&gt;"&amp;SUBSTITUTE(Q234,",","&lt;/s&gt;&lt;s&gt;")&amp;"&lt;/s&gt;&lt;/t&gt;","//s"),"cm",""))),MAX(VALUE(SUBSTITUTE(_xlfn.FILTERXML("&lt;t&gt;&lt;s&gt;"&amp;SUBSTITUTE(Q234,",","&lt;/s&gt;&lt;s&gt;")&amp;"&lt;/s&gt;&lt;/t&gt;","//s"),"mm","")))/10))</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 ""))</f>
        <v>Not mentioned</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19" t="str">
        <f>IF('Model output'!S233="","",'Model output'!S233)</f>
        <v>Present</v>
      </c>
      <c r="Y234" t="str">
        <f>IF(OR('Model output'!S233="",ISNUMBER(SEARCH("Absent",'Model output'!S233)),ISNUMBER(SEARCH("Not identified",'Model output'!S233)),AND(ISNUMBER(SEARCH("No",'Model output'!S233)),NOT(ISNUMBER(SEARCH("carcinoma",'Model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1" t="str">
        <f>IF(OR('Model output'!V233="", AND(ISERROR(SEARCH("Positive",'Model output'!V233)), ISNUMBER(SEARCH("Negative",'Model output'!V233))), ISNUMBER(SEARCH("Uninvolved",'Model output'!V233)), ISNUMBER(SEARCH("not involved",'Model output'!V233)), ISNUMBER(SEARCH("Free",'Model output'!V233)), ISNUMBER(SEARCH("1 mm",'Model output'!V233)), ISNUMBER(SEARCH("1.0 mm",'Model output'!V233)), ISNUMBER(SEARCH("0.1 CM",'Model output'!V233)), ISNUMBER(SEARCH("less than 0.2 mm",'Model output'!V233)), ISNUMBER(SEARCH("less than 0.5 mm",'Model output'!V233)), ISNUMBER(SEARCH("invades capsule",'Model output'!V233)), ISNUMBER(SEARCH("Lymphocyte invasion",'Model output'!V233)), ISNUMBER(SEARCH("invades in capsule or vessel or benign tissue",'Model output'!V233)), ISNUMBER(SEARCH("not mentioned",'Model output'!V233)), ISNUMBER(SEARCH("cannot be assessed",'Model output'!V233))), "negative", "positive")</f>
        <v>negative</v>
      </c>
      <c r="AE234" s="38" t="str" cm="1">
        <f t="array" aca="1" ref="AE234" ca="1">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intermediate</v>
      </c>
      <c r="AF234" s="39" t="str">
        <f t="shared" si="47"/>
        <v>3a</v>
      </c>
      <c r="AG234" s="39" t="str">
        <f t="shared" si="48"/>
        <v>1a</v>
      </c>
      <c r="AH234" s="39" t="str">
        <f t="shared" si="50"/>
        <v>0</v>
      </c>
      <c r="AI234" s="45" t="str">
        <f t="shared" si="51"/>
        <v>I</v>
      </c>
      <c r="AJ234" s="42" t="s">
        <v>942</v>
      </c>
      <c r="AK234" s="44" t="s">
        <v>950</v>
      </c>
      <c r="AL234" s="44" t="s">
        <v>634</v>
      </c>
      <c r="AM234" s="44" t="s">
        <v>949</v>
      </c>
      <c r="AN234" s="44" t="s">
        <v>73</v>
      </c>
      <c r="AO234" s="24">
        <f t="shared" ca="1" si="52"/>
        <v>1</v>
      </c>
      <c r="AP234" s="1">
        <f t="shared" si="53"/>
        <v>1</v>
      </c>
      <c r="AQ234" s="1">
        <f t="shared" si="54"/>
        <v>1</v>
      </c>
      <c r="AR234" s="1">
        <f t="shared" si="55"/>
        <v>1</v>
      </c>
      <c r="AS234" s="15">
        <f t="shared" si="56"/>
        <v>1</v>
      </c>
    </row>
    <row r="235" spans="1:45">
      <c r="A235" t="str">
        <f>'Model output'!A234</f>
        <v>TCGA-ET-A3DT</v>
      </c>
      <c r="B235" s="36">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7"/>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output'!G234)),ISNUMBER(SEARCH("V ",'Model output'!G234)),ISNUMBER(SEARCH("five",'Model output'!G234)),ISNUMBER(SEARCH("5",'Model output'!G234))))), "lateral", "central"))</f>
        <v/>
      </c>
      <c r="H235" t="str">
        <f>IF('Model output'!H234="","negative",IF(OR(ISNUMBER(SEARCH("lymph node",'Model output'!H234)),ISNUMBER(SEARCH("gland",'Model output'!H234)),ISNUMBER(SEARCH("lobe",'Model output'!H234)),ISNUMBER(SEARCH("isthmus",'Model output'!H234)),ISNUMBER(SEARCH("mediastinum",'Model output'!H234)),ISNUMBER(SEARCH("Not mentioned",'Model output'!H234)), ISNUMBER(SEARCH("Not applicable",'Model output'!H234)), ISNUMBER(SEARCH("paratracheal",'Model output'!H234)),ISNUMBER(SEARCH("fibroadipose tissue",'Model output'!H234)),ISNUMBER(SEARCH("thyroid node",'Model output'!H234)),ISNUMBER(SEARCH("skeletal muscle",'Model output'!H234)),ISNUMBER(SEARCH("right",'Model output'!H234)),ISNUMBER(SEARCH("left",'Model output'!H234)),ISNUMBER(SEARCH("Not specified",'Model output'!H234))),"negative","positive"))</f>
        <v>negative</v>
      </c>
      <c r="I235">
        <f>IF(OR('Model output'!I234="",'Model output'!I234="Not answered",'Model output'!I234="Not mentioned"),"",IF(ISNUMBER('Model output'!I234),'Model output'!I234,1))</f>
        <v>4</v>
      </c>
      <c r="J235">
        <f>IF(OR('Model output'!J234="",'Model output'!J234="Not answered",'Model output'!J234="Not mentioned"),"",IF(AND(ISNUMBER('Model output'!J234),'Model output'!J234&lt;=I235),'Model output'!J234,IF(AND(ISNUMBER('Model output'!J234), 'Model output'!J234&gt;=DATE(2024,1,1)), MIN(DAY('Model output'!J234), MONTH('Model output'!J234), YEAR('Model output'!J234)), IF(ISNUMBER(SEARCH("0/",'Model output'!J234)),0,IF(ISNUMBER(SEARCH("/",'Model output'!J234)), VALUE(LEFT('Model output'!J234, SEARCH("/",'Model output'!J234)-1)),1)))))</f>
        <v>1</v>
      </c>
      <c r="K235" t="str" cm="1">
        <f t="array" ref="K235">IF(COUNT(FIND({0,1,2,3,4,5,6,7,8,9},'Model output'!K234))&gt;0,'Model output'!K234,"")</f>
        <v/>
      </c>
      <c r="L235" s="8" t="str">
        <f t="shared" si="45"/>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49"/>
        <v>2.5cm</v>
      </c>
      <c r="R235" cm="1">
        <f t="array" ref="R235">IF(Q235="","",IF(ISNUMBER(SEARCH("cm",Q235)),MAX(VALUE(SUBSTITUTE(_xlfn.FILTERXML("&lt;t&gt;&lt;s&gt;"&amp;SUBSTITUTE(Q235,",","&lt;/s&gt;&lt;s&gt;")&amp;"&lt;/s&gt;&lt;/t&gt;","//s"),"cm",""))),MAX(VALUE(SUBSTITUTE(_xlfn.FILTERXML("&lt;t&gt;&lt;s&gt;"&amp;SUBSTITUTE(Q235,",","&lt;/s&gt;&lt;s&gt;")&amp;"&lt;/s&gt;&lt;/t&gt;","//s"),"mm","")))/10))</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 ""))</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9" t="str">
        <f>IF('Model output'!S234="","",'Model output'!S234)</f>
        <v/>
      </c>
      <c r="Y235" t="str">
        <f>IF(OR('Model output'!S234="",ISNUMBER(SEARCH("Absent",'Model output'!S234)),ISNUMBER(SEARCH("Not identified",'Model output'!S234)),AND(ISNUMBER(SEARCH("No",'Model output'!S234)),NOT(ISNUMBER(SEARCH("carcinoma",'Model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1" t="str">
        <f>IF(OR('Model output'!V234="", AND(ISERROR(SEARCH("Positive",'Model output'!V234)), ISNUMBER(SEARCH("Negative",'Model output'!V234))), ISNUMBER(SEARCH("Uninvolved",'Model output'!V234)), ISNUMBER(SEARCH("not involved",'Model output'!V234)), ISNUMBER(SEARCH("Free",'Model output'!V234)), ISNUMBER(SEARCH("1 mm",'Model output'!V234)), ISNUMBER(SEARCH("1.0 mm",'Model output'!V234)), ISNUMBER(SEARCH("0.1 CM",'Model output'!V234)), ISNUMBER(SEARCH("less than 0.2 mm",'Model output'!V234)), ISNUMBER(SEARCH("less than 0.5 mm",'Model output'!V234)), ISNUMBER(SEARCH("invades capsule",'Model output'!V234)), ISNUMBER(SEARCH("Lymphocyte invasion",'Model output'!V234)), ISNUMBER(SEARCH("invades in capsule or vessel or benign tissue",'Model output'!V234)), ISNUMBER(SEARCH("not mentioned",'Model output'!V234)), ISNUMBER(SEARCH("cannot be assessed",'Model output'!V234))), "negative", "positive")</f>
        <v>negative</v>
      </c>
      <c r="AE235" s="38"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39" t="str">
        <f t="shared" si="47"/>
        <v>2</v>
      </c>
      <c r="AG235" s="39" t="str">
        <f t="shared" si="48"/>
        <v>1a</v>
      </c>
      <c r="AH235" s="39" t="str">
        <f t="shared" si="50"/>
        <v>0</v>
      </c>
      <c r="AI235" s="45" t="str">
        <f t="shared" si="51"/>
        <v>I</v>
      </c>
      <c r="AJ235" s="42" t="s">
        <v>941</v>
      </c>
      <c r="AK235" s="44" t="s">
        <v>948</v>
      </c>
      <c r="AL235" s="44" t="s">
        <v>634</v>
      </c>
      <c r="AM235" s="44" t="s">
        <v>949</v>
      </c>
      <c r="AN235" s="44" t="s">
        <v>73</v>
      </c>
      <c r="AO235" s="24">
        <f t="shared" ca="1" si="52"/>
        <v>0</v>
      </c>
      <c r="AP235" s="1">
        <f t="shared" si="53"/>
        <v>1</v>
      </c>
      <c r="AQ235" s="1">
        <f t="shared" si="54"/>
        <v>1</v>
      </c>
      <c r="AR235" s="1">
        <f t="shared" si="55"/>
        <v>1</v>
      </c>
      <c r="AS235" s="15">
        <f t="shared" si="56"/>
        <v>1</v>
      </c>
    </row>
    <row r="236" spans="1:45">
      <c r="A236" t="str">
        <f>'Model output'!A235</f>
        <v>TCGA-ET-A40P</v>
      </c>
      <c r="B236" s="36">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7"/>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output'!G235)),ISNUMBER(SEARCH("V ",'Model output'!G235)),ISNUMBER(SEARCH("five",'Model output'!G235)),ISNUMBER(SEARCH("5",'Model output'!G235))))), "lateral", "central"))</f>
        <v/>
      </c>
      <c r="H236" t="str">
        <f>IF('Model output'!H235="","negative",IF(OR(ISNUMBER(SEARCH("lymph node",'Model output'!H235)),ISNUMBER(SEARCH("gland",'Model output'!H235)),ISNUMBER(SEARCH("lobe",'Model output'!H235)),ISNUMBER(SEARCH("isthmus",'Model output'!H235)),ISNUMBER(SEARCH("mediastinum",'Model output'!H235)),ISNUMBER(SEARCH("Not mentioned",'Model output'!H235)), ISNUMBER(SEARCH("Not applicable",'Model output'!H235)), ISNUMBER(SEARCH("paratracheal",'Model output'!H235)),ISNUMBER(SEARCH("fibroadipose tissue",'Model output'!H235)),ISNUMBER(SEARCH("thyroid node",'Model output'!H235)),ISNUMBER(SEARCH("skeletal muscle",'Model output'!H235)),ISNUMBER(SEARCH("right",'Model output'!H235)),ISNUMBER(SEARCH("left",'Model output'!H235)),ISNUMBER(SEARCH("Not specified",'Model output'!H235))),"negative","positive"))</f>
        <v>negative</v>
      </c>
      <c r="I236">
        <f>IF(OR('Model output'!I235="",'Model output'!I235="Not answered",'Model output'!I235="Not mentioned"),"",IF(ISNUMBER('Model output'!I235),'Model output'!I235,1))</f>
        <v>1</v>
      </c>
      <c r="J236">
        <f>IF(OR('Model output'!J235="",'Model output'!J235="Not answered",'Model output'!J235="Not mentioned"),"",IF(AND(ISNUMBER('Model output'!J235),'Model output'!J235&lt;=I236),'Model output'!J235,IF(AND(ISNUMBER('Model output'!J235), 'Model output'!J235&gt;=DATE(2024,1,1)), MIN(DAY('Model output'!J235), MONTH('Model output'!J235), YEAR('Model output'!J235)), IF(ISNUMBER(SEARCH("0/",'Model output'!J235)),0,IF(ISNUMBER(SEARCH("/",'Model output'!J235)), VALUE(LEFT('Model output'!J235, SEARCH("/",'Model output'!J235)-1)),1)))))</f>
        <v>0</v>
      </c>
      <c r="K236" t="str" cm="1">
        <f t="array" ref="K236">IF(COUNT(FIND({0,1,2,3,4,5,6,7,8,9},'Model output'!K235))&gt;0,'Model output'!K235,"")</f>
        <v/>
      </c>
      <c r="L236" s="8" t="str">
        <f t="shared" si="45"/>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Follicular Variant</v>
      </c>
      <c r="O236" t="str">
        <f>IF('Model output'!M235="","",'Model output'!M235)</f>
        <v/>
      </c>
      <c r="P236" t="str">
        <f>IF('Model output'!N235="","",'Model output'!N235)</f>
        <v>3.2 CM</v>
      </c>
      <c r="Q236" t="str">
        <f t="shared" si="49"/>
        <v>3.2cm</v>
      </c>
      <c r="R236" cm="1">
        <f t="array" ref="R236">IF(Q236="","",IF(ISNUMBER(SEARCH("cm",Q236)),MAX(VALUE(SUBSTITUTE(_xlfn.FILTERXML("&lt;t&gt;&lt;s&gt;"&amp;SUBSTITUTE(Q236,",","&lt;/s&gt;&lt;s&gt;")&amp;"&lt;/s&gt;&lt;/t&gt;","//s"),"cm",""))),MAX(VALUE(SUBSTITUTE(_xlfn.FILTERXML("&lt;t&gt;&lt;s&gt;"&amp;SUBSTITUTE(Q236,",","&lt;/s&gt;&lt;s&gt;")&amp;"&lt;/s&gt;&lt;/t&gt;","//s"),"mm","")))/10))</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 ""))</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9" t="str">
        <f>IF('Model output'!S235="","",'Model output'!S235)</f>
        <v>Absent</v>
      </c>
      <c r="Y236" t="str">
        <f>IF(OR('Model output'!S235="",ISNUMBER(SEARCH("Absent",'Model output'!S235)),ISNUMBER(SEARCH("Not identified",'Model output'!S235)),AND(ISNUMBER(SEARCH("No",'Model output'!S235)),NOT(ISNUMBER(SEARCH("carcinoma",'Model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1" t="str">
        <f>IF(OR('Model output'!V235="", AND(ISERROR(SEARCH("Positive",'Model output'!V235)), ISNUMBER(SEARCH("Negative",'Model output'!V235))), ISNUMBER(SEARCH("Uninvolved",'Model output'!V235)), ISNUMBER(SEARCH("not involved",'Model output'!V235)), ISNUMBER(SEARCH("Free",'Model output'!V235)), ISNUMBER(SEARCH("1 mm",'Model output'!V235)), ISNUMBER(SEARCH("1.0 mm",'Model output'!V235)), ISNUMBER(SEARCH("0.1 CM",'Model output'!V235)), ISNUMBER(SEARCH("less than 0.2 mm",'Model output'!V235)), ISNUMBER(SEARCH("less than 0.5 mm",'Model output'!V235)), ISNUMBER(SEARCH("invades capsule",'Model output'!V235)), ISNUMBER(SEARCH("Lymphocyte invasion",'Model output'!V235)), ISNUMBER(SEARCH("invades in capsule or vessel or benign tissue",'Model output'!V235)), ISNUMBER(SEARCH("not mentioned",'Model output'!V235)), ISNUMBER(SEARCH("cannot be assessed",'Model output'!V235))), "negative", "positive")</f>
        <v>negative</v>
      </c>
      <c r="AE236" s="38"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39" t="str">
        <f t="shared" si="47"/>
        <v>2</v>
      </c>
      <c r="AG236" s="39" t="str">
        <f t="shared" si="48"/>
        <v>0</v>
      </c>
      <c r="AH236" s="39" t="str">
        <f t="shared" si="50"/>
        <v>0</v>
      </c>
      <c r="AI236" s="45" t="str">
        <f t="shared" si="51"/>
        <v>I</v>
      </c>
      <c r="AJ236" s="42" t="s">
        <v>941</v>
      </c>
      <c r="AK236" s="44" t="s">
        <v>948</v>
      </c>
      <c r="AL236" s="44" t="s">
        <v>946</v>
      </c>
      <c r="AM236" s="44" t="s">
        <v>949</v>
      </c>
      <c r="AN236" s="44" t="s">
        <v>73</v>
      </c>
      <c r="AO236" s="24">
        <f t="shared" ca="1" si="52"/>
        <v>1</v>
      </c>
      <c r="AP236" s="1">
        <f t="shared" si="53"/>
        <v>1</v>
      </c>
      <c r="AQ236" s="1">
        <f t="shared" si="54"/>
        <v>1</v>
      </c>
      <c r="AR236" s="1">
        <f t="shared" si="55"/>
        <v>1</v>
      </c>
      <c r="AS236" s="15">
        <f t="shared" si="56"/>
        <v>1</v>
      </c>
    </row>
    <row r="237" spans="1:45">
      <c r="A237" t="str">
        <f>'Model output'!A236</f>
        <v>TCGA-ET-A40Q</v>
      </c>
      <c r="B237" s="36">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7"/>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output'!G236)),ISNUMBER(SEARCH("V ",'Model output'!G236)),ISNUMBER(SEARCH("five",'Model output'!G236)),ISNUMBER(SEARCH("5",'Model output'!G236))))), "lateral", "central"))</f>
        <v/>
      </c>
      <c r="H237" t="str">
        <f>IF('Model output'!H236="","negative",IF(OR(ISNUMBER(SEARCH("lymph node",'Model output'!H236)),ISNUMBER(SEARCH("gland",'Model output'!H236)),ISNUMBER(SEARCH("lobe",'Model output'!H236)),ISNUMBER(SEARCH("isthmus",'Model output'!H236)),ISNUMBER(SEARCH("mediastinum",'Model output'!H236)),ISNUMBER(SEARCH("Not mentioned",'Model output'!H236)), ISNUMBER(SEARCH("Not applicable",'Model output'!H236)), ISNUMBER(SEARCH("paratracheal",'Model output'!H236)),ISNUMBER(SEARCH("fibroadipose tissue",'Model output'!H236)),ISNUMBER(SEARCH("thyroid node",'Model output'!H236)),ISNUMBER(SEARCH("skeletal muscle",'Model output'!H236)),ISNUMBER(SEARCH("right",'Model output'!H236)),ISNUMBER(SEARCH("left",'Model output'!H236)),ISNUMBER(SEARCH("Not specified",'Model output'!H236))),"negative","positive"))</f>
        <v>negative</v>
      </c>
      <c r="I237">
        <f>IF(OR('Model output'!I236="",'Model output'!I236="Not answered",'Model output'!I236="Not mentioned"),"",IF(ISNUMBER('Model output'!I236),'Model output'!I236,1))</f>
        <v>22</v>
      </c>
      <c r="J237">
        <f>IF(OR('Model output'!J236="",'Model output'!J236="Not answered",'Model output'!J236="Not mentioned"),"",IF(AND(ISNUMBER('Model output'!J236),'Model output'!J236&lt;=I237),'Model output'!J236,IF(AND(ISNUMBER('Model output'!J236), 'Model output'!J236&gt;=DATE(2024,1,1)), MIN(DAY('Model output'!J236), MONTH('Model output'!J236), YEAR('Model output'!J236)), IF(ISNUMBER(SEARCH("0/",'Model output'!J236)),0,IF(ISNUMBER(SEARCH("/",'Model output'!J236)), VALUE(LEFT('Model output'!J236, SEARCH("/",'Model output'!J236)-1)),1)))))</f>
        <v>4</v>
      </c>
      <c r="K237" t="str" cm="1">
        <f t="array" ref="K237">IF(COUNT(FIND({0,1,2,3,4,5,6,7,8,9},'Model output'!K236))&gt;0,'Model output'!K236,"")</f>
        <v>1.4 cm</v>
      </c>
      <c r="L237" s="8" t="str">
        <f t="shared" si="45"/>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 variant</v>
      </c>
      <c r="P237" t="str">
        <f>IF('Model output'!N236="","",'Model output'!N236)</f>
        <v>2.5 cm</v>
      </c>
      <c r="Q237" t="str">
        <f t="shared" si="49"/>
        <v>2.5cm</v>
      </c>
      <c r="R237" cm="1">
        <f t="array" ref="R237">IF(Q237="","",IF(ISNUMBER(SEARCH("cm",Q237)),MAX(VALUE(SUBSTITUTE(_xlfn.FILTERXML("&lt;t&gt;&lt;s&gt;"&amp;SUBSTITUTE(Q237,",","&lt;/s&gt;&lt;s&gt;")&amp;"&lt;/s&gt;&lt;/t&gt;","//s"),"cm",""))),MAX(VALUE(SUBSTITUTE(_xlfn.FILTERXML("&lt;t&gt;&lt;s&gt;"&amp;SUBSTITUTE(Q237,",","&lt;/s&gt;&lt;s&gt;")&amp;"&lt;/s&gt;&lt;/t&gt;","//s"),"mm","")))/10))</f>
        <v>2.5</v>
      </c>
      <c r="S237" t="str">
        <f>IF(OR('Model output'!P236="",ISNUMBER(SEARCH("Not identified", 'Model output'!P236)),ISNUMBER(SEARCH("Absent",'Model output'!P236)),AND(ISNUMBER(SEARCH("No",'Model output'!P236)),NOT(ISNUMBER(SEARCH("diagnostic",'Model output'!P236)))),ISNUMBER(SEARCH("Negative",'Model output'!P236))),"negative","positive")</f>
        <v>positive</v>
      </c>
      <c r="T237" t="str">
        <f>IF('Model output'!O236="","",'Model output'!O236)</f>
        <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 ""))</f>
        <v>Minimal</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9" t="str">
        <f>IF('Model output'!S236="","",'Model output'!S236)</f>
        <v>Minimal extrathyroidal extension</v>
      </c>
      <c r="Y237" t="str">
        <f>IF(OR('Model output'!S236="",ISNUMBER(SEARCH("Absent",'Model output'!S236)),ISNUMBER(SEARCH("Not identified",'Model output'!S236)),AND(ISNUMBER(SEARCH("No",'Model output'!S236)),NOT(ISNUMBER(SEARCH("carcinoma",'Model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1" t="str">
        <f>IF(OR('Model output'!V236="", AND(ISERROR(SEARCH("Positive",'Model output'!V236)), ISNUMBER(SEARCH("Negative",'Model output'!V236))), ISNUMBER(SEARCH("Uninvolved",'Model output'!V236)), ISNUMBER(SEARCH("not involved",'Model output'!V236)), ISNUMBER(SEARCH("Free",'Model output'!V236)), ISNUMBER(SEARCH("1 mm",'Model output'!V236)), ISNUMBER(SEARCH("1.0 mm",'Model output'!V236)), ISNUMBER(SEARCH("0.1 CM",'Model output'!V236)), ISNUMBER(SEARCH("less than 0.2 mm",'Model output'!V236)), ISNUMBER(SEARCH("less than 0.5 mm",'Model output'!V236)), ISNUMBER(SEARCH("invades capsule",'Model output'!V236)), ISNUMBER(SEARCH("Lymphocyte invasion",'Model output'!V236)), ISNUMBER(SEARCH("invades in capsule or vessel or benign tissue",'Model output'!V236)), ISNUMBER(SEARCH("not mentioned",'Model output'!V236)), ISNUMBER(SEARCH("cannot be assessed",'Model output'!V236))), "negative", "positive")</f>
        <v>negative</v>
      </c>
      <c r="AE237" s="38"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39" t="str">
        <f t="shared" si="47"/>
        <v>2</v>
      </c>
      <c r="AG237" s="39" t="str">
        <f t="shared" si="48"/>
        <v>1a</v>
      </c>
      <c r="AH237" s="39" t="str">
        <f t="shared" si="50"/>
        <v>0</v>
      </c>
      <c r="AI237" s="45" t="str">
        <f t="shared" si="51"/>
        <v>I</v>
      </c>
      <c r="AJ237" s="42" t="s">
        <v>942</v>
      </c>
      <c r="AK237" s="44" t="s">
        <v>948</v>
      </c>
      <c r="AL237" s="44" t="s">
        <v>945</v>
      </c>
      <c r="AM237" s="44" t="s">
        <v>949</v>
      </c>
      <c r="AN237" s="44" t="s">
        <v>73</v>
      </c>
      <c r="AO237" s="24">
        <f t="shared" ca="1" si="52"/>
        <v>1</v>
      </c>
      <c r="AP237" s="1">
        <f t="shared" si="53"/>
        <v>1</v>
      </c>
      <c r="AQ237" s="1">
        <f t="shared" si="54"/>
        <v>0</v>
      </c>
      <c r="AR237" s="1">
        <f t="shared" si="55"/>
        <v>1</v>
      </c>
      <c r="AS237" s="15">
        <f t="shared" si="56"/>
        <v>1</v>
      </c>
    </row>
    <row r="238" spans="1:45">
      <c r="A238" t="str">
        <f>'Model output'!A237</f>
        <v>TCGA-ET-A40R</v>
      </c>
      <c r="B238" s="36">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7"/>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output'!G237)),ISNUMBER(SEARCH("V ",'Model output'!G237)),ISNUMBER(SEARCH("five",'Model output'!G237)),ISNUMBER(SEARCH("5",'Model output'!G237))))), "lateral", "central"))</f>
        <v>central</v>
      </c>
      <c r="H238" t="str">
        <f>IF('Model output'!H237="","negative",IF(OR(ISNUMBER(SEARCH("lymph node",'Model output'!H237)),ISNUMBER(SEARCH("gland",'Model output'!H237)),ISNUMBER(SEARCH("lobe",'Model output'!H237)),ISNUMBER(SEARCH("isthmus",'Model output'!H237)),ISNUMBER(SEARCH("mediastinum",'Model output'!H237)),ISNUMBER(SEARCH("Not mentioned",'Model output'!H237)), ISNUMBER(SEARCH("Not applicable",'Model output'!H237)), ISNUMBER(SEARCH("paratracheal",'Model output'!H237)),ISNUMBER(SEARCH("fibroadipose tissue",'Model output'!H237)),ISNUMBER(SEARCH("thyroid node",'Model output'!H237)),ISNUMBER(SEARCH("skeletal muscle",'Model output'!H237)),ISNUMBER(SEARCH("right",'Model output'!H237)),ISNUMBER(SEARCH("left",'Model output'!H237)),ISNUMBER(SEARCH("Not specified",'Model output'!H237))),"negative","positive"))</f>
        <v>negative</v>
      </c>
      <c r="I238">
        <f>IF(OR('Model output'!I237="",'Model output'!I237="Not answered",'Model output'!I237="Not mentioned"),"",IF(ISNUMBER('Model output'!I237),'Model output'!I237,1))</f>
        <v>20</v>
      </c>
      <c r="J238">
        <f>IF(OR('Model output'!J237="",'Model output'!J237="Not answered",'Model output'!J237="Not mentioned"),"",IF(AND(ISNUMBER('Model output'!J237),'Model output'!J237&lt;=I238),'Model output'!J237,IF(AND(ISNUMBER('Model output'!J237), 'Model output'!J237&gt;=DATE(2024,1,1)), MIN(DAY('Model output'!J237), MONTH('Model output'!J237), YEAR('Model output'!J237)), IF(ISNUMBER(SEARCH("0/",'Model output'!J237)),0,IF(ISNUMBER(SEARCH("/",'Model output'!J237)), VALUE(LEFT('Model output'!J237, SEARCH("/",'Model output'!J237)-1)),1)))))</f>
        <v>7</v>
      </c>
      <c r="K238" t="str" cm="1">
        <f t="array" ref="K238">IF(COUNT(FIND({0,1,2,3,4,5,6,7,8,9},'Model output'!K237))&gt;0,'Model output'!K237,"")</f>
        <v/>
      </c>
      <c r="L238" s="8" t="str">
        <f t="shared" si="45"/>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 follicular variant</v>
      </c>
      <c r="O238" t="str">
        <f>IF('Model output'!M237="","",'Model output'!M237)</f>
        <v/>
      </c>
      <c r="P238" t="str">
        <f>IF('Model output'!N237="","",'Model output'!N237)</f>
        <v>3 cm</v>
      </c>
      <c r="Q238" t="str">
        <f t="shared" si="49"/>
        <v>3cm</v>
      </c>
      <c r="R238" cm="1">
        <f t="array" ref="R238">IF(Q238="","",IF(ISNUMBER(SEARCH("cm",Q238)),MAX(VALUE(SUBSTITUTE(_xlfn.FILTERXML("&lt;t&gt;&lt;s&gt;"&amp;SUBSTITUTE(Q238,",","&lt;/s&gt;&lt;s&gt;")&amp;"&lt;/s&gt;&lt;/t&gt;","//s"),"cm",""))),MAX(VALUE(SUBSTITUTE(_xlfn.FILTERXML("&lt;t&gt;&lt;s&gt;"&amp;SUBSTITUTE(Q238,",","&lt;/s&gt;&lt;s&gt;")&amp;"&lt;/s&gt;&lt;/t&gt;","//s"),"mm","")))/10))</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 ""))</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19" t="str">
        <f>IF('Model output'!S237="","",'Model output'!S237)</f>
        <v>Not mentioned</v>
      </c>
      <c r="Y238" t="str">
        <f>IF(OR('Model output'!S237="",ISNUMBER(SEARCH("Absent",'Model output'!S237)),ISNUMBER(SEARCH("Not identified",'Model output'!S237)),AND(ISNUMBER(SEARCH("No",'Model output'!S237)),NOT(ISNUMBER(SEARCH("carcinoma",'Model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1" t="str">
        <f>IF(OR('Model output'!V237="", AND(ISERROR(SEARCH("Positive",'Model output'!V237)), ISNUMBER(SEARCH("Negative",'Model output'!V237))), ISNUMBER(SEARCH("Uninvolved",'Model output'!V237)), ISNUMBER(SEARCH("not involved",'Model output'!V237)), ISNUMBER(SEARCH("Free",'Model output'!V237)), ISNUMBER(SEARCH("1 mm",'Model output'!V237)), ISNUMBER(SEARCH("1.0 mm",'Model output'!V237)), ISNUMBER(SEARCH("0.1 CM",'Model output'!V237)), ISNUMBER(SEARCH("less than 0.2 mm",'Model output'!V237)), ISNUMBER(SEARCH("less than 0.5 mm",'Model output'!V237)), ISNUMBER(SEARCH("invades capsule",'Model output'!V237)), ISNUMBER(SEARCH("Lymphocyte invasion",'Model output'!V237)), ISNUMBER(SEARCH("invades in capsule or vessel or benign tissue",'Model output'!V237)), ISNUMBER(SEARCH("not mentioned",'Model output'!V237)), ISNUMBER(SEARCH("cannot be assessed",'Model output'!V237))), "negative", "positive")</f>
        <v>positive</v>
      </c>
      <c r="AE238" s="38"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39" t="str">
        <f t="shared" si="47"/>
        <v>2</v>
      </c>
      <c r="AG238" s="39" t="str">
        <f t="shared" si="48"/>
        <v>1a</v>
      </c>
      <c r="AH238" s="39" t="str">
        <f t="shared" si="50"/>
        <v>0</v>
      </c>
      <c r="AI238" s="45" t="str">
        <f t="shared" si="51"/>
        <v>I</v>
      </c>
      <c r="AJ238" s="42" t="s">
        <v>940</v>
      </c>
      <c r="AK238" s="44" t="s">
        <v>948</v>
      </c>
      <c r="AL238" s="44" t="s">
        <v>634</v>
      </c>
      <c r="AM238" s="44" t="s">
        <v>949</v>
      </c>
      <c r="AN238" s="44" t="s">
        <v>73</v>
      </c>
      <c r="AO238" s="24">
        <f t="shared" si="52"/>
        <v>1</v>
      </c>
      <c r="AP238" s="1">
        <f t="shared" si="53"/>
        <v>1</v>
      </c>
      <c r="AQ238" s="1">
        <f t="shared" si="54"/>
        <v>1</v>
      </c>
      <c r="AR238" s="1">
        <f t="shared" si="55"/>
        <v>1</v>
      </c>
      <c r="AS238" s="15">
        <f t="shared" si="56"/>
        <v>1</v>
      </c>
    </row>
    <row r="239" spans="1:45">
      <c r="A239" t="str">
        <f>'Model output'!A238</f>
        <v>TCGA-ET-A40S</v>
      </c>
      <c r="B239" s="36">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0</v>
      </c>
      <c r="F239" t="str">
        <f t="shared" si="57"/>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output'!G238)),ISNUMBER(SEARCH("V ",'Model output'!G238)),ISNUMBER(SEARCH("five",'Model output'!G238)),ISNUMBER(SEARCH("5",'Model output'!G238))))), "lateral", "central"))</f>
        <v/>
      </c>
      <c r="H239" t="str">
        <f>IF('Model output'!H238="","negative",IF(OR(ISNUMBER(SEARCH("lymph node",'Model output'!H238)),ISNUMBER(SEARCH("gland",'Model output'!H238)),ISNUMBER(SEARCH("lobe",'Model output'!H238)),ISNUMBER(SEARCH("isthmus",'Model output'!H238)),ISNUMBER(SEARCH("mediastinum",'Model output'!H238)),ISNUMBER(SEARCH("Not mentioned",'Model output'!H238)), ISNUMBER(SEARCH("Not applicable",'Model output'!H238)), ISNUMBER(SEARCH("paratracheal",'Model output'!H238)),ISNUMBER(SEARCH("fibroadipose tissue",'Model output'!H238)),ISNUMBER(SEARCH("thyroid node",'Model output'!H238)),ISNUMBER(SEARCH("skeletal muscle",'Model output'!H238)),ISNUMBER(SEARCH("right",'Model output'!H238)),ISNUMBER(SEARCH("left",'Model output'!H238)),ISNUMBER(SEARCH("Not specified",'Model output'!H238))),"negative","positive"))</f>
        <v>negative</v>
      </c>
      <c r="I239">
        <f>IF(OR('Model output'!I238="",'Model output'!I238="Not answered",'Model output'!I238="Not mentioned"),"",IF(ISNUMBER('Model output'!I238),'Model output'!I238,1))</f>
        <v>12</v>
      </c>
      <c r="J239">
        <f>IF(OR('Model output'!J238="",'Model output'!J238="Not answered",'Model output'!J238="Not mentioned"),"",IF(AND(ISNUMBER('Model output'!J238),'Model output'!J238&lt;=I239),'Model output'!J238,IF(AND(ISNUMBER('Model output'!J238), 'Model output'!J238&gt;=DATE(2024,1,1)), MIN(DAY('Model output'!J238), MONTH('Model output'!J238), YEAR('Model output'!J238)), IF(ISNUMBER(SEARCH("0/",'Model output'!J238)),0,IF(ISNUMBER(SEARCH("/",'Model output'!J238)), VALUE(LEFT('Model output'!J238, SEARCH("/",'Model output'!J238)-1)),1)))))</f>
        <v>0</v>
      </c>
      <c r="K239" t="str" cm="1">
        <f t="array" ref="K239">IF(COUNT(FIND({0,1,2,3,4,5,6,7,8,9},'Model output'!K238))&gt;0,'Model output'!K238,"")</f>
        <v/>
      </c>
      <c r="L239" s="8" t="str">
        <f t="shared" si="45"/>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v>
      </c>
      <c r="O239" t="str">
        <f>IF('Model output'!M238="","",'Model output'!M238)</f>
        <v/>
      </c>
      <c r="P239" t="str">
        <f>IF('Model output'!N238="","",'Model output'!N238)</f>
        <v>2.5 cm</v>
      </c>
      <c r="Q239" t="str">
        <f t="shared" si="49"/>
        <v>2.5cm</v>
      </c>
      <c r="R239" cm="1">
        <f t="array" ref="R239">IF(Q239="","",IF(ISNUMBER(SEARCH("cm",Q239)),MAX(VALUE(SUBSTITUTE(_xlfn.FILTERXML("&lt;t&gt;&lt;s&gt;"&amp;SUBSTITUTE(Q239,",","&lt;/s&gt;&lt;s&gt;")&amp;"&lt;/s&gt;&lt;/t&gt;","//s"),"cm",""))),MAX(VALUE(SUBSTITUTE(_xlfn.FILTERXML("&lt;t&gt;&lt;s&gt;"&amp;SUBSTITUTE(Q239,",","&lt;/s&gt;&lt;s&gt;")&amp;"&lt;/s&gt;&lt;/t&gt;","//s"),"mm","")))/10))</f>
        <v>2.5</v>
      </c>
      <c r="S239" t="str">
        <f>IF(OR('Model output'!P238="",ISNUMBER(SEARCH("Not identified", 'Model output'!P238)),ISNUMBER(SEARCH("Absent",'Model output'!P238)),AND(ISNUMBER(SEARCH("No",'Model output'!P238)),NOT(ISNUMBER(SEARCH("diagnostic",'Model output'!P238)))),ISNUMBER(SEARCH("Negative",'Model output'!P238))),"negative","positive")</f>
        <v>negative</v>
      </c>
      <c r="T239">
        <f>IF('Model output'!O238="","",'Model output'!O238)</f>
        <v>2</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 ""))</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9" t="str">
        <f>IF('Model output'!S238="","",'Model output'!S238)</f>
        <v>Not identified</v>
      </c>
      <c r="Y239" t="str">
        <f>IF(OR('Model output'!S238="",ISNUMBER(SEARCH("Absent",'Model output'!S238)),ISNUMBER(SEARCH("Not identified",'Model output'!S238)),AND(ISNUMBER(SEARCH("No",'Model output'!S238)),NOT(ISNUMBER(SEARCH("carcinoma",'Model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1" t="str">
        <f>IF(OR('Model output'!V238="", AND(ISERROR(SEARCH("Positive",'Model output'!V238)), ISNUMBER(SEARCH("Negative",'Model output'!V238))), ISNUMBER(SEARCH("Uninvolved",'Model output'!V238)), ISNUMBER(SEARCH("not involved",'Model output'!V238)), ISNUMBER(SEARCH("Free",'Model output'!V238)), ISNUMBER(SEARCH("1 mm",'Model output'!V238)), ISNUMBER(SEARCH("1.0 mm",'Model output'!V238)), ISNUMBER(SEARCH("0.1 CM",'Model output'!V238)), ISNUMBER(SEARCH("less than 0.2 mm",'Model output'!V238)), ISNUMBER(SEARCH("less than 0.5 mm",'Model output'!V238)), ISNUMBER(SEARCH("invades capsule",'Model output'!V238)), ISNUMBER(SEARCH("Lymphocyte invasion",'Model output'!V238)), ISNUMBER(SEARCH("invades in capsule or vessel or benign tissue",'Model output'!V238)), ISNUMBER(SEARCH("not mentioned",'Model output'!V238)), ISNUMBER(SEARCH("cannot be assessed",'Model output'!V238))), "negative", "positive")</f>
        <v>negative</v>
      </c>
      <c r="AE239" s="38"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39" t="str">
        <f t="shared" si="47"/>
        <v>2</v>
      </c>
      <c r="AG239" s="39" t="str">
        <f t="shared" si="48"/>
        <v>0</v>
      </c>
      <c r="AH239" s="39" t="str">
        <f t="shared" si="50"/>
        <v>0</v>
      </c>
      <c r="AI239" s="45" t="str">
        <f t="shared" si="51"/>
        <v>I</v>
      </c>
      <c r="AJ239" s="42" t="s">
        <v>941</v>
      </c>
      <c r="AK239" s="44" t="s">
        <v>948</v>
      </c>
      <c r="AL239" s="44" t="s">
        <v>946</v>
      </c>
      <c r="AM239" s="44" t="s">
        <v>949</v>
      </c>
      <c r="AN239" s="44" t="s">
        <v>73</v>
      </c>
      <c r="AO239" s="24">
        <f t="shared" ca="1" si="52"/>
        <v>1</v>
      </c>
      <c r="AP239" s="1">
        <f t="shared" si="53"/>
        <v>1</v>
      </c>
      <c r="AQ239" s="1">
        <f t="shared" si="54"/>
        <v>1</v>
      </c>
      <c r="AR239" s="1">
        <f t="shared" si="55"/>
        <v>1</v>
      </c>
      <c r="AS239" s="15">
        <f t="shared" si="56"/>
        <v>1</v>
      </c>
    </row>
    <row r="240" spans="1:45">
      <c r="A240" t="str">
        <f>'Model output'!A239</f>
        <v>TCGA-ET-A40T</v>
      </c>
      <c r="B240" s="36">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7"/>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output'!G239)),ISNUMBER(SEARCH("V ",'Model output'!G239)),ISNUMBER(SEARCH("five",'Model output'!G239)),ISNUMBER(SEARCH("5",'Model output'!G239))))), "lateral", "central"))</f>
        <v/>
      </c>
      <c r="H240" t="str">
        <f>IF('Model output'!H239="","negative",IF(OR(ISNUMBER(SEARCH("lymph node",'Model output'!H239)),ISNUMBER(SEARCH("gland",'Model output'!H239)),ISNUMBER(SEARCH("lobe",'Model output'!H239)),ISNUMBER(SEARCH("isthmus",'Model output'!H239)),ISNUMBER(SEARCH("mediastinum",'Model output'!H239)),ISNUMBER(SEARCH("Not mentioned",'Model output'!H239)), ISNUMBER(SEARCH("Not applicable",'Model output'!H239)), ISNUMBER(SEARCH("paratracheal",'Model output'!H239)),ISNUMBER(SEARCH("fibroadipose tissue",'Model output'!H239)),ISNUMBER(SEARCH("thyroid node",'Model output'!H239)),ISNUMBER(SEARCH("skeletal muscle",'Model output'!H239)),ISNUMBER(SEARCH("right",'Model output'!H239)),ISNUMBER(SEARCH("left",'Model output'!H239)),ISNUMBER(SEARCH("Not specified",'Model output'!H239))),"negative","positive"))</f>
        <v>negative</v>
      </c>
      <c r="I240">
        <f>IF(OR('Model output'!I239="",'Model output'!I239="Not answered",'Model output'!I239="Not mentioned"),"",IF(ISNUMBER('Model output'!I239),'Model output'!I239,1))</f>
        <v>15</v>
      </c>
      <c r="J240">
        <f>IF(OR('Model output'!J239="",'Model output'!J239="Not answered",'Model output'!J239="Not mentioned"),"",IF(AND(ISNUMBER('Model output'!J239),'Model output'!J239&lt;=I240),'Model output'!J239,IF(AND(ISNUMBER('Model output'!J239), 'Model output'!J239&gt;=DATE(2024,1,1)), MIN(DAY('Model output'!J239), MONTH('Model output'!J239), YEAR('Model output'!J239)), IF(ISNUMBER(SEARCH("0/",'Model output'!J239)),0,IF(ISNUMBER(SEARCH("/",'Model output'!J239)), VALUE(LEFT('Model output'!J239, SEARCH("/",'Model output'!J239)-1)),1)))))</f>
        <v>3</v>
      </c>
      <c r="K240" t="str" cm="1">
        <f t="array" ref="K240">IF(COUNT(FIND({0,1,2,3,4,5,6,7,8,9},'Model output'!K239))&gt;0,'Model output'!K239,"")</f>
        <v/>
      </c>
      <c r="L240" s="8" t="str">
        <f t="shared" si="45"/>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 with focal solid areas</v>
      </c>
      <c r="O240" t="str">
        <f>IF('Model output'!M239="","",'Model output'!M239)</f>
        <v/>
      </c>
      <c r="P240" t="str">
        <f>IF('Model output'!N239="","",'Model output'!N239)</f>
        <v>2.8cm</v>
      </c>
      <c r="Q240" t="str">
        <f t="shared" si="49"/>
        <v>2.8cm</v>
      </c>
      <c r="R240" cm="1">
        <f t="array" ref="R240">IF(Q240="","",IF(ISNUMBER(SEARCH("cm",Q240)),MAX(VALUE(SUBSTITUTE(_xlfn.FILTERXML("&lt;t&gt;&lt;s&gt;"&amp;SUBSTITUTE(Q240,",","&lt;/s&gt;&lt;s&gt;")&amp;"&lt;/s&gt;&lt;/t&gt;","//s"),"cm",""))),MAX(VALUE(SUBSTITUTE(_xlfn.FILTERXML("&lt;t&gt;&lt;s&gt;"&amp;SUBSTITUTE(Q240,",","&lt;/s&gt;&lt;s&gt;")&amp;"&lt;/s&gt;&lt;/t&gt;","//s"),"mm","")))/10))</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 ""))</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9" t="str">
        <f>IF('Model output'!S239="","",'Model output'!S239)</f>
        <v/>
      </c>
      <c r="Y240" t="str">
        <f>IF(OR('Model output'!S239="",ISNUMBER(SEARCH("Absent",'Model output'!S239)),ISNUMBER(SEARCH("Not identified",'Model output'!S239)),AND(ISNUMBER(SEARCH("No",'Model output'!S239)),NOT(ISNUMBER(SEARCH("carcinoma",'Model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1" t="str">
        <f>IF(OR('Model output'!V239="", AND(ISERROR(SEARCH("Positive",'Model output'!V239)), ISNUMBER(SEARCH("Negative",'Model output'!V239))), ISNUMBER(SEARCH("Uninvolved",'Model output'!V239)), ISNUMBER(SEARCH("not involved",'Model output'!V239)), ISNUMBER(SEARCH("Free",'Model output'!V239)), ISNUMBER(SEARCH("1 mm",'Model output'!V239)), ISNUMBER(SEARCH("1.0 mm",'Model output'!V239)), ISNUMBER(SEARCH("0.1 CM",'Model output'!V239)), ISNUMBER(SEARCH("less than 0.2 mm",'Model output'!V239)), ISNUMBER(SEARCH("less than 0.5 mm",'Model output'!V239)), ISNUMBER(SEARCH("invades capsule",'Model output'!V239)), ISNUMBER(SEARCH("Lymphocyte invasion",'Model output'!V239)), ISNUMBER(SEARCH("invades in capsule or vessel or benign tissue",'Model output'!V239)), ISNUMBER(SEARCH("not mentioned",'Model output'!V239)), ISNUMBER(SEARCH("cannot be assessed",'Model output'!V239))), "negative", "positive")</f>
        <v>negative</v>
      </c>
      <c r="AE240" s="38"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intermediate</v>
      </c>
      <c r="AF240" s="39" t="str">
        <f t="shared" si="47"/>
        <v>2</v>
      </c>
      <c r="AG240" s="39" t="str">
        <f t="shared" si="48"/>
        <v>1a</v>
      </c>
      <c r="AH240" s="39" t="str">
        <f t="shared" si="50"/>
        <v>0</v>
      </c>
      <c r="AI240" s="45" t="str">
        <f t="shared" si="51"/>
        <v>I</v>
      </c>
      <c r="AJ240" s="42" t="s">
        <v>942</v>
      </c>
      <c r="AK240" s="44" t="s">
        <v>948</v>
      </c>
      <c r="AL240" s="44" t="s">
        <v>634</v>
      </c>
      <c r="AM240" s="44" t="s">
        <v>949</v>
      </c>
      <c r="AN240" s="44" t="s">
        <v>73</v>
      </c>
      <c r="AO240" s="24">
        <f t="shared" ca="1" si="52"/>
        <v>1</v>
      </c>
      <c r="AP240" s="1">
        <f t="shared" si="53"/>
        <v>1</v>
      </c>
      <c r="AQ240" s="1">
        <f t="shared" si="54"/>
        <v>1</v>
      </c>
      <c r="AR240" s="1">
        <f t="shared" si="55"/>
        <v>1</v>
      </c>
      <c r="AS240" s="15">
        <f t="shared" si="56"/>
        <v>1</v>
      </c>
    </row>
    <row r="241" spans="1:45">
      <c r="A241" t="str">
        <f>'Model output'!A240</f>
        <v>TCGA-ET-A4KQ</v>
      </c>
      <c r="B241" s="36">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7"/>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output'!G240)),ISNUMBER(SEARCH("V ",'Model output'!G240)),ISNUMBER(SEARCH("five",'Model output'!G240)),ISNUMBER(SEARCH("5",'Model output'!G240))))), "lateral", "central"))</f>
        <v/>
      </c>
      <c r="H241" t="str">
        <f>IF('Model output'!H240="","negative",IF(OR(ISNUMBER(SEARCH("lymph node",'Model output'!H240)),ISNUMBER(SEARCH("gland",'Model output'!H240)),ISNUMBER(SEARCH("lobe",'Model output'!H240)),ISNUMBER(SEARCH("isthmus",'Model output'!H240)),ISNUMBER(SEARCH("mediastinum",'Model output'!H240)),ISNUMBER(SEARCH("Not mentioned",'Model output'!H240)), ISNUMBER(SEARCH("Not applicable",'Model output'!H240)), ISNUMBER(SEARCH("paratracheal",'Model output'!H240)),ISNUMBER(SEARCH("fibroadipose tissue",'Model output'!H240)),ISNUMBER(SEARCH("thyroid node",'Model output'!H240)),ISNUMBER(SEARCH("skeletal muscle",'Model output'!H240)),ISNUMBER(SEARCH("right",'Model output'!H240)),ISNUMBER(SEARCH("left",'Model output'!H240)),ISNUMBER(SEARCH("Not specified",'Model output'!H240))),"negative","positive"))</f>
        <v>negative</v>
      </c>
      <c r="I241">
        <f>IF(OR('Model output'!I240="",'Model output'!I240="Not answered",'Model output'!I240="Not mentioned"),"",IF(ISNUMBER('Model output'!I240),'Model output'!I240,1))</f>
        <v>0</v>
      </c>
      <c r="J241">
        <f>IF(OR('Model output'!J240="",'Model output'!J240="Not answered",'Model output'!J240="Not mentioned"),"",IF(AND(ISNUMBER('Model output'!J240),'Model output'!J240&lt;=I241),'Model output'!J240,IF(AND(ISNUMBER('Model output'!J240), 'Model output'!J240&gt;=DATE(2024,1,1)), MIN(DAY('Model output'!J240), MONTH('Model output'!J240), YEAR('Model output'!J240)), IF(ISNUMBER(SEARCH("0/",'Model output'!J240)),0,IF(ISNUMBER(SEARCH("/",'Model output'!J240)), VALUE(LEFT('Model output'!J240, SEARCH("/",'Model output'!J240)-1)),1)))))</f>
        <v>0</v>
      </c>
      <c r="K241" t="str" cm="1">
        <f t="array" ref="K241">IF(COUNT(FIND({0,1,2,3,4,5,6,7,8,9},'Model output'!K240))&gt;0,'Model output'!K240,"")</f>
        <v/>
      </c>
      <c r="L241" s="8" t="str">
        <f t="shared" si="45"/>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 follicular variant</v>
      </c>
      <c r="O241" t="str">
        <f>IF('Model output'!M240="","",'Model output'!M240)</f>
        <v>Encapsulated</v>
      </c>
      <c r="P241" t="str">
        <f>IF('Model output'!N240="","",'Model output'!N240)</f>
        <v>4.0 cm</v>
      </c>
      <c r="Q241" t="str">
        <f t="shared" si="49"/>
        <v>4.0cm</v>
      </c>
      <c r="R241" cm="1">
        <f t="array" ref="R241">IF(Q241="","",IF(ISNUMBER(SEARCH("cm",Q241)),MAX(VALUE(SUBSTITUTE(_xlfn.FILTERXML("&lt;t&gt;&lt;s&gt;"&amp;SUBSTITUTE(Q241,",","&lt;/s&gt;&lt;s&gt;")&amp;"&lt;/s&gt;&lt;/t&gt;","//s"),"cm",""))),MAX(VALUE(SUBSTITUTE(_xlfn.FILTERXML("&lt;t&gt;&lt;s&gt;"&amp;SUBSTITUTE(Q241,",","&lt;/s&gt;&lt;s&gt;")&amp;"&lt;/s&gt;&lt;/t&gt;","//s"),"mm","")))/10))</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 ""))</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9" t="str">
        <f>IF('Model output'!S240="","",'Model output'!S240)</f>
        <v>Absent</v>
      </c>
      <c r="Y241" t="str">
        <f>IF(OR('Model output'!S240="",ISNUMBER(SEARCH("Absent",'Model output'!S240)),ISNUMBER(SEARCH("Not identified",'Model output'!S240)),AND(ISNUMBER(SEARCH("No",'Model output'!S240)),NOT(ISNUMBER(SEARCH("carcinoma",'Model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1" t="str">
        <f>IF(OR('Model output'!V240="", AND(ISERROR(SEARCH("Positive",'Model output'!V240)), ISNUMBER(SEARCH("Negative",'Model output'!V240))), ISNUMBER(SEARCH("Uninvolved",'Model output'!V240)), ISNUMBER(SEARCH("not involved",'Model output'!V240)), ISNUMBER(SEARCH("Free",'Model output'!V240)), ISNUMBER(SEARCH("1 mm",'Model output'!V240)), ISNUMBER(SEARCH("1.0 mm",'Model output'!V240)), ISNUMBER(SEARCH("0.1 CM",'Model output'!V240)), ISNUMBER(SEARCH("less than 0.2 mm",'Model output'!V240)), ISNUMBER(SEARCH("less than 0.5 mm",'Model output'!V240)), ISNUMBER(SEARCH("invades capsule",'Model output'!V240)), ISNUMBER(SEARCH("Lymphocyte invasion",'Model output'!V240)), ISNUMBER(SEARCH("invades in capsule or vessel or benign tissue",'Model output'!V240)), ISNUMBER(SEARCH("not mentioned",'Model output'!V240)), ISNUMBER(SEARCH("cannot be assessed",'Model output'!V240))), "negative", "positive")</f>
        <v>negative</v>
      </c>
      <c r="AE241" s="38"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39" t="str">
        <f t="shared" si="47"/>
        <v>2</v>
      </c>
      <c r="AG241" s="39" t="str">
        <f t="shared" si="48"/>
        <v>0</v>
      </c>
      <c r="AH241" s="39" t="str">
        <f t="shared" si="50"/>
        <v>0</v>
      </c>
      <c r="AI241" s="45" t="str">
        <f t="shared" si="51"/>
        <v>I</v>
      </c>
      <c r="AJ241" s="42" t="s">
        <v>941</v>
      </c>
      <c r="AK241" s="44" t="s">
        <v>948</v>
      </c>
      <c r="AL241" s="44" t="s">
        <v>949</v>
      </c>
      <c r="AM241" s="44" t="s">
        <v>949</v>
      </c>
      <c r="AN241" s="44" t="s">
        <v>73</v>
      </c>
      <c r="AO241" s="24">
        <f t="shared" ca="1" si="52"/>
        <v>1</v>
      </c>
      <c r="AP241" s="1">
        <f t="shared" si="53"/>
        <v>1</v>
      </c>
      <c r="AQ241" s="1">
        <f t="shared" si="54"/>
        <v>1</v>
      </c>
      <c r="AR241" s="1">
        <f t="shared" si="55"/>
        <v>1</v>
      </c>
      <c r="AS241" s="15">
        <f t="shared" si="56"/>
        <v>1</v>
      </c>
    </row>
    <row r="242" spans="1:45">
      <c r="A242" t="str">
        <f>'Model output'!A241</f>
        <v>TCGA-FE-A231</v>
      </c>
      <c r="B242" s="36">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
      </c>
      <c r="F242" t="str">
        <f t="shared" si="57"/>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output'!G241)),ISNUMBER(SEARCH("V ",'Model output'!G241)),ISNUMBER(SEARCH("five",'Model output'!G241)),ISNUMBER(SEARCH("5",'Model output'!G241))))), "lateral", "central"))</f>
        <v>lateral</v>
      </c>
      <c r="H242" t="str">
        <f>IF('Model output'!H241="","negative",IF(OR(ISNUMBER(SEARCH("lymph node",'Model output'!H241)),ISNUMBER(SEARCH("gland",'Model output'!H241)),ISNUMBER(SEARCH("lobe",'Model output'!H241)),ISNUMBER(SEARCH("isthmus",'Model output'!H241)),ISNUMBER(SEARCH("mediastinum",'Model output'!H241)),ISNUMBER(SEARCH("Not mentioned",'Model output'!H241)), ISNUMBER(SEARCH("Not applicable",'Model output'!H241)), ISNUMBER(SEARCH("paratracheal",'Model output'!H241)),ISNUMBER(SEARCH("fibroadipose tissue",'Model output'!H241)),ISNUMBER(SEARCH("thyroid node",'Model output'!H241)),ISNUMBER(SEARCH("skeletal muscle",'Model output'!H241)),ISNUMBER(SEARCH("right",'Model output'!H241)),ISNUMBER(SEARCH("left",'Model output'!H241)),ISNUMBER(SEARCH("Not specified",'Model output'!H241))),"negative","positive"))</f>
        <v>negative</v>
      </c>
      <c r="I242">
        <f>IF(OR('Model output'!I241="",'Model output'!I241="Not answered",'Model output'!I241="Not mentioned"),"",IF(ISNUMBER('Model output'!I241),'Model output'!I241,1))</f>
        <v>31</v>
      </c>
      <c r="J242">
        <f>IF(OR('Model output'!J241="",'Model output'!J241="Not answered",'Model output'!J241="Not mentioned"),"",IF(AND(ISNUMBER('Model output'!J241),'Model output'!J241&lt;=I242),'Model output'!J241,IF(AND(ISNUMBER('Model output'!J241), 'Model output'!J241&gt;=DATE(2024,1,1)), MIN(DAY('Model output'!J241), MONTH('Model output'!J241), YEAR('Model output'!J241)), IF(ISNUMBER(SEARCH("0/",'Model output'!J241)),0,IF(ISNUMBER(SEARCH("/",'Model output'!J241)), VALUE(LEFT('Model output'!J241, SEARCH("/",'Model output'!J241)-1)),1)))))</f>
        <v>16</v>
      </c>
      <c r="K242" t="str" cm="1">
        <f t="array" ref="K242">IF(COUNT(FIND({0,1,2,3,4,5,6,7,8,9},'Model output'!K241))&gt;0,'Model output'!K241,"")</f>
        <v>2.5 cm</v>
      </c>
      <c r="L242" s="8" t="str">
        <f t="shared" si="45"/>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49"/>
        <v>9.4cm</v>
      </c>
      <c r="R242" cm="1">
        <f t="array" ref="R242">IF(Q242="","",IF(ISNUMBER(SEARCH("cm",Q242)),MAX(VALUE(SUBSTITUTE(_xlfn.FILTERXML("&lt;t&gt;&lt;s&gt;"&amp;SUBSTITUTE(Q242,",","&lt;/s&gt;&lt;s&gt;")&amp;"&lt;/s&gt;&lt;/t&gt;","//s"),"cm",""))),MAX(VALUE(SUBSTITUTE(_xlfn.FILTERXML("&lt;t&gt;&lt;s&gt;"&amp;SUBSTITUTE(Q242,",","&lt;/s&gt;&lt;s&gt;")&amp;"&lt;/s&gt;&lt;/t&gt;","//s"),"mm","")))/10))</f>
        <v>9.4</v>
      </c>
      <c r="S242" t="str">
        <f>IF(OR('Model output'!P241="",ISNUMBER(SEARCH("Not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 ""))</f>
        <v>Not mentioned</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9" t="str">
        <f>IF('Model output'!S241="","",'Model output'!S241)</f>
        <v>Not identified</v>
      </c>
      <c r="Y242" t="str">
        <f>IF(OR('Model output'!S241="",ISNUMBER(SEARCH("Absent",'Model output'!S241)),ISNUMBER(SEARCH("Not identified",'Model output'!S241)),AND(ISNUMBER(SEARCH("No",'Model output'!S241)),NOT(ISNUMBER(SEARCH("carcinoma",'Model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1" t="str">
        <f>IF(OR('Model output'!V241="", AND(ISERROR(SEARCH("Positive",'Model output'!V241)), ISNUMBER(SEARCH("Negative",'Model output'!V241))), ISNUMBER(SEARCH("Uninvolved",'Model output'!V241)), ISNUMBER(SEARCH("not involved",'Model output'!V241)), ISNUMBER(SEARCH("Free",'Model output'!V241)), ISNUMBER(SEARCH("1 mm",'Model output'!V241)), ISNUMBER(SEARCH("1.0 mm",'Model output'!V241)), ISNUMBER(SEARCH("0.1 CM",'Model output'!V241)), ISNUMBER(SEARCH("less than 0.2 mm",'Model output'!V241)), ISNUMBER(SEARCH("less than 0.5 mm",'Model output'!V241)), ISNUMBER(SEARCH("invades capsule",'Model output'!V241)), ISNUMBER(SEARCH("Lymphocyte invasion",'Model output'!V241)), ISNUMBER(SEARCH("invades in capsule or vessel or benign tissue",'Model output'!V241)), ISNUMBER(SEARCH("not mentioned",'Model output'!V241)), ISNUMBER(SEARCH("cannot be assessed",'Model output'!V241))), "negative", "positive")</f>
        <v>negative</v>
      </c>
      <c r="AE242" s="38"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39" t="str">
        <f t="shared" si="47"/>
        <v>3a</v>
      </c>
      <c r="AG242" s="39" t="str">
        <f t="shared" si="48"/>
        <v>1b</v>
      </c>
      <c r="AH242" s="39" t="str">
        <f t="shared" si="50"/>
        <v>0</v>
      </c>
      <c r="AI242" s="45" t="str">
        <f t="shared" si="51"/>
        <v>II</v>
      </c>
      <c r="AJ242" s="42" t="s">
        <v>942</v>
      </c>
      <c r="AK242" s="44" t="s">
        <v>950</v>
      </c>
      <c r="AL242" s="44" t="s">
        <v>945</v>
      </c>
      <c r="AM242" s="44" t="s">
        <v>949</v>
      </c>
      <c r="AN242" s="44" t="s">
        <v>947</v>
      </c>
      <c r="AO242" s="24">
        <f t="shared" ca="1" si="52"/>
        <v>1</v>
      </c>
      <c r="AP242" s="1">
        <f t="shared" si="53"/>
        <v>1</v>
      </c>
      <c r="AQ242" s="1">
        <f t="shared" si="54"/>
        <v>1</v>
      </c>
      <c r="AR242" s="1">
        <f t="shared" si="55"/>
        <v>1</v>
      </c>
      <c r="AS242" s="15">
        <f t="shared" si="56"/>
        <v>1</v>
      </c>
    </row>
    <row r="243" spans="1:45">
      <c r="A243" t="str">
        <f>'Model output'!A242</f>
        <v>TCGA-FY-A2QD</v>
      </c>
      <c r="B243" s="36">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0</v>
      </c>
      <c r="F243" t="str">
        <f t="shared" si="57"/>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output'!G242)),ISNUMBER(SEARCH("V ",'Model output'!G242)),ISNUMBER(SEARCH("five",'Model output'!G242)),ISNUMBER(SEARCH("5",'Model output'!G242))))), "lateral", "central"))</f>
        <v/>
      </c>
      <c r="H243" t="str">
        <f>IF('Model output'!H242="","negative",IF(OR(ISNUMBER(SEARCH("lymph node",'Model output'!H242)),ISNUMBER(SEARCH("gland",'Model output'!H242)),ISNUMBER(SEARCH("lobe",'Model output'!H242)),ISNUMBER(SEARCH("isthmus",'Model output'!H242)),ISNUMBER(SEARCH("mediastinum",'Model output'!H242)),ISNUMBER(SEARCH("Not mentioned",'Model output'!H242)), ISNUMBER(SEARCH("Not applicable",'Model output'!H242)), ISNUMBER(SEARCH("paratracheal",'Model output'!H242)),ISNUMBER(SEARCH("fibroadipose tissue",'Model output'!H242)),ISNUMBER(SEARCH("thyroid node",'Model output'!H242)),ISNUMBER(SEARCH("skeletal muscle",'Model output'!H242)),ISNUMBER(SEARCH("right",'Model output'!H242)),ISNUMBER(SEARCH("left",'Model output'!H242)),ISNUMBER(SEARCH("Not specified",'Model output'!H242))),"negative","positive"))</f>
        <v>negative</v>
      </c>
      <c r="I243">
        <f>IF(OR('Model output'!I242="",'Model output'!I242="Not answered",'Model output'!I242="Not mentioned"),"",IF(ISNUMBER('Model output'!I242),'Model output'!I242,1))</f>
        <v>3</v>
      </c>
      <c r="J243">
        <f>IF(OR('Model output'!J242="",'Model output'!J242="Not answered",'Model output'!J242="Not mentioned"),"",IF(AND(ISNUMBER('Model output'!J242),'Model output'!J242&lt;=I243),'Model output'!J242,IF(AND(ISNUMBER('Model output'!J242), 'Model output'!J242&gt;=DATE(2024,1,1)), MIN(DAY('Model output'!J242), MONTH('Model output'!J242), YEAR('Model output'!J242)), IF(ISNUMBER(SEARCH("0/",'Model output'!J242)),0,IF(ISNUMBER(SEARCH("/",'Model output'!J242)), VALUE(LEFT('Model output'!J242, SEARCH("/",'Model output'!J242)-1)),1)))))</f>
        <v>0</v>
      </c>
      <c r="K243" t="str" cm="1">
        <f t="array" ref="K243">IF(COUNT(FIND({0,1,2,3,4,5,6,7,8,9},'Model output'!K242))&gt;0,'Model output'!K242,"")</f>
        <v/>
      </c>
      <c r="L243" s="8" t="str">
        <f t="shared" si="45"/>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49"/>
        <v>0.6cm</v>
      </c>
      <c r="R243" cm="1">
        <f t="array" ref="R243">IF(Q243="","",IF(ISNUMBER(SEARCH("cm",Q243)),MAX(VALUE(SUBSTITUTE(_xlfn.FILTERXML("&lt;t&gt;&lt;s&gt;"&amp;SUBSTITUTE(Q243,",","&lt;/s&gt;&lt;s&gt;")&amp;"&lt;/s&gt;&lt;/t&gt;","//s"),"cm",""))),MAX(VALUE(SUBSTITUTE(_xlfn.FILTERXML("&lt;t&gt;&lt;s&gt;"&amp;SUBSTITUTE(Q243,",","&lt;/s&gt;&lt;s&gt;")&amp;"&lt;/s&gt;&lt;/t&gt;","//s"),"mm","")))/10))</f>
        <v>0.6</v>
      </c>
      <c r="S243" t="str">
        <f>IF(OR('Model output'!P242="",ISNUMBER(SEARCH("Not identified", 'Model output'!P242)),ISNUMBER(SEARCH("Absent",'Model output'!P242)),AND(ISNUMBER(SEARCH("No",'Model output'!P242)),NOT(ISNUMBER(SEARCH("diagnostic",'Model output'!P242)))),ISNUMBER(SEARCH("Negative",'Model output'!P242))),"negative","positive")</f>
        <v>negative</v>
      </c>
      <c r="T243">
        <f>IF('Model output'!O242="","",'Model output'!O242)</f>
        <v>1</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 ""))</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9" t="str">
        <f>IF('Model output'!S242="","",'Model output'!S242)</f>
        <v>Not identified</v>
      </c>
      <c r="Y243" t="str">
        <f>IF(OR('Model output'!S242="",ISNUMBER(SEARCH("Absent",'Model output'!S242)),ISNUMBER(SEARCH("Not identified",'Model output'!S242)),AND(ISNUMBER(SEARCH("No",'Model output'!S242)),NOT(ISNUMBER(SEARCH("carcinoma",'Model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1" t="str">
        <f>IF(OR('Model output'!V242="", AND(ISERROR(SEARCH("Positive",'Model output'!V242)), ISNUMBER(SEARCH("Negative",'Model output'!V242))), ISNUMBER(SEARCH("Uninvolved",'Model output'!V242)), ISNUMBER(SEARCH("not involved",'Model output'!V242)), ISNUMBER(SEARCH("Free",'Model output'!V242)), ISNUMBER(SEARCH("1 mm",'Model output'!V242)), ISNUMBER(SEARCH("1.0 mm",'Model output'!V242)), ISNUMBER(SEARCH("0.1 CM",'Model output'!V242)), ISNUMBER(SEARCH("less than 0.2 mm",'Model output'!V242)), ISNUMBER(SEARCH("less than 0.5 mm",'Model output'!V242)), ISNUMBER(SEARCH("invades capsule",'Model output'!V242)), ISNUMBER(SEARCH("Lymphocyte invasion",'Model output'!V242)), ISNUMBER(SEARCH("invades in capsule or vessel or benign tissue",'Model output'!V242)), ISNUMBER(SEARCH("not mentioned",'Model output'!V242)), ISNUMBER(SEARCH("cannot be assessed",'Model output'!V242))), "negative", "positive")</f>
        <v>negative</v>
      </c>
      <c r="AE243" s="38"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39" t="str">
        <f t="shared" si="47"/>
        <v>1a</v>
      </c>
      <c r="AG243" s="39" t="str">
        <f t="shared" si="48"/>
        <v>0</v>
      </c>
      <c r="AH243" s="39" t="str">
        <f t="shared" si="50"/>
        <v>0</v>
      </c>
      <c r="AI243" s="45" t="str">
        <f t="shared" si="51"/>
        <v>I</v>
      </c>
      <c r="AJ243" s="42" t="s">
        <v>941</v>
      </c>
      <c r="AK243" s="44" t="s">
        <v>634</v>
      </c>
      <c r="AL243" s="44" t="s">
        <v>946</v>
      </c>
      <c r="AM243" s="44" t="s">
        <v>949</v>
      </c>
      <c r="AN243" s="44" t="s">
        <v>73</v>
      </c>
      <c r="AO243" s="24">
        <f t="shared" ca="1" si="52"/>
        <v>1</v>
      </c>
      <c r="AP243" s="1">
        <f t="shared" si="53"/>
        <v>1</v>
      </c>
      <c r="AQ243" s="1">
        <f t="shared" si="54"/>
        <v>1</v>
      </c>
      <c r="AR243" s="1">
        <f t="shared" si="55"/>
        <v>1</v>
      </c>
      <c r="AS243" s="15">
        <f t="shared" si="56"/>
        <v>1</v>
      </c>
    </row>
    <row r="244" spans="1:45">
      <c r="A244" t="str">
        <f>'Model output'!A243</f>
        <v>TCGA-FY-A3BL</v>
      </c>
      <c r="B244" s="36">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57"/>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output'!G243)),ISNUMBER(SEARCH("V ",'Model output'!G243)),ISNUMBER(SEARCH("five",'Model output'!G243)),ISNUMBER(SEARCH("5",'Model output'!G243))))), "lateral", "central"))</f>
        <v/>
      </c>
      <c r="H244" t="str">
        <f>IF('Model output'!H243="","negative",IF(OR(ISNUMBER(SEARCH("lymph node",'Model output'!H243)),ISNUMBER(SEARCH("gland",'Model output'!H243)),ISNUMBER(SEARCH("lobe",'Model output'!H243)),ISNUMBER(SEARCH("isthmus",'Model output'!H243)),ISNUMBER(SEARCH("mediastinum",'Model output'!H243)),ISNUMBER(SEARCH("Not mentioned",'Model output'!H243)), ISNUMBER(SEARCH("Not applicable",'Model output'!H243)), ISNUMBER(SEARCH("paratracheal",'Model output'!H243)),ISNUMBER(SEARCH("fibroadipose tissue",'Model output'!H243)),ISNUMBER(SEARCH("thyroid node",'Model output'!H243)),ISNUMBER(SEARCH("skeletal muscle",'Model output'!H243)),ISNUMBER(SEARCH("right",'Model output'!H243)),ISNUMBER(SEARCH("left",'Model output'!H243)),ISNUMBER(SEARCH("Not specified",'Model output'!H243))),"negative","positive"))</f>
        <v>negative</v>
      </c>
      <c r="I244" t="str">
        <f>IF(OR('Model output'!I243="",'Model output'!I243="Not answered",'Model output'!I243="Not mentioned"),"",IF(ISNUMBER('Model output'!I243),'Model output'!I243,1))</f>
        <v/>
      </c>
      <c r="J244" t="str">
        <f>IF(OR('Model output'!J243="",'Model output'!J243="Not answered",'Model output'!J243="Not mentioned"),"",IF(AND(ISNUMBER('Model output'!J243),'Model output'!J243&lt;=I244),'Model output'!J243,IF(AND(ISNUMBER('Model output'!J243), 'Model output'!J243&gt;=DATE(2024,1,1)), MIN(DAY('Model output'!J243), MONTH('Model output'!J243), YEAR('Model output'!J243)), IF(ISNUMBER(SEARCH("0/",'Model output'!J243)),0,IF(ISNUMBER(SEARCH("/",'Model output'!J243)), VALUE(LEFT('Model output'!J243, SEARCH("/",'Model output'!J243)-1)),1)))))</f>
        <v/>
      </c>
      <c r="K244" t="str" cm="1">
        <f t="array" ref="K244">IF(COUNT(FIND({0,1,2,3,4,5,6,7,8,9},'Model output'!K243))&gt;0,'Model output'!K243,"")</f>
        <v/>
      </c>
      <c r="L244" s="8" t="str">
        <f t="shared" si="45"/>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1.2 cm</v>
      </c>
      <c r="Q244" t="str">
        <f t="shared" si="49"/>
        <v>1.2cm</v>
      </c>
      <c r="R244" cm="1">
        <f t="array" ref="R244">IF(Q244="","",IF(ISNUMBER(SEARCH("cm",Q244)),MAX(VALUE(SUBSTITUTE(_xlfn.FILTERXML("&lt;t&gt;&lt;s&gt;"&amp;SUBSTITUTE(Q244,",","&lt;/s&gt;&lt;s&gt;")&amp;"&lt;/s&gt;&lt;/t&gt;","//s"),"cm",""))),MAX(VALUE(SUBSTITUTE(_xlfn.FILTERXML("&lt;t&gt;&lt;s&gt;"&amp;SUBSTITUTE(Q244,",","&lt;/s&gt;&lt;s&gt;")&amp;"&lt;/s&gt;&lt;/t&gt;","//s"),"mm","")))/10))</f>
        <v>1.2</v>
      </c>
      <c r="S244" t="str">
        <f>IF(OR('Model output'!P243="",ISNUMBER(SEARCH("Not identified", 'Model output'!P243)),ISNUMBER(SEARCH("Absent",'Model output'!P243)),AND(ISNUMBER(SEARCH("No",'Model output'!P243)),NOT(ISNUMBER(SEARCH("diagnostic",'Model output'!P243)))),ISNUMBER(SEARCH("Negative",'Model output'!P243))),"negative","positive")</f>
        <v>negative</v>
      </c>
      <c r="T244">
        <f>IF('Model output'!O243="","",'Model output'!O243)</f>
        <v>1</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 ""))</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negative</v>
      </c>
      <c r="X244" s="19" t="str">
        <f>IF('Model output'!S243="","",'Model output'!S243)</f>
        <v>Not mentioned</v>
      </c>
      <c r="Y244" t="str">
        <f>IF(OR('Model output'!S243="",ISNUMBER(SEARCH("Absent",'Model output'!S243)),ISNUMBER(SEARCH("Not identified",'Model output'!S243)),AND(ISNUMBER(SEARCH("No",'Model output'!S243)),NOT(ISNUMBER(SEARCH("carcinoma",'Model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1" t="str">
        <f>IF(OR('Model output'!V243="", AND(ISERROR(SEARCH("Positive",'Model output'!V243)), ISNUMBER(SEARCH("Negative",'Model output'!V243))), ISNUMBER(SEARCH("Uninvolved",'Model output'!V243)), ISNUMBER(SEARCH("not involved",'Model output'!V243)), ISNUMBER(SEARCH("Free",'Model output'!V243)), ISNUMBER(SEARCH("1 mm",'Model output'!V243)), ISNUMBER(SEARCH("1.0 mm",'Model output'!V243)), ISNUMBER(SEARCH("0.1 CM",'Model output'!V243)), ISNUMBER(SEARCH("less than 0.2 mm",'Model output'!V243)), ISNUMBER(SEARCH("less than 0.5 mm",'Model output'!V243)), ISNUMBER(SEARCH("invades capsule",'Model output'!V243)), ISNUMBER(SEARCH("Lymphocyte invasion",'Model output'!V243)), ISNUMBER(SEARCH("invades in capsule or vessel or benign tissue",'Model output'!V243)), ISNUMBER(SEARCH("not mentioned",'Model output'!V243)), ISNUMBER(SEARCH("cannot be assessed",'Model output'!V243))), "negative", "positive")</f>
        <v>negative</v>
      </c>
      <c r="AE244" s="38"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39" t="str">
        <f t="shared" si="47"/>
        <v>1b</v>
      </c>
      <c r="AG244" s="39" t="str">
        <f t="shared" si="48"/>
        <v>0</v>
      </c>
      <c r="AH244" s="39" t="str">
        <f t="shared" si="50"/>
        <v>0</v>
      </c>
      <c r="AI244" s="45" t="str">
        <f t="shared" si="51"/>
        <v>I</v>
      </c>
      <c r="AJ244" s="42" t="s">
        <v>941</v>
      </c>
      <c r="AK244" s="44" t="s">
        <v>945</v>
      </c>
      <c r="AL244" s="44" t="s">
        <v>949</v>
      </c>
      <c r="AM244" s="44" t="s">
        <v>949</v>
      </c>
      <c r="AN244" s="44" t="s">
        <v>73</v>
      </c>
      <c r="AO244" s="24">
        <f t="shared" ca="1" si="52"/>
        <v>1</v>
      </c>
      <c r="AP244" s="1">
        <f t="shared" si="53"/>
        <v>1</v>
      </c>
      <c r="AQ244" s="1">
        <f t="shared" si="54"/>
        <v>1</v>
      </c>
      <c r="AR244" s="1">
        <f t="shared" si="55"/>
        <v>1</v>
      </c>
      <c r="AS244" s="15">
        <f t="shared" si="56"/>
        <v>1</v>
      </c>
    </row>
    <row r="245" spans="1:45">
      <c r="A245" t="str">
        <f>'Model output'!A244</f>
        <v>TCGA-FY-A3I5</v>
      </c>
      <c r="B245" s="36">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X</v>
      </c>
      <c r="F245" t="str">
        <f t="shared" si="57"/>
        <v>positive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output'!G244)),ISNUMBER(SEARCH("V ",'Model output'!G244)),ISNUMBER(SEARCH("five",'Model output'!G244)),ISNUMBER(SEARCH("5",'Model output'!G244))))), "lateral", "central"))</f>
        <v/>
      </c>
      <c r="H245" t="str">
        <f>IF('Model output'!H244="","negative",IF(OR(ISNUMBER(SEARCH("lymph node",'Model output'!H244)),ISNUMBER(SEARCH("gland",'Model output'!H244)),ISNUMBER(SEARCH("lobe",'Model output'!H244)),ISNUMBER(SEARCH("isthmus",'Model output'!H244)),ISNUMBER(SEARCH("mediastinum",'Model output'!H244)),ISNUMBER(SEARCH("Not mentioned",'Model output'!H244)), ISNUMBER(SEARCH("Not applicable",'Model output'!H244)), ISNUMBER(SEARCH("paratracheal",'Model output'!H244)),ISNUMBER(SEARCH("fibroadipose tissue",'Model output'!H244)),ISNUMBER(SEARCH("thyroid node",'Model output'!H244)),ISNUMBER(SEARCH("skeletal muscle",'Model output'!H244)),ISNUMBER(SEARCH("right",'Model output'!H244)),ISNUMBER(SEARCH("left",'Model output'!H244)),ISNUMBER(SEARCH("Not specified",'Model output'!H244))),"negative","positive"))</f>
        <v>negative</v>
      </c>
      <c r="I245">
        <f>IF(OR('Model output'!I244="",'Model output'!I244="Not answered",'Model output'!I244="Not mentioned"),"",IF(ISNUMBER('Model output'!I244),'Model output'!I244,1))</f>
        <v>18</v>
      </c>
      <c r="J245">
        <f>IF(OR('Model output'!J244="",'Model output'!J244="Not answered",'Model output'!J244="Not mentioned"),"",IF(AND(ISNUMBER('Model output'!J244),'Model output'!J244&lt;=I245),'Model output'!J244,IF(AND(ISNUMBER('Model output'!J244), 'Model output'!J244&gt;=DATE(2024,1,1)), MIN(DAY('Model output'!J244), MONTH('Model output'!J244), YEAR('Model output'!J244)), IF(ISNUMBER(SEARCH("0/",'Model output'!J244)),0,IF(ISNUMBER(SEARCH("/",'Model output'!J244)), VALUE(LEFT('Model output'!J244, SEARCH("/",'Model output'!J244)-1)),1)))))</f>
        <v>9</v>
      </c>
      <c r="K245" t="str" cm="1">
        <f t="array" ref="K245">IF(COUNT(FIND({0,1,2,3,4,5,6,7,8,9},'Model output'!K244))&gt;0,'Model output'!K244,"")</f>
        <v/>
      </c>
      <c r="L245" s="8" t="str">
        <f t="shared" si="45"/>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v>
      </c>
      <c r="O245" t="str">
        <f>IF('Model output'!M244="","",'Model output'!M244)</f>
        <v>Follicular Variant</v>
      </c>
      <c r="P245" t="str">
        <f>IF('Model output'!N244="","",'Model output'!N244)</f>
        <v>4.5 x 3.0 x 3.0 cm</v>
      </c>
      <c r="Q245" t="str">
        <f t="shared" si="49"/>
        <v>4.5,3.0,3.0cm</v>
      </c>
      <c r="R245" cm="1">
        <f t="array" ref="R245">IF(Q245="","",IF(ISNUMBER(SEARCH("cm",Q245)),MAX(VALUE(SUBSTITUTE(_xlfn.FILTERXML("&lt;t&gt;&lt;s&gt;"&amp;SUBSTITUTE(Q245,",","&lt;/s&gt;&lt;s&gt;")&amp;"&lt;/s&gt;&lt;/t&gt;","//s"),"cm",""))),MAX(VALUE(SUBSTITUTE(_xlfn.FILTERXML("&lt;t&gt;&lt;s&gt;"&amp;SUBSTITUTE(Q245,",","&lt;/s&gt;&lt;s&gt;")&amp;"&lt;/s&gt;&lt;/t&gt;","//s"),"mm","")))/10))</f>
        <v>4.5</v>
      </c>
      <c r="S245" t="str">
        <f>IF(OR('Model output'!P244="",ISNUMBER(SEARCH("Not identified", 'Model output'!P244)),ISNUMBER(SEARCH("Absent",'Model output'!P244)),AND(ISNUMBER(SEARCH("No",'Model output'!P244)),NOT(ISNUMBER(SEARCH("diagnostic",'Model output'!P244)))),ISNUMBER(SEARCH("Negative",'Model output'!P244))),"negative","positive")</f>
        <v>negative</v>
      </c>
      <c r="T245">
        <f>IF('Model output'!O244="","",'Model output'!O244)</f>
        <v>1</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 ""))</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9" t="str">
        <f>IF('Model output'!S244="","",'Model output'!S244)</f>
        <v>Not identified</v>
      </c>
      <c r="Y245" t="str">
        <f>IF(OR('Model output'!S244="",ISNUMBER(SEARCH("Absent",'Model output'!S244)),ISNUMBER(SEARCH("Not identified",'Model output'!S244)),AND(ISNUMBER(SEARCH("No",'Model output'!S244)),NOT(ISNUMBER(SEARCH("carcinoma",'Model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1" t="str">
        <f>IF(OR('Model output'!V244="", AND(ISERROR(SEARCH("Positive",'Model output'!V244)), ISNUMBER(SEARCH("Negative",'Model output'!V244))), ISNUMBER(SEARCH("Uninvolved",'Model output'!V244)), ISNUMBER(SEARCH("not involved",'Model output'!V244)), ISNUMBER(SEARCH("Free",'Model output'!V244)), ISNUMBER(SEARCH("1 mm",'Model output'!V244)), ISNUMBER(SEARCH("1.0 mm",'Model output'!V244)), ISNUMBER(SEARCH("0.1 CM",'Model output'!V244)), ISNUMBER(SEARCH("less than 0.2 mm",'Model output'!V244)), ISNUMBER(SEARCH("less than 0.5 mm",'Model output'!V244)), ISNUMBER(SEARCH("invades capsule",'Model output'!V244)), ISNUMBER(SEARCH("Lymphocyte invasion",'Model output'!V244)), ISNUMBER(SEARCH("invades in capsule or vessel or benign tissue",'Model output'!V244)), ISNUMBER(SEARCH("not mentioned",'Model output'!V244)), ISNUMBER(SEARCH("cannot be assessed",'Model output'!V244))), "negative", "positive")</f>
        <v>negative</v>
      </c>
      <c r="AE245" s="38"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intermediate</v>
      </c>
      <c r="AF245" s="39" t="str">
        <f t="shared" si="47"/>
        <v>3a</v>
      </c>
      <c r="AG245" s="39" t="str">
        <f t="shared" si="48"/>
        <v>1a</v>
      </c>
      <c r="AH245" s="39" t="str">
        <f t="shared" si="50"/>
        <v>0</v>
      </c>
      <c r="AI245" s="45" t="str">
        <f t="shared" si="51"/>
        <v>II</v>
      </c>
      <c r="AJ245" s="42" t="s">
        <v>941</v>
      </c>
      <c r="AK245" s="44" t="s">
        <v>950</v>
      </c>
      <c r="AL245" s="44" t="s">
        <v>946</v>
      </c>
      <c r="AM245" s="44" t="s">
        <v>949</v>
      </c>
      <c r="AN245" s="44" t="s">
        <v>947</v>
      </c>
      <c r="AO245" s="24">
        <f t="shared" ca="1" si="52"/>
        <v>0</v>
      </c>
      <c r="AP245" s="1">
        <f t="shared" si="53"/>
        <v>1</v>
      </c>
      <c r="AQ245" s="1">
        <f t="shared" si="54"/>
        <v>0</v>
      </c>
      <c r="AR245" s="1">
        <f t="shared" si="55"/>
        <v>1</v>
      </c>
      <c r="AS245" s="15">
        <f t="shared" si="56"/>
        <v>1</v>
      </c>
    </row>
    <row r="246" spans="1:45">
      <c r="A246" t="str">
        <f>'Model output'!A245</f>
        <v>TCGA-FY-A3NM</v>
      </c>
      <c r="B246" s="36">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7"/>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output'!G245)),ISNUMBER(SEARCH("V ",'Model output'!G245)),ISNUMBER(SEARCH("five",'Model output'!G245)),ISNUMBER(SEARCH("5",'Model output'!G245))))), "lateral", "central"))</f>
        <v/>
      </c>
      <c r="H246" t="str">
        <f>IF('Model output'!H245="","negative",IF(OR(ISNUMBER(SEARCH("lymph node",'Model output'!H245)),ISNUMBER(SEARCH("gland",'Model output'!H245)),ISNUMBER(SEARCH("lobe",'Model output'!H245)),ISNUMBER(SEARCH("isthmus",'Model output'!H245)),ISNUMBER(SEARCH("mediastinum",'Model output'!H245)),ISNUMBER(SEARCH("Not mentioned",'Model output'!H245)), ISNUMBER(SEARCH("Not applicable",'Model output'!H245)), ISNUMBER(SEARCH("paratracheal",'Model output'!H245)),ISNUMBER(SEARCH("fibroadipose tissue",'Model output'!H245)),ISNUMBER(SEARCH("thyroid node",'Model output'!H245)),ISNUMBER(SEARCH("skeletal muscle",'Model output'!H245)),ISNUMBER(SEARCH("right",'Model output'!H245)),ISNUMBER(SEARCH("left",'Model output'!H245)),ISNUMBER(SEARCH("Not specified",'Model output'!H245))),"negative","positive"))</f>
        <v>negative</v>
      </c>
      <c r="I246">
        <f>IF(OR('Model output'!I245="",'Model output'!I245="Not answered",'Model output'!I245="Not mentioned"),"",IF(ISNUMBER('Model output'!I245),'Model output'!I245,1))</f>
        <v>4</v>
      </c>
      <c r="J246">
        <f>IF(OR('Model output'!J245="",'Model output'!J245="Not answered",'Model output'!J245="Not mentioned"),"",IF(AND(ISNUMBER('Model output'!J245),'Model output'!J245&lt;=I246),'Model output'!J245,IF(AND(ISNUMBER('Model output'!J245), 'Model output'!J245&gt;=DATE(2024,1,1)), MIN(DAY('Model output'!J245), MONTH('Model output'!J245), YEAR('Model output'!J245)), IF(ISNUMBER(SEARCH("0/",'Model output'!J245)),0,IF(ISNUMBER(SEARCH("/",'Model output'!J245)), VALUE(LEFT('Model output'!J245, SEARCH("/",'Model output'!J245)-1)),1)))))</f>
        <v>0</v>
      </c>
      <c r="K246" t="str" cm="1">
        <f t="array" ref="K246">IF(COUNT(FIND({0,1,2,3,4,5,6,7,8,9},'Model output'!K245))&gt;0,'Model output'!K245,"")</f>
        <v/>
      </c>
      <c r="L246" s="8" t="str">
        <f t="shared" si="45"/>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v>
      </c>
      <c r="O246" t="str">
        <f>IF('Model output'!M245="","",'Model output'!M245)</f>
        <v>classical</v>
      </c>
      <c r="P246" t="str">
        <f>IF('Model output'!N245="","",'Model output'!N245)</f>
        <v>1.6 cm</v>
      </c>
      <c r="Q246" t="str">
        <f t="shared" si="49"/>
        <v>1.6cm</v>
      </c>
      <c r="R246" cm="1">
        <f t="array" ref="R246">IF(Q246="","",IF(ISNUMBER(SEARCH("cm",Q246)),MAX(VALUE(SUBSTITUTE(_xlfn.FILTERXML("&lt;t&gt;&lt;s&gt;"&amp;SUBSTITUTE(Q246,",","&lt;/s&gt;&lt;s&gt;")&amp;"&lt;/s&gt;&lt;/t&gt;","//s"),"cm",""))),MAX(VALUE(SUBSTITUTE(_xlfn.FILTERXML("&lt;t&gt;&lt;s&gt;"&amp;SUBSTITUTE(Q246,",","&lt;/s&gt;&lt;s&gt;")&amp;"&lt;/s&gt;&lt;/t&gt;","//s"),"mm","")))/10))</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 ""))</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negative</v>
      </c>
      <c r="X246" s="19" t="str">
        <f>IF('Model output'!S245="","",'Model output'!S245)</f>
        <v>Present, minimal</v>
      </c>
      <c r="Y246" t="str">
        <f>IF(OR('Model output'!S245="",ISNUMBER(SEARCH("Absent",'Model output'!S245)),ISNUMBER(SEARCH("Not identified",'Model output'!S245)),AND(ISNUMBER(SEARCH("No",'Model output'!S245)),NOT(ISNUMBER(SEARCH("carcinoma",'Model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1" t="str">
        <f>IF(OR('Model output'!V245="", AND(ISERROR(SEARCH("Positive",'Model output'!V245)), ISNUMBER(SEARCH("Negative",'Model output'!V245))), ISNUMBER(SEARCH("Uninvolved",'Model output'!V245)), ISNUMBER(SEARCH("not involved",'Model output'!V245)), ISNUMBER(SEARCH("Free",'Model output'!V245)), ISNUMBER(SEARCH("1 mm",'Model output'!V245)), ISNUMBER(SEARCH("1.0 mm",'Model output'!V245)), ISNUMBER(SEARCH("0.1 CM",'Model output'!V245)), ISNUMBER(SEARCH("less than 0.2 mm",'Model output'!V245)), ISNUMBER(SEARCH("less than 0.5 mm",'Model output'!V245)), ISNUMBER(SEARCH("invades capsule",'Model output'!V245)), ISNUMBER(SEARCH("Lymphocyte invasion",'Model output'!V245)), ISNUMBER(SEARCH("invades in capsule or vessel or benign tissue",'Model output'!V245)), ISNUMBER(SEARCH("not mentioned",'Model output'!V245)), ISNUMBER(SEARCH("cannot be assessed",'Model output'!V245))), "negative", "positive")</f>
        <v>negative</v>
      </c>
      <c r="AE246" s="38"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39" t="str">
        <f t="shared" si="47"/>
        <v>1b</v>
      </c>
      <c r="AG246" s="39" t="str">
        <f t="shared" si="48"/>
        <v>0</v>
      </c>
      <c r="AH246" s="39" t="str">
        <f t="shared" si="50"/>
        <v>0</v>
      </c>
      <c r="AI246" s="45" t="str">
        <f t="shared" si="51"/>
        <v>I</v>
      </c>
      <c r="AJ246" s="42" t="s">
        <v>942</v>
      </c>
      <c r="AK246" s="44" t="s">
        <v>945</v>
      </c>
      <c r="AL246" s="44" t="s">
        <v>946</v>
      </c>
      <c r="AM246" s="44" t="s">
        <v>949</v>
      </c>
      <c r="AN246" s="44" t="s">
        <v>73</v>
      </c>
      <c r="AO246" s="24">
        <f t="shared" ca="1" si="52"/>
        <v>1</v>
      </c>
      <c r="AP246" s="1">
        <f t="shared" si="53"/>
        <v>1</v>
      </c>
      <c r="AQ246" s="1">
        <f t="shared" si="54"/>
        <v>1</v>
      </c>
      <c r="AR246" s="1">
        <f t="shared" si="55"/>
        <v>1</v>
      </c>
      <c r="AS246" s="15">
        <f t="shared" si="56"/>
        <v>1</v>
      </c>
    </row>
    <row r="247" spans="1:45">
      <c r="A247" t="str">
        <f>'Model output'!A246</f>
        <v>TCGA-FY-A3NN</v>
      </c>
      <c r="B247" s="36">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7"/>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output'!G246)),ISNUMBER(SEARCH("V ",'Model output'!G246)),ISNUMBER(SEARCH("five",'Model output'!G246)),ISNUMBER(SEARCH("5",'Model output'!G246))))), "lateral", "central"))</f>
        <v/>
      </c>
      <c r="H247" t="str">
        <f>IF('Model output'!H246="","negative",IF(OR(ISNUMBER(SEARCH("lymph node",'Model output'!H246)),ISNUMBER(SEARCH("gland",'Model output'!H246)),ISNUMBER(SEARCH("lobe",'Model output'!H246)),ISNUMBER(SEARCH("isthmus",'Model output'!H246)),ISNUMBER(SEARCH("mediastinum",'Model output'!H246)),ISNUMBER(SEARCH("Not mentioned",'Model output'!H246)), ISNUMBER(SEARCH("Not applicable",'Model output'!H246)), ISNUMBER(SEARCH("paratracheal",'Model output'!H246)),ISNUMBER(SEARCH("fibroadipose tissue",'Model output'!H246)),ISNUMBER(SEARCH("thyroid node",'Model output'!H246)),ISNUMBER(SEARCH("skeletal muscle",'Model output'!H246)),ISNUMBER(SEARCH("right",'Model output'!H246)),ISNUMBER(SEARCH("left",'Model output'!H246)),ISNUMBER(SEARCH("Not specified",'Model output'!H246))),"negative","positive"))</f>
        <v>negative</v>
      </c>
      <c r="I247">
        <f>IF(OR('Model output'!I246="",'Model output'!I246="Not answered",'Model output'!I246="Not mentioned"),"",IF(ISNUMBER('Model output'!I246),'Model output'!I246,1))</f>
        <v>2</v>
      </c>
      <c r="J247">
        <f>IF(OR('Model output'!J246="",'Model output'!J246="Not answered",'Model output'!J246="Not mentioned"),"",IF(AND(ISNUMBER('Model output'!J246),'Model output'!J246&lt;=I247),'Model output'!J246,IF(AND(ISNUMBER('Model output'!J246), 'Model output'!J246&gt;=DATE(2024,1,1)), MIN(DAY('Model output'!J246), MONTH('Model output'!J246), YEAR('Model output'!J246)), IF(ISNUMBER(SEARCH("0/",'Model output'!J246)),0,IF(ISNUMBER(SEARCH("/",'Model output'!J246)), VALUE(LEFT('Model output'!J246, SEARCH("/",'Model output'!J246)-1)),1)))))</f>
        <v>2</v>
      </c>
      <c r="K247" t="str" cm="1">
        <f t="array" ref="K247">IF(COUNT(FIND({0,1,2,3,4,5,6,7,8,9},'Model output'!K246))&gt;0,'Model output'!K246,"")</f>
        <v/>
      </c>
      <c r="L247" s="8" t="str">
        <f t="shared" si="45"/>
        <v/>
      </c>
      <c r="M247" t="str" cm="1">
        <f t="array" ref="M247">IF(L247="","",IF(ISNUMBER(SEARCH("cm",L247)),MAX(VALUE(SUBSTITUTE(_xlfn.FILTERXML("&lt;t&gt;&lt;s&gt;"&amp;SUBSTITUTE(L247,",","&lt;/s&gt;&lt;s&gt;")&amp;"&lt;/s&gt;&lt;/t&gt;","//s"),"cm",""))),MAX(VALUE(SUBSTITUTE(_xlfn.FILTERXML("&lt;t&gt;&lt;s&gt;"&amp;SUBSTITUTE(L247,",","&lt;/s&gt;&lt;s&gt;")&amp;"&lt;/s&gt;&lt;/t&gt;","//s"),"mm","")))/10))</f>
        <v/>
      </c>
      <c r="N247" t="str">
        <f>IF('Model output'!L246="","",'Model output'!L246)</f>
        <v>papillary</v>
      </c>
      <c r="O247" t="str">
        <f>IF('Model output'!M246="","",'Model output'!M246)</f>
        <v>follicular</v>
      </c>
      <c r="P247" t="str">
        <f>IF('Model output'!N246="","",'Model output'!N246)</f>
        <v>2.0 cm</v>
      </c>
      <c r="Q247" t="str">
        <f t="shared" si="49"/>
        <v>2.0cm</v>
      </c>
      <c r="R247" cm="1">
        <f t="array" ref="R247">IF(Q247="","",IF(ISNUMBER(SEARCH("cm",Q247)),MAX(VALUE(SUBSTITUTE(_xlfn.FILTERXML("&lt;t&gt;&lt;s&gt;"&amp;SUBSTITUTE(Q247,",","&lt;/s&gt;&lt;s&gt;")&amp;"&lt;/s&gt;&lt;/t&gt;","//s"),"cm",""))),MAX(VALUE(SUBSTITUTE(_xlfn.FILTERXML("&lt;t&gt;&lt;s&gt;"&amp;SUBSTITUTE(Q247,",","&lt;/s&gt;&lt;s&gt;")&amp;"&lt;/s&gt;&lt;/t&gt;","//s"),"mm","")))/10))</f>
        <v>2</v>
      </c>
      <c r="S247" t="str">
        <f>IF(OR('Model output'!P246="",ISNUMBER(SEARCH("Not identified", 'Model output'!P246)),ISNUMBER(SEARCH("Absent",'Model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 ""))</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9" t="str">
        <f>IF('Model output'!S246="","",'Model output'!S246)</f>
        <v>Not identified</v>
      </c>
      <c r="Y247" t="str">
        <f>IF(OR('Model output'!S246="",ISNUMBER(SEARCH("Absent",'Model output'!S246)),ISNUMBER(SEARCH("Not identified",'Model output'!S246)),AND(ISNUMBER(SEARCH("No",'Model output'!S246)),NOT(ISNUMBER(SEARCH("carcinoma",'Model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
      </c>
      <c r="AB247" t="str">
        <f>IF(AA247&lt;&gt;"Yes","",IF(OR('Model output'!U246="",ISNUMBER(SEARCH("Not identified",'Model output'!U246))),"",'Model output'!U246))</f>
        <v/>
      </c>
      <c r="AC247" s="1" t="str">
        <f>IF(OR('Model output'!V246="", AND(ISERROR(SEARCH("Positive",'Model output'!V246)), ISNUMBER(SEARCH("Negative",'Model output'!V246))), ISNUMBER(SEARCH("Uninvolved",'Model output'!V246)), ISNUMBER(SEARCH("not involved",'Model output'!V246)), ISNUMBER(SEARCH("Free",'Model output'!V246)), ISNUMBER(SEARCH("1 mm",'Model output'!V246)), ISNUMBER(SEARCH("1.0 mm",'Model output'!V246)), ISNUMBER(SEARCH("0.1 CM",'Model output'!V246)), ISNUMBER(SEARCH("less than 0.2 mm",'Model output'!V246)), ISNUMBER(SEARCH("less than 0.5 mm",'Model output'!V246)), ISNUMBER(SEARCH("invades capsule",'Model output'!V246)), ISNUMBER(SEARCH("Lymphocyte invasion",'Model output'!V246)), ISNUMBER(SEARCH("invades in capsule or vessel or benign tissue",'Model output'!V246)), ISNUMBER(SEARCH("not mentioned",'Model output'!V246)), ISNUMBER(SEARCH("cannot be assessed",'Model output'!V246))), "negative", "positive")</f>
        <v>negative</v>
      </c>
      <c r="AE247" s="38"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39" t="str">
        <f t="shared" si="47"/>
        <v>1b</v>
      </c>
      <c r="AG247" s="39" t="str">
        <f t="shared" si="48"/>
        <v>1a</v>
      </c>
      <c r="AH247" s="39" t="str">
        <f t="shared" si="50"/>
        <v>0</v>
      </c>
      <c r="AI247" s="45" t="str">
        <f t="shared" si="51"/>
        <v>I</v>
      </c>
      <c r="AJ247" s="42" t="s">
        <v>941</v>
      </c>
      <c r="AK247" s="44" t="s">
        <v>945</v>
      </c>
      <c r="AL247" s="44" t="s">
        <v>634</v>
      </c>
      <c r="AM247" s="44" t="s">
        <v>949</v>
      </c>
      <c r="AN247" s="44" t="s">
        <v>73</v>
      </c>
      <c r="AO247" s="24">
        <f t="shared" ca="1" si="52"/>
        <v>1</v>
      </c>
      <c r="AP247" s="1">
        <f t="shared" si="53"/>
        <v>1</v>
      </c>
      <c r="AQ247" s="1">
        <f t="shared" si="54"/>
        <v>1</v>
      </c>
      <c r="AR247" s="1">
        <f t="shared" si="55"/>
        <v>1</v>
      </c>
      <c r="AS247" s="15">
        <f t="shared" si="56"/>
        <v>1</v>
      </c>
    </row>
    <row r="248" spans="1:45">
      <c r="A248" t="str">
        <f>'Model output'!A247</f>
        <v>TCGA-FY-A3NP</v>
      </c>
      <c r="B248" s="36">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le</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
      </c>
      <c r="F248" t="str">
        <f t="shared" si="57"/>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output'!G247)),ISNUMBER(SEARCH("V ",'Model output'!G247)),ISNUMBER(SEARCH("five",'Model output'!G247)),ISNUMBER(SEARCH("5",'Model output'!G247))))), "lateral", "central"))</f>
        <v/>
      </c>
      <c r="H248" t="str">
        <f>IF('Model output'!H247="","negative",IF(OR(ISNUMBER(SEARCH("lymph node",'Model output'!H247)),ISNUMBER(SEARCH("gland",'Model output'!H247)),ISNUMBER(SEARCH("lobe",'Model output'!H247)),ISNUMBER(SEARCH("isthmus",'Model output'!H247)),ISNUMBER(SEARCH("mediastinum",'Model output'!H247)),ISNUMBER(SEARCH("Not mentioned",'Model output'!H247)), ISNUMBER(SEARCH("Not applicable",'Model output'!H247)), ISNUMBER(SEARCH("paratracheal",'Model output'!H247)),ISNUMBER(SEARCH("fibroadipose tissue",'Model output'!H247)),ISNUMBER(SEARCH("thyroid node",'Model output'!H247)),ISNUMBER(SEARCH("skeletal muscle",'Model output'!H247)),ISNUMBER(SEARCH("right",'Model output'!H247)),ISNUMBER(SEARCH("left",'Model output'!H247)),ISNUMBER(SEARCH("Not specified",'Model output'!H247))),"negative","positive"))</f>
        <v>negative</v>
      </c>
      <c r="I248" t="str">
        <f>IF(OR('Model output'!I247="",'Model output'!I247="Not answered",'Model output'!I247="Not mentioned"),"",IF(ISNUMBER('Model output'!I247),'Model output'!I247,1))</f>
        <v/>
      </c>
      <c r="J248" t="str">
        <f>IF(OR('Model output'!J247="",'Model output'!J247="Not answered",'Model output'!J247="Not mentioned"),"",IF(AND(ISNUMBER('Model output'!J247),'Model output'!J247&lt;=I248),'Model output'!J247,IF(AND(ISNUMBER('Model output'!J247), 'Model output'!J247&gt;=DATE(2024,1,1)), MIN(DAY('Model output'!J247), MONTH('Model output'!J247), YEAR('Model output'!J247)), IF(ISNUMBER(SEARCH("0/",'Model output'!J247)),0,IF(ISNUMBER(SEARCH("/",'Model output'!J247)), VALUE(LEFT('Model output'!J247, SEARCH("/",'Model output'!J247)-1)),1)))))</f>
        <v/>
      </c>
      <c r="K248" t="str" cm="1">
        <f t="array" ref="K248">IF(COUNT(FIND({0,1,2,3,4,5,6,7,8,9},'Model output'!K247))&gt;0,'Model output'!K247,"")</f>
        <v/>
      </c>
      <c r="L248" s="8" t="str">
        <f t="shared" si="45"/>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follicular variant</v>
      </c>
      <c r="O248" t="str">
        <f>IF('Model output'!M247="","",'Model output'!M247)</f>
        <v>well differentiated</v>
      </c>
      <c r="P248" t="str">
        <f>IF('Model output'!N247="","",'Model output'!N247)</f>
        <v>3 cm</v>
      </c>
      <c r="Q248" t="str">
        <f t="shared" si="49"/>
        <v>3cm</v>
      </c>
      <c r="R248" cm="1">
        <f t="array" ref="R248">IF(Q248="","",IF(ISNUMBER(SEARCH("cm",Q248)),MAX(VALUE(SUBSTITUTE(_xlfn.FILTERXML("&lt;t&gt;&lt;s&gt;"&amp;SUBSTITUTE(Q248,",","&lt;/s&gt;&lt;s&gt;")&amp;"&lt;/s&gt;&lt;/t&gt;","//s"),"cm",""))),MAX(VALUE(SUBSTITUTE(_xlfn.FILTERXML("&lt;t&gt;&lt;s&gt;"&amp;SUBSTITUTE(Q248,",","&lt;/s&gt;&lt;s&gt;")&amp;"&lt;/s&gt;&lt;/t&gt;","//s"),"mm","")))/10))</f>
        <v>3</v>
      </c>
      <c r="S248" t="str">
        <f>IF(OR('Model output'!P247="",ISNUMBER(SEARCH("Not identified", 'Model output'!P247)),ISNUMBER(SEARCH("Absent",'Model output'!P247)),AND(ISNUMBER(SEARCH("No",'Model output'!P247)),NOT(ISNUMBER(SEARCH("diagnostic",'Model output'!P247)))),ISNUMBER(SEARCH("Negative",'Model output'!P247))),"negative","positive")</f>
        <v>positive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 ""))</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9" t="str">
        <f>IF('Model output'!S247="","",'Model output'!S247)</f>
        <v>Not mentioned</v>
      </c>
      <c r="Y248" t="str">
        <f>IF(OR('Model output'!S247="",ISNUMBER(SEARCH("Absent",'Model output'!S247)),ISNUMBER(SEARCH("Not identified",'Model output'!S247)),AND(ISNUMBER(SEARCH("No",'Model output'!S247)),NOT(ISNUMBER(SEARCH("carcinoma",'Model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1" t="str">
        <f>IF(OR('Model output'!V247="", AND(ISERROR(SEARCH("Positive",'Model output'!V247)), ISNUMBER(SEARCH("Negative",'Model output'!V247))), ISNUMBER(SEARCH("Uninvolved",'Model output'!V247)), ISNUMBER(SEARCH("not involved",'Model output'!V247)), ISNUMBER(SEARCH("Free",'Model output'!V247)), ISNUMBER(SEARCH("1 mm",'Model output'!V247)), ISNUMBER(SEARCH("1.0 mm",'Model output'!V247)), ISNUMBER(SEARCH("0.1 CM",'Model output'!V247)), ISNUMBER(SEARCH("less than 0.2 mm",'Model output'!V247)), ISNUMBER(SEARCH("less than 0.5 mm",'Model output'!V247)), ISNUMBER(SEARCH("invades capsule",'Model output'!V247)), ISNUMBER(SEARCH("Lymphocyte invasion",'Model output'!V247)), ISNUMBER(SEARCH("invades in capsule or vessel or benign tissue",'Model output'!V247)), ISNUMBER(SEARCH("not mentioned",'Model output'!V247)), ISNUMBER(SEARCH("cannot be assessed",'Model output'!V247))), "negative", "positive")</f>
        <v>negative</v>
      </c>
      <c r="AE248" s="38"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low</v>
      </c>
      <c r="AF248" s="39" t="str">
        <f t="shared" si="47"/>
        <v>2</v>
      </c>
      <c r="AG248" s="39" t="str">
        <f t="shared" si="48"/>
        <v>0</v>
      </c>
      <c r="AH248" s="39" t="str">
        <f t="shared" si="50"/>
        <v>0</v>
      </c>
      <c r="AI248" s="45" t="str">
        <f t="shared" si="51"/>
        <v>I</v>
      </c>
      <c r="AJ248" s="42" t="s">
        <v>941</v>
      </c>
      <c r="AK248" s="44" t="s">
        <v>945</v>
      </c>
      <c r="AL248" s="44" t="s">
        <v>953</v>
      </c>
      <c r="AM248" s="44" t="s">
        <v>946</v>
      </c>
      <c r="AN248" s="44" t="s">
        <v>73</v>
      </c>
      <c r="AO248" s="24">
        <f t="shared" ca="1" si="52"/>
        <v>1</v>
      </c>
      <c r="AP248" s="1">
        <f t="shared" si="53"/>
        <v>0</v>
      </c>
      <c r="AQ248" s="1">
        <f t="shared" si="54"/>
        <v>1</v>
      </c>
      <c r="AR248" s="1">
        <f t="shared" si="55"/>
        <v>1</v>
      </c>
      <c r="AS248" s="15">
        <f t="shared" si="56"/>
        <v>1</v>
      </c>
    </row>
    <row r="249" spans="1:45">
      <c r="A249" t="str">
        <f>'Model output'!A248</f>
        <v>TCGA-FY-A3ON</v>
      </c>
      <c r="B249" s="36">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7"/>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output'!G248)),ISNUMBER(SEARCH("V ",'Model output'!G248)),ISNUMBER(SEARCH("five",'Model output'!G248)),ISNUMBER(SEARCH("5",'Model output'!G248))))), "lateral", "central"))</f>
        <v/>
      </c>
      <c r="H249" t="str">
        <f>IF('Model output'!H248="","negative",IF(OR(ISNUMBER(SEARCH("lymph node",'Model output'!H248)),ISNUMBER(SEARCH("gland",'Model output'!H248)),ISNUMBER(SEARCH("lobe",'Model output'!H248)),ISNUMBER(SEARCH("isthmus",'Model output'!H248)),ISNUMBER(SEARCH("mediastinum",'Model output'!H248)),ISNUMBER(SEARCH("Not mentioned",'Model output'!H248)), ISNUMBER(SEARCH("Not applicable",'Model output'!H248)), ISNUMBER(SEARCH("paratracheal",'Model output'!H248)),ISNUMBER(SEARCH("fibroadipose tissue",'Model output'!H248)),ISNUMBER(SEARCH("thyroid node",'Model output'!H248)),ISNUMBER(SEARCH("skeletal muscle",'Model output'!H248)),ISNUMBER(SEARCH("right",'Model output'!H248)),ISNUMBER(SEARCH("left",'Model output'!H248)),ISNUMBER(SEARCH("Not specified",'Model output'!H248))),"negative","positive"))</f>
        <v>negative</v>
      </c>
      <c r="I249">
        <f>IF(OR('Model output'!I248="",'Model output'!I248="Not answered",'Model output'!I248="Not mentioned"),"",IF(ISNUMBER('Model output'!I248),'Model output'!I248,1))</f>
        <v>4</v>
      </c>
      <c r="J249">
        <f>IF(OR('Model output'!J248="",'Model output'!J248="Not answered",'Model output'!J248="Not mentioned"),"",IF(AND(ISNUMBER('Model output'!J248),'Model output'!J248&lt;=I249),'Model output'!J248,IF(AND(ISNUMBER('Model output'!J248), 'Model output'!J248&gt;=DATE(2024,1,1)), MIN(DAY('Model output'!J248), MONTH('Model output'!J248), YEAR('Model output'!J248)), IF(ISNUMBER(SEARCH("0/",'Model output'!J248)),0,IF(ISNUMBER(SEARCH("/",'Model output'!J248)), VALUE(LEFT('Model output'!J248, SEARCH("/",'Model output'!J248)-1)),1)))))</f>
        <v>1</v>
      </c>
      <c r="K249" t="str" cm="1">
        <f t="array" ref="K249">IF(COUNT(FIND({0,1,2,3,4,5,6,7,8,9},'Model output'!K248))&gt;0,'Model output'!K248,"")</f>
        <v/>
      </c>
      <c r="L249" s="8" t="str">
        <f t="shared" si="45"/>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 Thyroid Carcinoma, classical variant</v>
      </c>
      <c r="O249" t="str">
        <f>IF('Model output'!M248="","",'Model output'!M248)</f>
        <v/>
      </c>
      <c r="P249" t="str">
        <f>IF('Model output'!N248="","",'Model output'!N248)</f>
        <v>2.5cm</v>
      </c>
      <c r="Q249" t="str">
        <f t="shared" si="49"/>
        <v>2.5cm</v>
      </c>
      <c r="R249" cm="1">
        <f t="array" ref="R249">IF(Q249="","",IF(ISNUMBER(SEARCH("cm",Q249)),MAX(VALUE(SUBSTITUTE(_xlfn.FILTERXML("&lt;t&gt;&lt;s&gt;"&amp;SUBSTITUTE(Q249,",","&lt;/s&gt;&lt;s&gt;")&amp;"&lt;/s&gt;&lt;/t&gt;","//s"),"cm",""))),MAX(VALUE(SUBSTITUTE(_xlfn.FILTERXML("&lt;t&gt;&lt;s&gt;"&amp;SUBSTITUTE(Q249,",","&lt;/s&gt;&lt;s&gt;")&amp;"&lt;/s&gt;&lt;/t&gt;","//s"),"mm","")))/10))</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 ""))</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9" t="str">
        <f>IF('Model output'!S248="","",'Model output'!S248)</f>
        <v>Not identified</v>
      </c>
      <c r="Y249" t="str">
        <f>IF(OR('Model output'!S248="",ISNUMBER(SEARCH("Absent",'Model output'!S248)),ISNUMBER(SEARCH("Not identified",'Model output'!S248)),AND(ISNUMBER(SEARCH("No",'Model output'!S248)),NOT(ISNUMBER(SEARCH("carcinoma",'Model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1" t="str">
        <f>IF(OR('Model output'!V248="", AND(ISERROR(SEARCH("Positive",'Model output'!V248)), ISNUMBER(SEARCH("Negative",'Model output'!V248))), ISNUMBER(SEARCH("Uninvolved",'Model output'!V248)), ISNUMBER(SEARCH("not involved",'Model output'!V248)), ISNUMBER(SEARCH("Free",'Model output'!V248)), ISNUMBER(SEARCH("1 mm",'Model output'!V248)), ISNUMBER(SEARCH("1.0 mm",'Model output'!V248)), ISNUMBER(SEARCH("0.1 CM",'Model output'!V248)), ISNUMBER(SEARCH("less than 0.2 mm",'Model output'!V248)), ISNUMBER(SEARCH("less than 0.5 mm",'Model output'!V248)), ISNUMBER(SEARCH("invades capsule",'Model output'!V248)), ISNUMBER(SEARCH("Lymphocyte invasion",'Model output'!V248)), ISNUMBER(SEARCH("invades in capsule or vessel or benign tissue",'Model output'!V248)), ISNUMBER(SEARCH("not mentioned",'Model output'!V248)), ISNUMBER(SEARCH("cannot be assessed",'Model output'!V248))), "negative", "positive")</f>
        <v>negative</v>
      </c>
      <c r="AE249" s="38"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39" t="str">
        <f t="shared" si="47"/>
        <v>2</v>
      </c>
      <c r="AG249" s="39" t="str">
        <f t="shared" si="48"/>
        <v>1a</v>
      </c>
      <c r="AH249" s="39" t="str">
        <f t="shared" si="50"/>
        <v>0</v>
      </c>
      <c r="AI249" s="45" t="str">
        <f t="shared" si="51"/>
        <v>I</v>
      </c>
      <c r="AJ249" s="42" t="s">
        <v>941</v>
      </c>
      <c r="AK249" s="44" t="s">
        <v>948</v>
      </c>
      <c r="AL249" s="44" t="s">
        <v>634</v>
      </c>
      <c r="AM249" s="44" t="s">
        <v>949</v>
      </c>
      <c r="AN249" s="44" t="s">
        <v>73</v>
      </c>
      <c r="AO249" s="24">
        <f t="shared" ca="1" si="52"/>
        <v>1</v>
      </c>
      <c r="AP249" s="1">
        <f t="shared" si="53"/>
        <v>1</v>
      </c>
      <c r="AQ249" s="1">
        <f t="shared" si="54"/>
        <v>1</v>
      </c>
      <c r="AR249" s="1">
        <f t="shared" si="55"/>
        <v>1</v>
      </c>
      <c r="AS249" s="15">
        <f t="shared" si="56"/>
        <v>1</v>
      </c>
    </row>
    <row r="250" spans="1:45">
      <c r="A250" t="str">
        <f>'Model output'!A249</f>
        <v>TCGA-FY-A3R7</v>
      </c>
      <c r="B250" s="36">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57"/>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output'!G249)),ISNUMBER(SEARCH("V ",'Model output'!G249)),ISNUMBER(SEARCH("five",'Model output'!G249)),ISNUMBER(SEARCH("5",'Model output'!G249))))), "lateral", "central"))</f>
        <v/>
      </c>
      <c r="H250" t="str">
        <f>IF('Model output'!H249="","negative",IF(OR(ISNUMBER(SEARCH("lymph node",'Model output'!H249)),ISNUMBER(SEARCH("gland",'Model output'!H249)),ISNUMBER(SEARCH("lobe",'Model output'!H249)),ISNUMBER(SEARCH("isthmus",'Model output'!H249)),ISNUMBER(SEARCH("mediastinum",'Model output'!H249)),ISNUMBER(SEARCH("Not mentioned",'Model output'!H249)), ISNUMBER(SEARCH("Not applicable",'Model output'!H249)), ISNUMBER(SEARCH("paratracheal",'Model output'!H249)),ISNUMBER(SEARCH("fibroadipose tissue",'Model output'!H249)),ISNUMBER(SEARCH("thyroid node",'Model output'!H249)),ISNUMBER(SEARCH("skeletal muscle",'Model output'!H249)),ISNUMBER(SEARCH("right",'Model output'!H249)),ISNUMBER(SEARCH("left",'Model output'!H249)),ISNUMBER(SEARCH("Not specified",'Model output'!H249))),"negative","positive"))</f>
        <v>negative</v>
      </c>
      <c r="I250">
        <f>IF(OR('Model output'!I249="",'Model output'!I249="Not answered",'Model output'!I249="Not mentioned"),"",IF(ISNUMBER('Model output'!I249),'Model output'!I249,1))</f>
        <v>2</v>
      </c>
      <c r="J250">
        <f>IF(OR('Model output'!J249="",'Model output'!J249="Not answered",'Model output'!J249="Not mentioned"),"",IF(AND(ISNUMBER('Model output'!J249),'Model output'!J249&lt;=I250),'Model output'!J249,IF(AND(ISNUMBER('Model output'!J249), 'Model output'!J249&gt;=DATE(2024,1,1)), MIN(DAY('Model output'!J249), MONTH('Model output'!J249), YEAR('Model output'!J249)), IF(ISNUMBER(SEARCH("0/",'Model output'!J249)),0,IF(ISNUMBER(SEARCH("/",'Model output'!J249)), VALUE(LEFT('Model output'!J249, SEARCH("/",'Model output'!J249)-1)),1)))))</f>
        <v>2</v>
      </c>
      <c r="K250" t="str" cm="1">
        <f t="array" ref="K250">IF(COUNT(FIND({0,1,2,3,4,5,6,7,8,9},'Model output'!K249))&gt;0,'Model output'!K249,"")</f>
        <v/>
      </c>
      <c r="L250" s="8" t="str">
        <f t="shared" si="45"/>
        <v/>
      </c>
      <c r="M250" t="str" cm="1">
        <f t="array" ref="M250">IF(L250="","",IF(ISNUMBER(SEARCH("cm",L250)),MAX(VALUE(SUBSTITUTE(_xlfn.FILTERXML("&lt;t&gt;&lt;s&gt;"&amp;SUBSTITUTE(L250,",","&lt;/s&gt;&lt;s&gt;")&amp;"&lt;/s&gt;&lt;/t&gt;","//s"),"cm",""))),MAX(VALUE(SUBSTITUTE(_xlfn.FILTERXML("&lt;t&gt;&lt;s&gt;"&amp;SUBSTITUTE(L250,",","&lt;/s&gt;&lt;s&gt;")&amp;"&lt;/s&gt;&lt;/t&gt;","//s"),"mm","")))/10))</f>
        <v/>
      </c>
      <c r="N250" t="str">
        <f>IF('Model output'!L249="","",'Model output'!L249)</f>
        <v>papillary</v>
      </c>
      <c r="O250" t="str">
        <f>IF('Model output'!M249="","",'Model output'!M249)</f>
        <v>classical</v>
      </c>
      <c r="P250" t="str">
        <f>IF('Model output'!N249="","",'Model output'!N249)</f>
        <v>2.0 cm</v>
      </c>
      <c r="Q250" t="str">
        <f t="shared" si="49"/>
        <v>2.0cm</v>
      </c>
      <c r="R250" cm="1">
        <f t="array" ref="R250">IF(Q250="","",IF(ISNUMBER(SEARCH("cm",Q250)),MAX(VALUE(SUBSTITUTE(_xlfn.FILTERXML("&lt;t&gt;&lt;s&gt;"&amp;SUBSTITUTE(Q250,",","&lt;/s&gt;&lt;s&gt;")&amp;"&lt;/s&gt;&lt;/t&gt;","//s"),"cm",""))),MAX(VALUE(SUBSTITUTE(_xlfn.FILTERXML("&lt;t&gt;&lt;s&gt;"&amp;SUBSTITUTE(Q250,",","&lt;/s&gt;&lt;s&gt;")&amp;"&lt;/s&gt;&lt;/t&gt;","//s"),"mm","")))/10))</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 ""))</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9" t="str">
        <f>IF('Model output'!S249="","",'Model output'!S249)</f>
        <v>Present, minimal</v>
      </c>
      <c r="Y250" t="str">
        <f>IF(OR('Model output'!S249="",ISNUMBER(SEARCH("Absent",'Model output'!S249)),ISNUMBER(SEARCH("Not identified",'Model output'!S249)),AND(ISNUMBER(SEARCH("No",'Model output'!S249)),NOT(ISNUMBER(SEARCH("carcinoma",'Model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1" t="str">
        <f>IF(OR('Model output'!V249="", AND(ISERROR(SEARCH("Positive",'Model output'!V249)), ISNUMBER(SEARCH("Negative",'Model output'!V249))), ISNUMBER(SEARCH("Uninvolved",'Model output'!V249)), ISNUMBER(SEARCH("not involved",'Model output'!V249)), ISNUMBER(SEARCH("Free",'Model output'!V249)), ISNUMBER(SEARCH("1 mm",'Model output'!V249)), ISNUMBER(SEARCH("1.0 mm",'Model output'!V249)), ISNUMBER(SEARCH("0.1 CM",'Model output'!V249)), ISNUMBER(SEARCH("less than 0.2 mm",'Model output'!V249)), ISNUMBER(SEARCH("less than 0.5 mm",'Model output'!V249)), ISNUMBER(SEARCH("invades capsule",'Model output'!V249)), ISNUMBER(SEARCH("Lymphocyte invasion",'Model output'!V249)), ISNUMBER(SEARCH("invades in capsule or vessel or benign tissue",'Model output'!V249)), ISNUMBER(SEARCH("not mentioned",'Model output'!V249)), ISNUMBER(SEARCH("cannot be assessed",'Model output'!V249))), "negative", "positive")</f>
        <v>negative</v>
      </c>
      <c r="AE250" s="38"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39" t="str">
        <f t="shared" si="47"/>
        <v>1b</v>
      </c>
      <c r="AG250" s="39" t="str">
        <f t="shared" si="48"/>
        <v>1a</v>
      </c>
      <c r="AH250" s="39" t="str">
        <f t="shared" si="50"/>
        <v>0</v>
      </c>
      <c r="AI250" s="45" t="str">
        <f t="shared" si="51"/>
        <v>I</v>
      </c>
      <c r="AJ250" s="42" t="s">
        <v>942</v>
      </c>
      <c r="AK250" s="44" t="s">
        <v>945</v>
      </c>
      <c r="AL250" s="44" t="s">
        <v>634</v>
      </c>
      <c r="AM250" s="44" t="s">
        <v>949</v>
      </c>
      <c r="AN250" s="44" t="s">
        <v>73</v>
      </c>
      <c r="AO250" s="24">
        <f t="shared" ca="1" si="52"/>
        <v>1</v>
      </c>
      <c r="AP250" s="1">
        <f t="shared" si="53"/>
        <v>1</v>
      </c>
      <c r="AQ250" s="1">
        <f t="shared" si="54"/>
        <v>1</v>
      </c>
      <c r="AR250" s="1">
        <f t="shared" si="55"/>
        <v>1</v>
      </c>
      <c r="AS250" s="15">
        <f t="shared" si="56"/>
        <v>1</v>
      </c>
    </row>
    <row r="251" spans="1:45">
      <c r="A251" t="str">
        <f>'Model output'!A250</f>
        <v>TCGA-FY-A3R8</v>
      </c>
      <c r="B251" s="36">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0</v>
      </c>
      <c r="F251" t="str">
        <f t="shared" si="57"/>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output'!G250)),ISNUMBER(SEARCH("V ",'Model output'!G250)),ISNUMBER(SEARCH("five",'Model output'!G250)),ISNUMBER(SEARCH("5",'Model output'!G250))))), "lateral", "central"))</f>
        <v/>
      </c>
      <c r="H251" t="str">
        <f>IF('Model output'!H250="","negative",IF(OR(ISNUMBER(SEARCH("lymph node",'Model output'!H250)),ISNUMBER(SEARCH("gland",'Model output'!H250)),ISNUMBER(SEARCH("lobe",'Model output'!H250)),ISNUMBER(SEARCH("isthmus",'Model output'!H250)),ISNUMBER(SEARCH("mediastinum",'Model output'!H250)),ISNUMBER(SEARCH("Not mentioned",'Model output'!H250)), ISNUMBER(SEARCH("Not applicable",'Model output'!H250)), ISNUMBER(SEARCH("paratracheal",'Model output'!H250)),ISNUMBER(SEARCH("fibroadipose tissue",'Model output'!H250)),ISNUMBER(SEARCH("thyroid node",'Model output'!H250)),ISNUMBER(SEARCH("skeletal muscle",'Model output'!H250)),ISNUMBER(SEARCH("right",'Model output'!H250)),ISNUMBER(SEARCH("left",'Model output'!H250)),ISNUMBER(SEARCH("Not specified",'Model output'!H250))),"negative","positive"))</f>
        <v>negative</v>
      </c>
      <c r="I251" t="str">
        <f>IF(OR('Model output'!I250="",'Model output'!I250="Not answered",'Model output'!I250="Not mentioned"),"",IF(ISNUMBER('Model output'!I250),'Model output'!I250,1))</f>
        <v/>
      </c>
      <c r="J251" t="str">
        <f>IF(OR('Model output'!J250="",'Model output'!J250="Not answered",'Model output'!J250="Not mentioned"),"",IF(AND(ISNUMBER('Model output'!J250),'Model output'!J250&lt;=I251),'Model output'!J250,IF(AND(ISNUMBER('Model output'!J250), 'Model output'!J250&gt;=DATE(2024,1,1)), MIN(DAY('Model output'!J250), MONTH('Model output'!J250), YEAR('Model output'!J250)), IF(ISNUMBER(SEARCH("0/",'Model output'!J250)),0,IF(ISNUMBER(SEARCH("/",'Model output'!J250)), VALUE(LEFT('Model output'!J250, SEARCH("/",'Model output'!J250)-1)),1)))))</f>
        <v/>
      </c>
      <c r="K251" t="str" cm="1">
        <f t="array" ref="K251">IF(COUNT(FIND({0,1,2,3,4,5,6,7,8,9},'Model output'!K250))&gt;0,'Model output'!K250,"")</f>
        <v/>
      </c>
      <c r="L251" s="8" t="str">
        <f t="shared" si="45"/>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 Variant</v>
      </c>
      <c r="P251" t="str">
        <f>IF('Model output'!N250="","",'Model output'!N250)</f>
        <v>1.7 cm</v>
      </c>
      <c r="Q251" t="str">
        <f t="shared" si="49"/>
        <v>1.7cm</v>
      </c>
      <c r="R251" cm="1">
        <f t="array" ref="R251">IF(Q251="","",IF(ISNUMBER(SEARCH("cm",Q251)),MAX(VALUE(SUBSTITUTE(_xlfn.FILTERXML("&lt;t&gt;&lt;s&gt;"&amp;SUBSTITUTE(Q251,",","&lt;/s&gt;&lt;s&gt;")&amp;"&lt;/s&gt;&lt;/t&gt;","//s"),"cm",""))),MAX(VALUE(SUBSTITUTE(_xlfn.FILTERXML("&lt;t&gt;&lt;s&gt;"&amp;SUBSTITUTE(Q251,",","&lt;/s&gt;&lt;s&gt;")&amp;"&lt;/s&gt;&lt;/t&gt;","//s"),"mm","")))/10))</f>
        <v>1.7</v>
      </c>
      <c r="S251" t="str">
        <f>IF(OR('Model output'!P250="",ISNUMBER(SEARCH("Not identified", 'Model output'!P250)),ISNUMBER(SEARCH("Absent",'Model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 ""))</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9" t="str">
        <f>IF('Model output'!S250="","",'Model output'!S250)</f>
        <v>Present</v>
      </c>
      <c r="Y251" t="str">
        <f>IF(OR('Model output'!S250="",ISNUMBER(SEARCH("Absent",'Model output'!S250)),ISNUMBER(SEARCH("Not identified",'Model output'!S250)),AND(ISNUMBER(SEARCH("No",'Model output'!S250)),NOT(ISNUMBER(SEARCH("carcinoma",'Model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
      </c>
      <c r="AB251" t="str">
        <f>IF(AA251&lt;&gt;"Yes","",IF(OR('Model output'!U250="",ISNUMBER(SEARCH("Not identified",'Model output'!U250))),"",'Model output'!U250))</f>
        <v/>
      </c>
      <c r="AC251" s="1" t="str">
        <f>IF(OR('Model output'!V250="", AND(ISERROR(SEARCH("Positive",'Model output'!V250)), ISNUMBER(SEARCH("Negative",'Model output'!V250))), ISNUMBER(SEARCH("Uninvolved",'Model output'!V250)), ISNUMBER(SEARCH("not involved",'Model output'!V250)), ISNUMBER(SEARCH("Free",'Model output'!V250)), ISNUMBER(SEARCH("1 mm",'Model output'!V250)), ISNUMBER(SEARCH("1.0 mm",'Model output'!V250)), ISNUMBER(SEARCH("0.1 CM",'Model output'!V250)), ISNUMBER(SEARCH("less than 0.2 mm",'Model output'!V250)), ISNUMBER(SEARCH("less than 0.5 mm",'Model output'!V250)), ISNUMBER(SEARCH("invades capsule",'Model output'!V250)), ISNUMBER(SEARCH("Lymphocyte invasion",'Model output'!V250)), ISNUMBER(SEARCH("invades in capsule or vessel or benign tissue",'Model output'!V250)), ISNUMBER(SEARCH("not mentioned",'Model output'!V250)), ISNUMBER(SEARCH("cannot be assessed",'Model output'!V250))), "negative", "positive")</f>
        <v>negative</v>
      </c>
      <c r="AE251" s="38"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intermediate</v>
      </c>
      <c r="AF251" s="39" t="str">
        <f t="shared" si="47"/>
        <v>1b</v>
      </c>
      <c r="AG251" s="39" t="str">
        <f t="shared" si="48"/>
        <v>0</v>
      </c>
      <c r="AH251" s="39" t="str">
        <f t="shared" si="50"/>
        <v>0</v>
      </c>
      <c r="AI251" s="45" t="str">
        <f t="shared" si="51"/>
        <v>I</v>
      </c>
      <c r="AJ251" s="42" t="s">
        <v>940</v>
      </c>
      <c r="AK251" s="44" t="s">
        <v>944</v>
      </c>
      <c r="AL251" s="44" t="s">
        <v>949</v>
      </c>
      <c r="AM251" s="44" t="s">
        <v>949</v>
      </c>
      <c r="AN251" s="44" t="s">
        <v>947</v>
      </c>
      <c r="AO251" s="24">
        <f t="shared" ca="1" si="52"/>
        <v>0</v>
      </c>
      <c r="AP251" s="1">
        <f t="shared" si="53"/>
        <v>0</v>
      </c>
      <c r="AQ251" s="1">
        <f t="shared" si="54"/>
        <v>1</v>
      </c>
      <c r="AR251" s="1">
        <f t="shared" si="55"/>
        <v>1</v>
      </c>
      <c r="AS251" s="15">
        <f t="shared" si="56"/>
        <v>0</v>
      </c>
    </row>
    <row r="252" spans="1:45">
      <c r="A252" t="str">
        <f>'Model output'!A251</f>
        <v>TCGA-FY-A3R9</v>
      </c>
      <c r="B252" s="36">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1</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0</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57"/>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output'!G251)),ISNUMBER(SEARCH("V ",'Model output'!G251)),ISNUMBER(SEARCH("five",'Model output'!G251)),ISNUMBER(SEARCH("5",'Model output'!G251))))), "lateral", "central"))</f>
        <v/>
      </c>
      <c r="H252" t="str">
        <f>IF('Model output'!H251="","negative",IF(OR(ISNUMBER(SEARCH("lymph node",'Model output'!H251)),ISNUMBER(SEARCH("gland",'Model output'!H251)),ISNUMBER(SEARCH("lobe",'Model output'!H251)),ISNUMBER(SEARCH("isthmus",'Model output'!H251)),ISNUMBER(SEARCH("mediastinum",'Model output'!H251)),ISNUMBER(SEARCH("Not mentioned",'Model output'!H251)), ISNUMBER(SEARCH("Not applicable",'Model output'!H251)), ISNUMBER(SEARCH("paratracheal",'Model output'!H251)),ISNUMBER(SEARCH("fibroadipose tissue",'Model output'!H251)),ISNUMBER(SEARCH("thyroid node",'Model output'!H251)),ISNUMBER(SEARCH("skeletal muscle",'Model output'!H251)),ISNUMBER(SEARCH("right",'Model output'!H251)),ISNUMBER(SEARCH("left",'Model output'!H251)),ISNUMBER(SEARCH("Not specified",'Model output'!H251))),"negative","positive"))</f>
        <v>negative</v>
      </c>
      <c r="I252">
        <f>IF(OR('Model output'!I251="",'Model output'!I251="Not answered",'Model output'!I251="Not mentioned"),"",IF(ISNUMBER('Model output'!I251),'Model output'!I251,1))</f>
        <v>1</v>
      </c>
      <c r="J252">
        <f>IF(OR('Model output'!J251="",'Model output'!J251="Not answered",'Model output'!J251="Not mentioned"),"",IF(AND(ISNUMBER('Model output'!J251),'Model output'!J251&lt;=I252),'Model output'!J251,IF(AND(ISNUMBER('Model output'!J251), 'Model output'!J251&gt;=DATE(2024,1,1)), MIN(DAY('Model output'!J251), MONTH('Model output'!J251), YEAR('Model output'!J251)), IF(ISNUMBER(SEARCH("0/",'Model output'!J251)),0,IF(ISNUMBER(SEARCH("/",'Model output'!J251)), VALUE(LEFT('Model output'!J251, SEARCH("/",'Model output'!J251)-1)),1)))))</f>
        <v>0</v>
      </c>
      <c r="K252" t="str" cm="1">
        <f t="array" ref="K252">IF(COUNT(FIND({0,1,2,3,4,5,6,7,8,9},'Model output'!K251))&gt;0,'Model output'!K251,"")</f>
        <v/>
      </c>
      <c r="L252" s="8" t="str">
        <f t="shared" si="45"/>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 (usual) and Follicular</v>
      </c>
      <c r="P252" t="str">
        <f>IF('Model output'!N251="","",'Model output'!N251)</f>
        <v>0.7 cm</v>
      </c>
      <c r="Q252" t="str">
        <f t="shared" si="49"/>
        <v>0.7cm</v>
      </c>
      <c r="R252" cm="1">
        <f t="array" ref="R252">IF(Q252="","",IF(ISNUMBER(SEARCH("cm",Q252)),MAX(VALUE(SUBSTITUTE(_xlfn.FILTERXML("&lt;t&gt;&lt;s&gt;"&amp;SUBSTITUTE(Q252,",","&lt;/s&gt;&lt;s&gt;")&amp;"&lt;/s&gt;&lt;/t&gt;","//s"),"cm",""))),MAX(VALUE(SUBSTITUTE(_xlfn.FILTERXML("&lt;t&gt;&lt;s&gt;"&amp;SUBSTITUTE(Q252,",","&lt;/s&gt;&lt;s&gt;")&amp;"&lt;/s&gt;&lt;/t&gt;","//s"),"mm","")))/10))</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 ""))</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9" t="str">
        <f>IF('Model output'!S251="","",'Model output'!S251)</f>
        <v>Not identified</v>
      </c>
      <c r="Y252" t="str">
        <f>IF(OR('Model output'!S251="",ISNUMBER(SEARCH("Absent",'Model output'!S251)),ISNUMBER(SEARCH("Not identified",'Model output'!S251)),AND(ISNUMBER(SEARCH("No",'Model output'!S251)),NOT(ISNUMBER(SEARCH("carcinoma",'Model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1" t="str">
        <f>IF(OR('Model output'!V251="", AND(ISERROR(SEARCH("Positive",'Model output'!V251)), ISNUMBER(SEARCH("Negative",'Model output'!V251))), ISNUMBER(SEARCH("Uninvolved",'Model output'!V251)), ISNUMBER(SEARCH("not involved",'Model output'!V251)), ISNUMBER(SEARCH("Free",'Model output'!V251)), ISNUMBER(SEARCH("1 mm",'Model output'!V251)), ISNUMBER(SEARCH("1.0 mm",'Model output'!V251)), ISNUMBER(SEARCH("0.1 CM",'Model output'!V251)), ISNUMBER(SEARCH("less than 0.2 mm",'Model output'!V251)), ISNUMBER(SEARCH("less than 0.5 mm",'Model output'!V251)), ISNUMBER(SEARCH("invades capsule",'Model output'!V251)), ISNUMBER(SEARCH("Lymphocyte invasion",'Model output'!V251)), ISNUMBER(SEARCH("invades in capsule or vessel or benign tissue",'Model output'!V251)), ISNUMBER(SEARCH("not mentioned",'Model output'!V251)), ISNUMBER(SEARCH("cannot be assessed",'Model output'!V251))), "negative", "positive")</f>
        <v>negative</v>
      </c>
      <c r="AE252" s="38"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39" t="str">
        <f t="shared" si="47"/>
        <v>1a</v>
      </c>
      <c r="AG252" s="39" t="str">
        <f t="shared" si="48"/>
        <v>0</v>
      </c>
      <c r="AH252" s="39" t="str">
        <f t="shared" si="50"/>
        <v>0</v>
      </c>
      <c r="AI252" s="45" t="str">
        <f t="shared" si="51"/>
        <v>I</v>
      </c>
      <c r="AJ252" s="42" t="s">
        <v>941</v>
      </c>
      <c r="AK252" s="44" t="s">
        <v>634</v>
      </c>
      <c r="AL252" s="44" t="s">
        <v>946</v>
      </c>
      <c r="AM252" s="44" t="s">
        <v>949</v>
      </c>
      <c r="AN252" s="44" t="s">
        <v>73</v>
      </c>
      <c r="AO252" s="24">
        <f t="shared" ca="1" si="52"/>
        <v>1</v>
      </c>
      <c r="AP252" s="1">
        <f t="shared" si="53"/>
        <v>1</v>
      </c>
      <c r="AQ252" s="1">
        <f t="shared" si="54"/>
        <v>1</v>
      </c>
      <c r="AR252" s="1">
        <f t="shared" si="55"/>
        <v>1</v>
      </c>
      <c r="AS252" s="15">
        <f t="shared" si="56"/>
        <v>1</v>
      </c>
    </row>
    <row r="253" spans="1:45">
      <c r="A253" t="str">
        <f>'Model output'!A252</f>
        <v>TCGA-FY-A3RA</v>
      </c>
      <c r="B253" s="36">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57"/>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output'!G252)),ISNUMBER(SEARCH("V ",'Model output'!G252)),ISNUMBER(SEARCH("five",'Model output'!G252)),ISNUMBER(SEARCH("5",'Model output'!G252))))), "lateral", "central"))</f>
        <v/>
      </c>
      <c r="H253" t="str">
        <f>IF('Model output'!H252="","negative",IF(OR(ISNUMBER(SEARCH("lymph node",'Model output'!H252)),ISNUMBER(SEARCH("gland",'Model output'!H252)),ISNUMBER(SEARCH("lobe",'Model output'!H252)),ISNUMBER(SEARCH("isthmus",'Model output'!H252)),ISNUMBER(SEARCH("mediastinum",'Model output'!H252)),ISNUMBER(SEARCH("Not mentioned",'Model output'!H252)), ISNUMBER(SEARCH("Not applicable",'Model output'!H252)), ISNUMBER(SEARCH("paratracheal",'Model output'!H252)),ISNUMBER(SEARCH("fibroadipose tissue",'Model output'!H252)),ISNUMBER(SEARCH("thyroid node",'Model output'!H252)),ISNUMBER(SEARCH("skeletal muscle",'Model output'!H252)),ISNUMBER(SEARCH("right",'Model output'!H252)),ISNUMBER(SEARCH("left",'Model output'!H252)),ISNUMBER(SEARCH("Not specified",'Model output'!H252))),"negative","positive"))</f>
        <v>negative</v>
      </c>
      <c r="I253" t="str">
        <f>IF(OR('Model output'!I252="",'Model output'!I252="Not answered",'Model output'!I252="Not mentioned"),"",IF(ISNUMBER('Model output'!I252),'Model output'!I252,1))</f>
        <v/>
      </c>
      <c r="J253" t="str">
        <f>IF(OR('Model output'!J252="",'Model output'!J252="Not answered",'Model output'!J252="Not mentioned"),"",IF(AND(ISNUMBER('Model output'!J252),'Model output'!J252&lt;=I253),'Model output'!J252,IF(AND(ISNUMBER('Model output'!J252), 'Model output'!J252&gt;=DATE(2024,1,1)), MIN(DAY('Model output'!J252), MONTH('Model output'!J252), YEAR('Model output'!J252)), IF(ISNUMBER(SEARCH("0/",'Model output'!J252)),0,IF(ISNUMBER(SEARCH("/",'Model output'!J252)), VALUE(LEFT('Model output'!J252, SEARCH("/",'Model output'!J252)-1)),1)))))</f>
        <v/>
      </c>
      <c r="K253" t="str" cm="1">
        <f t="array" ref="K253">IF(COUNT(FIND({0,1,2,3,4,5,6,7,8,9},'Model output'!K252))&gt;0,'Model output'!K252,"")</f>
        <v/>
      </c>
      <c r="L253" s="8" t="str">
        <f t="shared" si="45"/>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v>
      </c>
      <c r="O253" t="str">
        <f>IF('Model output'!M252="","",'Model output'!M252)</f>
        <v/>
      </c>
      <c r="P253" t="str">
        <f>IF('Model output'!N252="","",'Model output'!N252)</f>
        <v>4 cm</v>
      </c>
      <c r="Q253" t="str">
        <f t="shared" si="49"/>
        <v>4cm</v>
      </c>
      <c r="R253" cm="1">
        <f t="array" ref="R253">IF(Q253="","",IF(ISNUMBER(SEARCH("cm",Q253)),MAX(VALUE(SUBSTITUTE(_xlfn.FILTERXML("&lt;t&gt;&lt;s&gt;"&amp;SUBSTITUTE(Q253,",","&lt;/s&gt;&lt;s&gt;")&amp;"&lt;/s&gt;&lt;/t&gt;","//s"),"cm",""))),MAX(VALUE(SUBSTITUTE(_xlfn.FILTERXML("&lt;t&gt;&lt;s&gt;"&amp;SUBSTITUTE(Q253,",","&lt;/s&gt;&lt;s&gt;")&amp;"&lt;/s&gt;&lt;/t&gt;","//s"),"mm","")))/10))</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 ""))</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9" t="str">
        <f>IF('Model output'!S252="","",'Model output'!S252)</f>
        <v>Not identified</v>
      </c>
      <c r="Y253" t="str">
        <f>IF(OR('Model output'!S252="",ISNUMBER(SEARCH("Absent",'Model output'!S252)),ISNUMBER(SEARCH("Not identified",'Model output'!S252)),AND(ISNUMBER(SEARCH("No",'Model output'!S252)),NOT(ISNUMBER(SEARCH("carcinoma",'Model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1" t="str">
        <f>IF(OR('Model output'!V252="", AND(ISERROR(SEARCH("Positive",'Model output'!V252)), ISNUMBER(SEARCH("Negative",'Model output'!V252))), ISNUMBER(SEARCH("Uninvolved",'Model output'!V252)), ISNUMBER(SEARCH("not involved",'Model output'!V252)), ISNUMBER(SEARCH("Free",'Model output'!V252)), ISNUMBER(SEARCH("1 mm",'Model output'!V252)), ISNUMBER(SEARCH("1.0 mm",'Model output'!V252)), ISNUMBER(SEARCH("0.1 CM",'Model output'!V252)), ISNUMBER(SEARCH("less than 0.2 mm",'Model output'!V252)), ISNUMBER(SEARCH("less than 0.5 mm",'Model output'!V252)), ISNUMBER(SEARCH("invades capsule",'Model output'!V252)), ISNUMBER(SEARCH("Lymphocyte invasion",'Model output'!V252)), ISNUMBER(SEARCH("invades in capsule or vessel or benign tissue",'Model output'!V252)), ISNUMBER(SEARCH("not mentioned",'Model output'!V252)), ISNUMBER(SEARCH("cannot be assessed",'Model output'!V252))), "negative", "positive")</f>
        <v>negative</v>
      </c>
      <c r="AE253" s="38"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39" t="str">
        <f t="shared" si="47"/>
        <v>2</v>
      </c>
      <c r="AG253" s="39" t="str">
        <f t="shared" si="48"/>
        <v>0</v>
      </c>
      <c r="AH253" s="39" t="str">
        <f t="shared" si="50"/>
        <v>0</v>
      </c>
      <c r="AI253" s="45" t="str">
        <f t="shared" si="51"/>
        <v>I</v>
      </c>
      <c r="AJ253" s="42" t="s">
        <v>941</v>
      </c>
      <c r="AK253" s="44" t="s">
        <v>948</v>
      </c>
      <c r="AL253" s="44" t="s">
        <v>949</v>
      </c>
      <c r="AM253" s="44" t="s">
        <v>949</v>
      </c>
      <c r="AN253" s="44" t="s">
        <v>73</v>
      </c>
      <c r="AO253" s="24">
        <f t="shared" ca="1" si="52"/>
        <v>1</v>
      </c>
      <c r="AP253" s="1">
        <f t="shared" si="53"/>
        <v>1</v>
      </c>
      <c r="AQ253" s="1">
        <f t="shared" si="54"/>
        <v>1</v>
      </c>
      <c r="AR253" s="1">
        <f t="shared" si="55"/>
        <v>1</v>
      </c>
      <c r="AS253" s="15">
        <f t="shared" si="56"/>
        <v>1</v>
      </c>
    </row>
    <row r="254" spans="1:45">
      <c r="A254" t="str">
        <f>'Model output'!A253</f>
        <v>TCGA-FY-A3TY</v>
      </c>
      <c r="B254" s="36">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7"/>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output'!G253)),ISNUMBER(SEARCH("V ",'Model output'!G253)),ISNUMBER(SEARCH("five",'Model output'!G253)),ISNUMBER(SEARCH("5",'Model output'!G253))))), "lateral", "central"))</f>
        <v/>
      </c>
      <c r="H254" t="str">
        <f>IF('Model output'!H253="","negative",IF(OR(ISNUMBER(SEARCH("lymph node",'Model output'!H253)),ISNUMBER(SEARCH("gland",'Model output'!H253)),ISNUMBER(SEARCH("lobe",'Model output'!H253)),ISNUMBER(SEARCH("isthmus",'Model output'!H253)),ISNUMBER(SEARCH("mediastinum",'Model output'!H253)),ISNUMBER(SEARCH("Not mentioned",'Model output'!H253)), ISNUMBER(SEARCH("Not applicable",'Model output'!H253)), ISNUMBER(SEARCH("paratracheal",'Model output'!H253)),ISNUMBER(SEARCH("fibroadipose tissue",'Model output'!H253)),ISNUMBER(SEARCH("thyroid node",'Model output'!H253)),ISNUMBER(SEARCH("skeletal muscle",'Model output'!H253)),ISNUMBER(SEARCH("right",'Model output'!H253)),ISNUMBER(SEARCH("left",'Model output'!H253)),ISNUMBER(SEARCH("Not specified",'Model output'!H253))),"negative","positive"))</f>
        <v>negative</v>
      </c>
      <c r="I254">
        <f>IF(OR('Model output'!I253="",'Model output'!I253="Not answered",'Model output'!I253="Not mentioned"),"",IF(ISNUMBER('Model output'!I253),'Model output'!I253,1))</f>
        <v>6</v>
      </c>
      <c r="J254">
        <f>IF(OR('Model output'!J253="",'Model output'!J253="Not answered",'Model output'!J253="Not mentioned"),"",IF(AND(ISNUMBER('Model output'!J253),'Model output'!J253&lt;=I254),'Model output'!J253,IF(AND(ISNUMBER('Model output'!J253), 'Model output'!J253&gt;=DATE(2024,1,1)), MIN(DAY('Model output'!J253), MONTH('Model output'!J253), YEAR('Model output'!J253)), IF(ISNUMBER(SEARCH("0/",'Model output'!J253)),0,IF(ISNUMBER(SEARCH("/",'Model output'!J253)), VALUE(LEFT('Model output'!J253, SEARCH("/",'Model output'!J253)-1)),1)))))</f>
        <v>0</v>
      </c>
      <c r="K254" t="str" cm="1">
        <f t="array" ref="K254">IF(COUNT(FIND({0,1,2,3,4,5,6,7,8,9},'Model output'!K253))&gt;0,'Model output'!K253,"")</f>
        <v/>
      </c>
      <c r="L254" s="8" t="str">
        <f t="shared" ref="L254:L268" si="58">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254,"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49"/>
        <v>4.2cm</v>
      </c>
      <c r="R254" cm="1">
        <f t="array" ref="R254">IF(Q254="","",IF(ISNUMBER(SEARCH("cm",Q254)),MAX(VALUE(SUBSTITUTE(_xlfn.FILTERXML("&lt;t&gt;&lt;s&gt;"&amp;SUBSTITUTE(Q254,",","&lt;/s&gt;&lt;s&gt;")&amp;"&lt;/s&gt;&lt;/t&gt;","//s"),"cm",""))),MAX(VALUE(SUBSTITUTE(_xlfn.FILTERXML("&lt;t&gt;&lt;s&gt;"&amp;SUBSTITUTE(Q254,",","&lt;/s&gt;&lt;s&gt;")&amp;"&lt;/s&gt;&lt;/t&gt;","//s"),"mm","")))/10))</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 ""))</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9" t="str">
        <f>IF('Model output'!S253="","",'Model output'!S253)</f>
        <v>Present</v>
      </c>
      <c r="Y254" t="str">
        <f>IF(OR('Model output'!S253="",ISNUMBER(SEARCH("Absent",'Model output'!S253)),ISNUMBER(SEARCH("Not identified",'Model output'!S253)),AND(ISNUMBER(SEARCH("No",'Model output'!S253)),NOT(ISNUMBER(SEARCH("carcinoma",'Model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1" t="str">
        <f>IF(OR('Model output'!V253="", AND(ISERROR(SEARCH("Positive",'Model output'!V253)), ISNUMBER(SEARCH("Negative",'Model output'!V253))), ISNUMBER(SEARCH("Uninvolved",'Model output'!V253)), ISNUMBER(SEARCH("not involved",'Model output'!V253)), ISNUMBER(SEARCH("Free",'Model output'!V253)), ISNUMBER(SEARCH("1 mm",'Model output'!V253)), ISNUMBER(SEARCH("1.0 mm",'Model output'!V253)), ISNUMBER(SEARCH("0.1 CM",'Model output'!V253)), ISNUMBER(SEARCH("less than 0.2 mm",'Model output'!V253)), ISNUMBER(SEARCH("less than 0.5 mm",'Model output'!V253)), ISNUMBER(SEARCH("invades capsule",'Model output'!V253)), ISNUMBER(SEARCH("Lymphocyte invasion",'Model output'!V253)), ISNUMBER(SEARCH("invades in capsule or vessel or benign tissue",'Model output'!V253)), ISNUMBER(SEARCH("not mentioned",'Model output'!V253)), ISNUMBER(SEARCH("cannot be assessed",'Model output'!V253))), "negative", "positive")</f>
        <v>negative</v>
      </c>
      <c r="AE254" s="38"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39" t="str">
        <f t="shared" si="47"/>
        <v>3a</v>
      </c>
      <c r="AG254" s="39" t="str">
        <f t="shared" si="48"/>
        <v>0</v>
      </c>
      <c r="AH254" s="39" t="str">
        <f t="shared" si="50"/>
        <v>0</v>
      </c>
      <c r="AI254" s="45" t="str">
        <f t="shared" si="51"/>
        <v>II</v>
      </c>
      <c r="AJ254" s="42" t="s">
        <v>940</v>
      </c>
      <c r="AK254" s="44" t="s">
        <v>944</v>
      </c>
      <c r="AL254" s="44" t="s">
        <v>946</v>
      </c>
      <c r="AM254" s="44" t="s">
        <v>949</v>
      </c>
      <c r="AN254" s="44" t="s">
        <v>947</v>
      </c>
      <c r="AO254" s="24">
        <f t="shared" ca="1" si="52"/>
        <v>0</v>
      </c>
      <c r="AP254" s="1">
        <f t="shared" si="53"/>
        <v>0</v>
      </c>
      <c r="AQ254" s="1">
        <f t="shared" si="54"/>
        <v>1</v>
      </c>
      <c r="AR254" s="1">
        <f t="shared" si="55"/>
        <v>1</v>
      </c>
      <c r="AS254" s="15">
        <f t="shared" si="56"/>
        <v>1</v>
      </c>
    </row>
    <row r="255" spans="1:45">
      <c r="A255" t="str">
        <f>'Model output'!A254</f>
        <v>TCGA-FY-A3W9</v>
      </c>
      <c r="B255" s="36">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0</v>
      </c>
      <c r="F255" t="str">
        <f t="shared" si="57"/>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output'!G254)),ISNUMBER(SEARCH("V ",'Model output'!G254)),ISNUMBER(SEARCH("five",'Model output'!G254)),ISNUMBER(SEARCH("5",'Model output'!G254))))), "lateral", "central"))</f>
        <v/>
      </c>
      <c r="H255" t="str">
        <f>IF('Model output'!H254="","negative",IF(OR(ISNUMBER(SEARCH("lymph node",'Model output'!H254)),ISNUMBER(SEARCH("gland",'Model output'!H254)),ISNUMBER(SEARCH("lobe",'Model output'!H254)),ISNUMBER(SEARCH("isthmus",'Model output'!H254)),ISNUMBER(SEARCH("mediastinum",'Model output'!H254)),ISNUMBER(SEARCH("Not mentioned",'Model output'!H254)), ISNUMBER(SEARCH("Not applicable",'Model output'!H254)), ISNUMBER(SEARCH("paratracheal",'Model output'!H254)),ISNUMBER(SEARCH("fibroadipose tissue",'Model output'!H254)),ISNUMBER(SEARCH("thyroid node",'Model output'!H254)),ISNUMBER(SEARCH("skeletal muscle",'Model output'!H254)),ISNUMBER(SEARCH("right",'Model output'!H254)),ISNUMBER(SEARCH("left",'Model output'!H254)),ISNUMBER(SEARCH("Not specified",'Model output'!H254))),"negative","positive"))</f>
        <v>negative</v>
      </c>
      <c r="I255">
        <f>IF(OR('Model output'!I254="",'Model output'!I254="Not answered",'Model output'!I254="Not mentioned"),"",IF(ISNUMBER('Model output'!I254),'Model output'!I254,1))</f>
        <v>1</v>
      </c>
      <c r="J255">
        <f>IF(OR('Model output'!J254="",'Model output'!J254="Not answered",'Model output'!J254="Not mentioned"),"",IF(AND(ISNUMBER('Model output'!J254),'Model output'!J254&lt;=I255),'Model output'!J254,IF(AND(ISNUMBER('Model output'!J254), 'Model output'!J254&gt;=DATE(2024,1,1)), MIN(DAY('Model output'!J254), MONTH('Model output'!J254), YEAR('Model output'!J254)), IF(ISNUMBER(SEARCH("0/",'Model output'!J254)),0,IF(ISNUMBER(SEARCH("/",'Model output'!J254)), VALUE(LEFT('Model output'!J254, SEARCH("/",'Model output'!J254)-1)),1)))))</f>
        <v>0</v>
      </c>
      <c r="K255" t="str" cm="1">
        <f t="array" ref="K255">IF(COUNT(FIND({0,1,2,3,4,5,6,7,8,9},'Model output'!K254))&gt;0,'Model output'!K254,"")</f>
        <v/>
      </c>
      <c r="L255" s="8" t="str">
        <f t="shared" si="58"/>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 thyroid carcinoma</v>
      </c>
      <c r="O255" t="str">
        <f>IF('Model output'!M254="","",'Model output'!M254)</f>
        <v>follicular variant</v>
      </c>
      <c r="P255" t="str">
        <f>IF('Model output'!N254="","",'Model output'!N254)</f>
        <v>2.3 cm</v>
      </c>
      <c r="Q255" t="str">
        <f t="shared" si="49"/>
        <v>2.3cm</v>
      </c>
      <c r="R255" cm="1">
        <f t="array" ref="R255">IF(Q255="","",IF(ISNUMBER(SEARCH("cm",Q255)),MAX(VALUE(SUBSTITUTE(_xlfn.FILTERXML("&lt;t&gt;&lt;s&gt;"&amp;SUBSTITUTE(Q255,",","&lt;/s&gt;&lt;s&gt;")&amp;"&lt;/s&gt;&lt;/t&gt;","//s"),"cm",""))),MAX(VALUE(SUBSTITUTE(_xlfn.FILTERXML("&lt;t&gt;&lt;s&gt;"&amp;SUBSTITUTE(Q255,",","&lt;/s&gt;&lt;s&gt;")&amp;"&lt;/s&gt;&lt;/t&gt;","//s"),"mm","")))/10))</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t="str">
        <f>IF('Model output'!O254="","",'Model output'!O254)</f>
        <v>Multiple</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 ""))</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9" t="str">
        <f>IF('Model output'!S254="","",'Model output'!S254)</f>
        <v>Not identified</v>
      </c>
      <c r="Y255" t="str">
        <f>IF(OR('Model output'!S254="",ISNUMBER(SEARCH("Absent",'Model output'!S254)),ISNUMBER(SEARCH("Not identified",'Model output'!S254)),AND(ISNUMBER(SEARCH("No",'Model output'!S254)),NOT(ISNUMBER(SEARCH("carcinoma",'Model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1" t="str">
        <f>IF(OR('Model output'!V254="", AND(ISERROR(SEARCH("Positive",'Model output'!V254)), ISNUMBER(SEARCH("Negative",'Model output'!V254))), ISNUMBER(SEARCH("Uninvolved",'Model output'!V254)), ISNUMBER(SEARCH("not involved",'Model output'!V254)), ISNUMBER(SEARCH("Free",'Model output'!V254)), ISNUMBER(SEARCH("1 mm",'Model output'!V254)), ISNUMBER(SEARCH("1.0 mm",'Model output'!V254)), ISNUMBER(SEARCH("0.1 CM",'Model output'!V254)), ISNUMBER(SEARCH("less than 0.2 mm",'Model output'!V254)), ISNUMBER(SEARCH("less than 0.5 mm",'Model output'!V254)), ISNUMBER(SEARCH("invades capsule",'Model output'!V254)), ISNUMBER(SEARCH("Lymphocyte invasion",'Model output'!V254)), ISNUMBER(SEARCH("invades in capsule or vessel or benign tissue",'Model output'!V254)), ISNUMBER(SEARCH("not mentioned",'Model output'!V254)), ISNUMBER(SEARCH("cannot be assessed",'Model output'!V254))), "negative", "positive")</f>
        <v>positive</v>
      </c>
      <c r="AE255" s="38"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39" t="str">
        <f t="shared" ref="AF255:AF291" si="59">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9" t="str">
        <f t="shared" ref="AG255:AG291" si="60">IF(AND(ISNUMBER(J255),J255&gt;0),
IF(G255="lateral", "1b", "1a"),"0")</f>
        <v>0</v>
      </c>
      <c r="AH255" s="39" t="str">
        <f t="shared" si="50"/>
        <v>0</v>
      </c>
      <c r="AI255" s="45" t="str">
        <f t="shared" si="51"/>
        <v>I</v>
      </c>
      <c r="AJ255" s="42" t="s">
        <v>940</v>
      </c>
      <c r="AK255" s="44" t="s">
        <v>948</v>
      </c>
      <c r="AL255" s="44" t="s">
        <v>946</v>
      </c>
      <c r="AM255" s="44" t="s">
        <v>949</v>
      </c>
      <c r="AN255" s="44" t="s">
        <v>73</v>
      </c>
      <c r="AO255" s="24">
        <f t="shared" si="52"/>
        <v>1</v>
      </c>
      <c r="AP255" s="1">
        <f t="shared" si="53"/>
        <v>1</v>
      </c>
      <c r="AQ255" s="1">
        <f t="shared" si="54"/>
        <v>1</v>
      </c>
      <c r="AR255" s="1">
        <f t="shared" si="55"/>
        <v>1</v>
      </c>
      <c r="AS255" s="15">
        <f t="shared" si="56"/>
        <v>1</v>
      </c>
    </row>
    <row r="256" spans="1:45">
      <c r="A256" t="str">
        <f>'Model output'!A255</f>
        <v>TCGA-FY-A3WA</v>
      </c>
      <c r="B256" s="36">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1</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X</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X</v>
      </c>
      <c r="F256" t="str">
        <f t="shared" si="57"/>
        <v>positive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output'!G255)),ISNUMBER(SEARCH("V ",'Model output'!G255)),ISNUMBER(SEARCH("five",'Model output'!G255)),ISNUMBER(SEARCH("5",'Model output'!G255))))), "lateral", "central"))</f>
        <v/>
      </c>
      <c r="H256" t="str">
        <f>IF('Model output'!H255="","negative",IF(OR(ISNUMBER(SEARCH("lymph node",'Model output'!H255)),ISNUMBER(SEARCH("gland",'Model output'!H255)),ISNUMBER(SEARCH("lobe",'Model output'!H255)),ISNUMBER(SEARCH("isthmus",'Model output'!H255)),ISNUMBER(SEARCH("mediastinum",'Model output'!H255)),ISNUMBER(SEARCH("Not mentioned",'Model output'!H255)), ISNUMBER(SEARCH("Not applicable",'Model output'!H255)), ISNUMBER(SEARCH("paratracheal",'Model output'!H255)),ISNUMBER(SEARCH("fibroadipose tissue",'Model output'!H255)),ISNUMBER(SEARCH("thyroid node",'Model output'!H255)),ISNUMBER(SEARCH("skeletal muscle",'Model output'!H255)),ISNUMBER(SEARCH("right",'Model output'!H255)),ISNUMBER(SEARCH("left",'Model output'!H255)),ISNUMBER(SEARCH("Not specified",'Model output'!H255))),"negative","positive"))</f>
        <v>negative</v>
      </c>
      <c r="I256" t="str">
        <f>IF(OR('Model output'!I255="",'Model output'!I255="Not answered",'Model output'!I255="Not mentioned"),"",IF(ISNUMBER('Model output'!I255),'Model output'!I255,1))</f>
        <v/>
      </c>
      <c r="J256">
        <f>IF(OR('Model output'!J255="",'Model output'!J255="Not answered",'Model output'!J255="Not mentioned"),"",IF(AND(ISNUMBER('Model output'!J255),'Model output'!J255&lt;=I256),'Model output'!J255,IF(AND(ISNUMBER('Model output'!J255), 'Model output'!J255&gt;=DATE(2024,1,1)), MIN(DAY('Model output'!J255), MONTH('Model output'!J255), YEAR('Model output'!J255)), IF(ISNUMBER(SEARCH("0/",'Model output'!J255)),0,IF(ISNUMBER(SEARCH("/",'Model output'!J255)), VALUE(LEFT('Model output'!J255, SEARCH("/",'Model output'!J255)-1)),1)))))</f>
        <v>1</v>
      </c>
      <c r="K256" t="str" cm="1">
        <f t="array" ref="K256">IF(COUNT(FIND({0,1,2,3,4,5,6,7,8,9},'Model output'!K255))&gt;0,'Model output'!K255,"")</f>
        <v/>
      </c>
      <c r="L256" s="8" t="str">
        <f t="shared" si="58"/>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follicular</v>
      </c>
      <c r="O256" t="str">
        <f>IF('Model output'!M255="","",'Model output'!M255)</f>
        <v>follicular variant</v>
      </c>
      <c r="P256" t="str">
        <f>IF('Model output'!N255="","",'Model output'!N255)</f>
        <v>2.1 cm</v>
      </c>
      <c r="Q256" t="str">
        <f t="shared" ref="Q256:Q291" si="61">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256,"cm.","cm"), "the", ""), "The", ""), "dominant", ""), "superior", ""), "second", ""), "greatest dimension.",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2.1cm</v>
      </c>
      <c r="R256" cm="1">
        <f t="array" ref="R256">IF(Q256="","",IF(ISNUMBER(SEARCH("cm",Q256)),MAX(VALUE(SUBSTITUTE(_xlfn.FILTERXML("&lt;t&gt;&lt;s&gt;"&amp;SUBSTITUTE(Q256,",","&lt;/s&gt;&lt;s&gt;")&amp;"&lt;/s&gt;&lt;/t&gt;","//s"),"cm",""))),MAX(VALUE(SUBSTITUTE(_xlfn.FILTERXML("&lt;t&gt;&lt;s&gt;"&amp;SUBSTITUTE(Q256,",","&lt;/s&gt;&lt;s&gt;")&amp;"&lt;/s&gt;&lt;/t&gt;","//s"),"mm","")))/10))</f>
        <v>2.1</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 ""))</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9" t="str">
        <f>IF('Model output'!S255="","",'Model output'!S255)</f>
        <v>Not identified</v>
      </c>
      <c r="Y256" t="str">
        <f>IF(OR('Model output'!S255="",ISNUMBER(SEARCH("Absent",'Model output'!S255)),ISNUMBER(SEARCH("Not identified",'Model output'!S255)),AND(ISNUMBER(SEARCH("No",'Model output'!S255)),NOT(ISNUMBER(SEARCH("carcinoma",'Model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1" t="str">
        <f>IF(OR('Model output'!V255="", AND(ISERROR(SEARCH("Positive",'Model output'!V255)), ISNUMBER(SEARCH("Negative",'Model output'!V255))), ISNUMBER(SEARCH("Uninvolved",'Model output'!V255)), ISNUMBER(SEARCH("not involved",'Model output'!V255)), ISNUMBER(SEARCH("Free",'Model output'!V255)), ISNUMBER(SEARCH("1 mm",'Model output'!V255)), ISNUMBER(SEARCH("1.0 mm",'Model output'!V255)), ISNUMBER(SEARCH("0.1 CM",'Model output'!V255)), ISNUMBER(SEARCH("less than 0.2 mm",'Model output'!V255)), ISNUMBER(SEARCH("less than 0.5 mm",'Model output'!V255)), ISNUMBER(SEARCH("invades capsule",'Model output'!V255)), ISNUMBER(SEARCH("Lymphocyte invasion",'Model output'!V255)), ISNUMBER(SEARCH("invades in capsule or vessel or benign tissue",'Model output'!V255)), ISNUMBER(SEARCH("not mentioned",'Model output'!V255)), ISNUMBER(SEARCH("cannot be assessed",'Model output'!V255))), "negative", "positive")</f>
        <v>negative</v>
      </c>
      <c r="AE256" s="38"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39" t="str">
        <f t="shared" si="59"/>
        <v>2</v>
      </c>
      <c r="AG256" s="39" t="str">
        <f t="shared" si="60"/>
        <v>1a</v>
      </c>
      <c r="AH256" s="39" t="str">
        <f t="shared" ref="AH256:AH291" si="62">IF(OR(H256="unknown"),"x",IF(H256="negative","0","1"))</f>
        <v>0</v>
      </c>
      <c r="AI256" s="45" t="str">
        <f t="shared" ref="AI256:AI291" si="63">IF(AND(B256&lt;55,AH256="0"),"I",
IF(AND(B256&lt;55,AH256="1"),"II",
IF(AH256="1","IVB",
IF(AND(AF256="4b",AH256="0"),"IVA",
IF(AND(AF256="4a",AH256="0"),"III",
IF(AND(OR(AF256="3a",AF256="3b",AF256="3"),AH256="0"),"II",
IF(AND(AF256="2",OR(AG256="1",AG256="1a",AG256="1b"),AH256="0"),"II",
IF(AND(OR(AF256="1a",AF256="1b",AF256="1"),OR(AG256="1",AG256="1a",AG256="1b"),AH256="0"),"II","I"
))))))))</f>
        <v>I</v>
      </c>
      <c r="AJ256" s="42" t="s">
        <v>941</v>
      </c>
      <c r="AK256" s="44" t="s">
        <v>634</v>
      </c>
      <c r="AL256" s="44" t="s">
        <v>949</v>
      </c>
      <c r="AM256" s="44" t="s">
        <v>949</v>
      </c>
      <c r="AN256" s="44" t="s">
        <v>73</v>
      </c>
      <c r="AO256" s="24">
        <f t="shared" ref="AO256:AO291" ca="1" si="64">IF(AE256=AJ256,1,0)</f>
        <v>1</v>
      </c>
      <c r="AP256" s="1">
        <f t="shared" ref="AP256:AP291" si="65">IF(AF256=AK256, 1, IF(AND(AF256="x", AK256="0"), 1, IF(AND(AF256="0", AK256="x"), 1, 0)))</f>
        <v>0</v>
      </c>
      <c r="AQ256" s="1">
        <f t="shared" ref="AQ256:AQ291" si="66">IF(AG256=AL256, 1, IF(AND(AG256="x", AL256="0"), 1, IF(AND(AG256="0", AL256="x"), 1, 0)))</f>
        <v>0</v>
      </c>
      <c r="AR256" s="1">
        <f t="shared" ref="AR256:AR291" si="67">IF(AH256=AM256, 1, IF(AND(AH256="x", AM256="0"), 1, IF(AND(AH256="0", AM256="x"), 1, 0)))</f>
        <v>1</v>
      </c>
      <c r="AS256" s="15">
        <f t="shared" si="56"/>
        <v>1</v>
      </c>
    </row>
    <row r="257" spans="1:45">
      <c r="A257" t="str">
        <f>'Model output'!A256</f>
        <v>TCGA-FY-A3YR</v>
      </c>
      <c r="B257" s="36">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0</v>
      </c>
      <c r="F257" t="str">
        <f t="shared" si="57"/>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output'!G256)),ISNUMBER(SEARCH("V ",'Model output'!G256)),ISNUMBER(SEARCH("five",'Model output'!G256)),ISNUMBER(SEARCH("5",'Model output'!G256))))), "lateral", "central"))</f>
        <v/>
      </c>
      <c r="H257" t="str">
        <f>IF('Model output'!H256="","negative",IF(OR(ISNUMBER(SEARCH("lymph node",'Model output'!H256)),ISNUMBER(SEARCH("gland",'Model output'!H256)),ISNUMBER(SEARCH("lobe",'Model output'!H256)),ISNUMBER(SEARCH("isthmus",'Model output'!H256)),ISNUMBER(SEARCH("mediastinum",'Model output'!H256)),ISNUMBER(SEARCH("Not mentioned",'Model output'!H256)), ISNUMBER(SEARCH("Not applicable",'Model output'!H256)), ISNUMBER(SEARCH("paratracheal",'Model output'!H256)),ISNUMBER(SEARCH("fibroadipose tissue",'Model output'!H256)),ISNUMBER(SEARCH("thyroid node",'Model output'!H256)),ISNUMBER(SEARCH("skeletal muscle",'Model output'!H256)),ISNUMBER(SEARCH("right",'Model output'!H256)),ISNUMBER(SEARCH("left",'Model output'!H256)),ISNUMBER(SEARCH("Not specified",'Model output'!H256))),"negative","positive"))</f>
        <v>negative</v>
      </c>
      <c r="I257">
        <f>IF(OR('Model output'!I256="",'Model output'!I256="Not answered",'Model output'!I256="Not mentioned"),"",IF(ISNUMBER('Model output'!I256),'Model output'!I256,1))</f>
        <v>11</v>
      </c>
      <c r="J257">
        <f>IF(OR('Model output'!J256="",'Model output'!J256="Not answered",'Model output'!J256="Not mentioned"),"",IF(AND(ISNUMBER('Model output'!J256),'Model output'!J256&lt;=I257),'Model output'!J256,IF(AND(ISNUMBER('Model output'!J256), 'Model output'!J256&gt;=DATE(2024,1,1)), MIN(DAY('Model output'!J256), MONTH('Model output'!J256), YEAR('Model output'!J256)), IF(ISNUMBER(SEARCH("0/",'Model output'!J256)),0,IF(ISNUMBER(SEARCH("/",'Model output'!J256)), VALUE(LEFT('Model output'!J256, SEARCH("/",'Model output'!J256)-1)),1)))))</f>
        <v>4</v>
      </c>
      <c r="K257" t="str" cm="1">
        <f t="array" ref="K257">IF(COUNT(FIND({0,1,2,3,4,5,6,7,8,9},'Model output'!K256))&gt;0,'Model output'!K256,"")</f>
        <v/>
      </c>
      <c r="L257" s="8" t="str">
        <f t="shared" si="58"/>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v>
      </c>
      <c r="O257" t="str">
        <f>IF('Model output'!M256="","",'Model output'!M256)</f>
        <v>Classical variant</v>
      </c>
      <c r="P257" t="str">
        <f>IF('Model output'!N256="","",'Model output'!N256)</f>
        <v>1.7 cm</v>
      </c>
      <c r="Q257" t="str">
        <f t="shared" si="61"/>
        <v>1.7cm</v>
      </c>
      <c r="R257" cm="1">
        <f t="array" ref="R257">IF(Q257="","",IF(ISNUMBER(SEARCH("cm",Q257)),MAX(VALUE(SUBSTITUTE(_xlfn.FILTERXML("&lt;t&gt;&lt;s&gt;"&amp;SUBSTITUTE(Q257,",","&lt;/s&gt;&lt;s&gt;")&amp;"&lt;/s&gt;&lt;/t&gt;","//s"),"cm",""))),MAX(VALUE(SUBSTITUTE(_xlfn.FILTERXML("&lt;t&gt;&lt;s&gt;"&amp;SUBSTITUTE(Q257,",","&lt;/s&gt;&lt;s&gt;")&amp;"&lt;/s&gt;&lt;/t&gt;","//s"),"mm","")))/10))</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 ""))</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9" t="str">
        <f>IF('Model output'!S256="","",'Model output'!S256)</f>
        <v>Minimal, extending into perithyroidal adipose tissue</v>
      </c>
      <c r="Y257" t="str">
        <f>IF(OR('Model output'!S256="",ISNUMBER(SEARCH("Absent",'Model output'!S256)),ISNUMBER(SEARCH("Not identified",'Model output'!S256)),AND(ISNUMBER(SEARCH("No",'Model output'!S256)),NOT(ISNUMBER(SEARCH("carcinoma",'Model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1" t="str">
        <f>IF(OR('Model output'!V256="", AND(ISERROR(SEARCH("Positive",'Model output'!V256)), ISNUMBER(SEARCH("Negative",'Model output'!V256))), ISNUMBER(SEARCH("Uninvolved",'Model output'!V256)), ISNUMBER(SEARCH("not involved",'Model output'!V256)), ISNUMBER(SEARCH("Free",'Model output'!V256)), ISNUMBER(SEARCH("1 mm",'Model output'!V256)), ISNUMBER(SEARCH("1.0 mm",'Model output'!V256)), ISNUMBER(SEARCH("0.1 CM",'Model output'!V256)), ISNUMBER(SEARCH("less than 0.2 mm",'Model output'!V256)), ISNUMBER(SEARCH("less than 0.5 mm",'Model output'!V256)), ISNUMBER(SEARCH("invades capsule",'Model output'!V256)), ISNUMBER(SEARCH("Lymphocyte invasion",'Model output'!V256)), ISNUMBER(SEARCH("invades in capsule or vessel or benign tissue",'Model output'!V256)), ISNUMBER(SEARCH("not mentioned",'Model output'!V256)), ISNUMBER(SEARCH("cannot be assessed",'Model output'!V256))), "negative", "positive")</f>
        <v>negative</v>
      </c>
      <c r="AE257" s="38"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39" t="str">
        <f t="shared" si="59"/>
        <v>1b</v>
      </c>
      <c r="AG257" s="39" t="str">
        <f t="shared" si="60"/>
        <v>1a</v>
      </c>
      <c r="AH257" s="39" t="str">
        <f t="shared" si="62"/>
        <v>0</v>
      </c>
      <c r="AI257" s="45" t="str">
        <f t="shared" si="63"/>
        <v>II</v>
      </c>
      <c r="AJ257" s="42" t="s">
        <v>942</v>
      </c>
      <c r="AK257" s="44" t="s">
        <v>945</v>
      </c>
      <c r="AL257" s="44" t="s">
        <v>634</v>
      </c>
      <c r="AM257" s="44" t="s">
        <v>949</v>
      </c>
      <c r="AN257" s="44" t="s">
        <v>947</v>
      </c>
      <c r="AO257" s="24">
        <f t="shared" ca="1" si="64"/>
        <v>1</v>
      </c>
      <c r="AP257" s="1">
        <f t="shared" si="65"/>
        <v>1</v>
      </c>
      <c r="AQ257" s="1">
        <f t="shared" si="66"/>
        <v>1</v>
      </c>
      <c r="AR257" s="1">
        <f t="shared" si="67"/>
        <v>1</v>
      </c>
      <c r="AS257" s="15">
        <f t="shared" si="56"/>
        <v>1</v>
      </c>
    </row>
    <row r="258" spans="1:45">
      <c r="A258" t="str">
        <f>'Model output'!A257</f>
        <v>TCGA-FY-A40M</v>
      </c>
      <c r="B258" s="36">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0</v>
      </c>
      <c r="F258" t="str">
        <f t="shared" si="57"/>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output'!G257)),ISNUMBER(SEARCH("V ",'Model output'!G257)),ISNUMBER(SEARCH("five",'Model output'!G257)),ISNUMBER(SEARCH("5",'Model output'!G257))))), "lateral", "central"))</f>
        <v/>
      </c>
      <c r="H258" t="str">
        <f>IF('Model output'!H257="","negative",IF(OR(ISNUMBER(SEARCH("lymph node",'Model output'!H257)),ISNUMBER(SEARCH("gland",'Model output'!H257)),ISNUMBER(SEARCH("lobe",'Model output'!H257)),ISNUMBER(SEARCH("isthmus",'Model output'!H257)),ISNUMBER(SEARCH("mediastinum",'Model output'!H257)),ISNUMBER(SEARCH("Not mentioned",'Model output'!H257)), ISNUMBER(SEARCH("Not applicable",'Model output'!H257)), ISNUMBER(SEARCH("paratracheal",'Model output'!H257)),ISNUMBER(SEARCH("fibroadipose tissue",'Model output'!H257)),ISNUMBER(SEARCH("thyroid node",'Model output'!H257)),ISNUMBER(SEARCH("skeletal muscle",'Model output'!H257)),ISNUMBER(SEARCH("right",'Model output'!H257)),ISNUMBER(SEARCH("left",'Model output'!H257)),ISNUMBER(SEARCH("Not specified",'Model output'!H257))),"negative","positive"))</f>
        <v>negative</v>
      </c>
      <c r="I258">
        <f>IF(OR('Model output'!I257="",'Model output'!I257="Not answered",'Model output'!I257="Not mentioned"),"",IF(ISNUMBER('Model output'!I257),'Model output'!I257,1))</f>
        <v>5</v>
      </c>
      <c r="J258">
        <f>IF(OR('Model output'!J257="",'Model output'!J257="Not answered",'Model output'!J257="Not mentioned"),"",IF(AND(ISNUMBER('Model output'!J257),'Model output'!J257&lt;=I258),'Model output'!J257,IF(AND(ISNUMBER('Model output'!J257), 'Model output'!J257&gt;=DATE(2024,1,1)), MIN(DAY('Model output'!J257), MONTH('Model output'!J257), YEAR('Model output'!J257)), IF(ISNUMBER(SEARCH("0/",'Model output'!J257)),0,IF(ISNUMBER(SEARCH("/",'Model output'!J257)), VALUE(LEFT('Model output'!J257, SEARCH("/",'Model output'!J257)-1)),1)))))</f>
        <v>0</v>
      </c>
      <c r="K258" t="str" cm="1">
        <f t="array" ref="K258">IF(COUNT(FIND({0,1,2,3,4,5,6,7,8,9},'Model output'!K257))&gt;0,'Model output'!K257,"")</f>
        <v/>
      </c>
      <c r="L258" s="8" t="str">
        <f t="shared" si="58"/>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61"/>
        <v>1.7cm</v>
      </c>
      <c r="R258" cm="1">
        <f t="array" ref="R258">IF(Q258="","",IF(ISNUMBER(SEARCH("cm",Q258)),MAX(VALUE(SUBSTITUTE(_xlfn.FILTERXML("&lt;t&gt;&lt;s&gt;"&amp;SUBSTITUTE(Q258,",","&lt;/s&gt;&lt;s&gt;")&amp;"&lt;/s&gt;&lt;/t&gt;","//s"),"cm",""))),MAX(VALUE(SUBSTITUTE(_xlfn.FILTERXML("&lt;t&gt;&lt;s&gt;"&amp;SUBSTITUTE(Q258,",","&lt;/s&gt;&lt;s&gt;")&amp;"&lt;/s&gt;&lt;/t&gt;","//s"),"mm","")))/10))</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 ""))</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19" t="str">
        <f>IF('Model output'!S257="","",'Model output'!S257)</f>
        <v>Not identified</v>
      </c>
      <c r="Y258" t="str">
        <f>IF(OR('Model output'!S257="",ISNUMBER(SEARCH("Absent",'Model output'!S257)),ISNUMBER(SEARCH("Not identified",'Model output'!S257)),AND(ISNUMBER(SEARCH("No",'Model output'!S257)),NOT(ISNUMBER(SEARCH("carcinoma",'Model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1" t="str">
        <f>IF(OR('Model output'!V257="", AND(ISERROR(SEARCH("Positive",'Model output'!V257)), ISNUMBER(SEARCH("Negative",'Model output'!V257))), ISNUMBER(SEARCH("Uninvolved",'Model output'!V257)), ISNUMBER(SEARCH("not involved",'Model output'!V257)), ISNUMBER(SEARCH("Free",'Model output'!V257)), ISNUMBER(SEARCH("1 mm",'Model output'!V257)), ISNUMBER(SEARCH("1.0 mm",'Model output'!V257)), ISNUMBER(SEARCH("0.1 CM",'Model output'!V257)), ISNUMBER(SEARCH("less than 0.2 mm",'Model output'!V257)), ISNUMBER(SEARCH("less than 0.5 mm",'Model output'!V257)), ISNUMBER(SEARCH("invades capsule",'Model output'!V257)), ISNUMBER(SEARCH("Lymphocyte invasion",'Model output'!V257)), ISNUMBER(SEARCH("invades in capsule or vessel or benign tissue",'Model output'!V257)), ISNUMBER(SEARCH("not mentioned",'Model output'!V257)), ISNUMBER(SEARCH("cannot be assessed",'Model output'!V257))), "negative", "positive")</f>
        <v>negative</v>
      </c>
      <c r="AE258" s="38"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39" t="str">
        <f t="shared" si="59"/>
        <v>1b</v>
      </c>
      <c r="AG258" s="39" t="str">
        <f t="shared" si="60"/>
        <v>0</v>
      </c>
      <c r="AH258" s="39" t="str">
        <f t="shared" si="62"/>
        <v>0</v>
      </c>
      <c r="AI258" s="45" t="str">
        <f t="shared" si="63"/>
        <v>I</v>
      </c>
      <c r="AJ258" s="42" t="s">
        <v>941</v>
      </c>
      <c r="AK258" s="44" t="s">
        <v>945</v>
      </c>
      <c r="AL258" s="44" t="s">
        <v>946</v>
      </c>
      <c r="AM258" s="44" t="s">
        <v>949</v>
      </c>
      <c r="AN258" s="44" t="s">
        <v>73</v>
      </c>
      <c r="AO258" s="24">
        <f t="shared" ca="1" si="64"/>
        <v>1</v>
      </c>
      <c r="AP258" s="1">
        <f t="shared" si="65"/>
        <v>1</v>
      </c>
      <c r="AQ258" s="1">
        <f t="shared" si="66"/>
        <v>1</v>
      </c>
      <c r="AR258" s="1">
        <f t="shared" si="67"/>
        <v>1</v>
      </c>
      <c r="AS258" s="15">
        <f t="shared" si="56"/>
        <v>1</v>
      </c>
    </row>
    <row r="259" spans="1:45">
      <c r="A259" t="str">
        <f>'Model output'!A258</f>
        <v>TCGA-FY-A40N</v>
      </c>
      <c r="B259" s="36">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
      </c>
      <c r="F259" t="str">
        <f t="shared" si="57"/>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output'!G258)),ISNUMBER(SEARCH("V ",'Model output'!G258)),ISNUMBER(SEARCH("five",'Model output'!G258)),ISNUMBER(SEARCH("5",'Model output'!G258))))), "lateral", "central"))</f>
        <v/>
      </c>
      <c r="H259" t="str">
        <f>IF('Model output'!H258="","negative",IF(OR(ISNUMBER(SEARCH("lymph node",'Model output'!H258)),ISNUMBER(SEARCH("gland",'Model output'!H258)),ISNUMBER(SEARCH("lobe",'Model output'!H258)),ISNUMBER(SEARCH("isthmus",'Model output'!H258)),ISNUMBER(SEARCH("mediastinum",'Model output'!H258)),ISNUMBER(SEARCH("Not mentioned",'Model output'!H258)), ISNUMBER(SEARCH("Not applicable",'Model output'!H258)), ISNUMBER(SEARCH("paratracheal",'Model output'!H258)),ISNUMBER(SEARCH("fibroadipose tissue",'Model output'!H258)),ISNUMBER(SEARCH("thyroid node",'Model output'!H258)),ISNUMBER(SEARCH("skeletal muscle",'Model output'!H258)),ISNUMBER(SEARCH("right",'Model output'!H258)),ISNUMBER(SEARCH("left",'Model output'!H258)),ISNUMBER(SEARCH("Not specified",'Model output'!H258))),"negative","positive"))</f>
        <v>negative</v>
      </c>
      <c r="I259">
        <f>IF(OR('Model output'!I258="",'Model output'!I258="Not answered",'Model output'!I258="Not mentioned"),"",IF(ISNUMBER('Model output'!I258),'Model output'!I258,1))</f>
        <v>3</v>
      </c>
      <c r="J259">
        <f>IF(OR('Model output'!J258="",'Model output'!J258="Not answered",'Model output'!J258="Not mentioned"),"",IF(AND(ISNUMBER('Model output'!J258),'Model output'!J258&lt;=I259),'Model output'!J258,IF(AND(ISNUMBER('Model output'!J258), 'Model output'!J258&gt;=DATE(2024,1,1)), MIN(DAY('Model output'!J258), MONTH('Model output'!J258), YEAR('Model output'!J258)), IF(ISNUMBER(SEARCH("0/",'Model output'!J258)),0,IF(ISNUMBER(SEARCH("/",'Model output'!J258)), VALUE(LEFT('Model output'!J258, SEARCH("/",'Model output'!J258)-1)),1)))))</f>
        <v>0</v>
      </c>
      <c r="K259" t="str" cm="1">
        <f t="array" ref="K259">IF(COUNT(FIND({0,1,2,3,4,5,6,7,8,9},'Model output'!K258))&gt;0,'Model output'!K258,"")</f>
        <v/>
      </c>
      <c r="L259" s="8" t="str">
        <f t="shared" si="58"/>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 0.5 cm</v>
      </c>
      <c r="Q259" t="str">
        <f t="shared" si="61"/>
        <v>0.9cm,0.5cm</v>
      </c>
      <c r="R259" cm="1">
        <f t="array" ref="R259">IF(Q259="","",IF(ISNUMBER(SEARCH("cm",Q259)),MAX(VALUE(SUBSTITUTE(_xlfn.FILTERXML("&lt;t&gt;&lt;s&gt;"&amp;SUBSTITUTE(Q259,",","&lt;/s&gt;&lt;s&gt;")&amp;"&lt;/s&gt;&lt;/t&gt;","//s"),"cm",""))),MAX(VALUE(SUBSTITUTE(_xlfn.FILTERXML("&lt;t&gt;&lt;s&gt;"&amp;SUBSTITUTE(Q259,",","&lt;/s&gt;&lt;s&gt;")&amp;"&lt;/s&gt;&lt;/t&gt;","//s"),"mm","")))/10))</f>
        <v>0.9</v>
      </c>
      <c r="S259" t="str">
        <f>IF(OR('Model output'!P258="",ISNUMBER(SEARCH("Not identified", 'Model output'!P258)),ISNUMBER(SEARCH("Absent",'Model output'!P258)),AND(ISNUMBER(SEARCH("No",'Model output'!P258)),NOT(ISNUMBER(SEARCH("diagnostic",'Model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 ""))</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9" t="str">
        <f>IF('Model output'!S258="","",'Model output'!S258)</f>
        <v/>
      </c>
      <c r="Y259" t="str">
        <f>IF(OR('Model output'!S258="",ISNUMBER(SEARCH("Absent",'Model output'!S258)),ISNUMBER(SEARCH("Not identified",'Model output'!S258)),AND(ISNUMBER(SEARCH("No",'Model output'!S258)),NOT(ISNUMBER(SEARCH("carcinoma",'Model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1" t="str">
        <f>IF(OR('Model output'!V258="", AND(ISERROR(SEARCH("Positive",'Model output'!V258)), ISNUMBER(SEARCH("Negative",'Model output'!V258))), ISNUMBER(SEARCH("Uninvolved",'Model output'!V258)), ISNUMBER(SEARCH("not involved",'Model output'!V258)), ISNUMBER(SEARCH("Free",'Model output'!V258)), ISNUMBER(SEARCH("1 mm",'Model output'!V258)), ISNUMBER(SEARCH("1.0 mm",'Model output'!V258)), ISNUMBER(SEARCH("0.1 CM",'Model output'!V258)), ISNUMBER(SEARCH("less than 0.2 mm",'Model output'!V258)), ISNUMBER(SEARCH("less than 0.5 mm",'Model output'!V258)), ISNUMBER(SEARCH("invades capsule",'Model output'!V258)), ISNUMBER(SEARCH("Lymphocyte invasion",'Model output'!V258)), ISNUMBER(SEARCH("invades in capsule or vessel or benign tissue",'Model output'!V258)), ISNUMBER(SEARCH("not mentioned",'Model output'!V258)), ISNUMBER(SEARCH("cannot be assessed",'Model output'!V258))), "negative", "positive")</f>
        <v>negative</v>
      </c>
      <c r="AE259" s="38"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39" t="str">
        <f t="shared" si="59"/>
        <v>1a</v>
      </c>
      <c r="AG259" s="39" t="str">
        <f t="shared" si="60"/>
        <v>0</v>
      </c>
      <c r="AH259" s="39" t="str">
        <f t="shared" si="62"/>
        <v>0</v>
      </c>
      <c r="AI259" s="45" t="str">
        <f t="shared" si="63"/>
        <v>I</v>
      </c>
      <c r="AJ259" s="42" t="s">
        <v>941</v>
      </c>
      <c r="AK259" s="44" t="s">
        <v>634</v>
      </c>
      <c r="AL259" s="44" t="s">
        <v>946</v>
      </c>
      <c r="AM259" s="44" t="s">
        <v>949</v>
      </c>
      <c r="AN259" s="44" t="s">
        <v>73</v>
      </c>
      <c r="AO259" s="24">
        <f t="shared" ca="1" si="64"/>
        <v>1</v>
      </c>
      <c r="AP259" s="1">
        <f t="shared" si="65"/>
        <v>1</v>
      </c>
      <c r="AQ259" s="1">
        <f t="shared" si="66"/>
        <v>1</v>
      </c>
      <c r="AR259" s="1">
        <f t="shared" si="67"/>
        <v>1</v>
      </c>
      <c r="AS259" s="15">
        <f t="shared" ref="AS259:AS291" si="68">IF(AI259=AN259,1,0)</f>
        <v>1</v>
      </c>
    </row>
    <row r="260" spans="1:45">
      <c r="A260" t="str">
        <f>'Model output'!A259</f>
        <v>TCGA-FY-A4B0</v>
      </c>
      <c r="B260" s="36">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
      </c>
      <c r="F260" t="str">
        <f t="shared" si="57"/>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output'!G259)),ISNUMBER(SEARCH("V ",'Model output'!G259)),ISNUMBER(SEARCH("five",'Model output'!G259)),ISNUMBER(SEARCH("5",'Model output'!G259))))), "lateral", "central"))</f>
        <v/>
      </c>
      <c r="H260" t="str">
        <f>IF('Model output'!H259="","negative",IF(OR(ISNUMBER(SEARCH("lymph node",'Model output'!H259)),ISNUMBER(SEARCH("gland",'Model output'!H259)),ISNUMBER(SEARCH("lobe",'Model output'!H259)),ISNUMBER(SEARCH("isthmus",'Model output'!H259)),ISNUMBER(SEARCH("mediastinum",'Model output'!H259)),ISNUMBER(SEARCH("Not mentioned",'Model output'!H259)), ISNUMBER(SEARCH("Not applicable",'Model output'!H259)), ISNUMBER(SEARCH("paratracheal",'Model output'!H259)),ISNUMBER(SEARCH("fibroadipose tissue",'Model output'!H259)),ISNUMBER(SEARCH("thyroid node",'Model output'!H259)),ISNUMBER(SEARCH("skeletal muscle",'Model output'!H259)),ISNUMBER(SEARCH("right",'Model output'!H259)),ISNUMBER(SEARCH("left",'Model output'!H259)),ISNUMBER(SEARCH("Not specified",'Model output'!H259))),"negative","positive"))</f>
        <v>negative</v>
      </c>
      <c r="I260" t="str">
        <f>IF(OR('Model output'!I259="",'Model output'!I259="Not answered",'Model output'!I259="Not mentioned"),"",IF(ISNUMBER('Model output'!I259),'Model output'!I259,1))</f>
        <v/>
      </c>
      <c r="J260" t="str">
        <f>IF(OR('Model output'!J259="",'Model output'!J259="Not answered",'Model output'!J259="Not mentioned"),"",IF(AND(ISNUMBER('Model output'!J259),'Model output'!J259&lt;=I260),'Model output'!J259,IF(AND(ISNUMBER('Model output'!J259), 'Model output'!J259&gt;=DATE(2024,1,1)), MIN(DAY('Model output'!J259), MONTH('Model output'!J259), YEAR('Model output'!J259)), IF(ISNUMBER(SEARCH("0/",'Model output'!J259)),0,IF(ISNUMBER(SEARCH("/",'Model output'!J259)), VALUE(LEFT('Model output'!J259, SEARCH("/",'Model output'!J259)-1)),1)))))</f>
        <v/>
      </c>
      <c r="K260" t="str" cm="1">
        <f t="array" ref="K260">IF(COUNT(FIND({0,1,2,3,4,5,6,7,8,9},'Model output'!K259))&gt;0,'Model output'!K259,"")</f>
        <v/>
      </c>
      <c r="L260" s="8" t="str">
        <f t="shared" si="58"/>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Not mentioned</v>
      </c>
      <c r="Q260" t="str">
        <f t="shared" si="61"/>
        <v/>
      </c>
      <c r="R260" t="str" cm="1">
        <f t="array" ref="R260">IF(Q260="","",IF(ISNUMBER(SEARCH("cm",Q260)),MAX(VALUE(SUBSTITUTE(_xlfn.FILTERXML("&lt;t&gt;&lt;s&gt;"&amp;SUBSTITUTE(Q260,",","&lt;/s&gt;&lt;s&gt;")&amp;"&lt;/s&gt;&lt;/t&gt;","//s"),"cm",""))),MAX(VALUE(SUBSTITUTE(_xlfn.FILTERXML("&lt;t&gt;&lt;s&gt;"&amp;SUBSTITUTE(Q260,",","&lt;/s&gt;&lt;s&gt;")&amp;"&lt;/s&gt;&lt;/t&gt;","//s"),"mm","")))/10))</f>
        <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 ""))</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19" t="str">
        <f>IF('Model output'!S259="","",'Model output'!S259)</f>
        <v>Not identified</v>
      </c>
      <c r="Y260" t="str">
        <f>IF(OR('Model output'!S259="",ISNUMBER(SEARCH("Absent",'Model output'!S259)),ISNUMBER(SEARCH("Not identified",'Model output'!S259)),AND(ISNUMBER(SEARCH("No",'Model output'!S259)),NOT(ISNUMBER(SEARCH("carcinoma",'Model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1" t="str">
        <f>IF(OR('Model output'!V259="", AND(ISERROR(SEARCH("Positive",'Model output'!V259)), ISNUMBER(SEARCH("Negative",'Model output'!V259))), ISNUMBER(SEARCH("Uninvolved",'Model output'!V259)), ISNUMBER(SEARCH("not involved",'Model output'!V259)), ISNUMBER(SEARCH("Free",'Model output'!V259)), ISNUMBER(SEARCH("1 mm",'Model output'!V259)), ISNUMBER(SEARCH("1.0 mm",'Model output'!V259)), ISNUMBER(SEARCH("0.1 CM",'Model output'!V259)), ISNUMBER(SEARCH("less than 0.2 mm",'Model output'!V259)), ISNUMBER(SEARCH("less than 0.5 mm",'Model output'!V259)), ISNUMBER(SEARCH("invades capsule",'Model output'!V259)), ISNUMBER(SEARCH("Lymphocyte invasion",'Model output'!V259)), ISNUMBER(SEARCH("invades in capsule or vessel or benign tissue",'Model output'!V259)), ISNUMBER(SEARCH("not mentioned",'Model output'!V259)), ISNUMBER(SEARCH("cannot be assessed",'Model output'!V259))), "negative", "positive")</f>
        <v>positive</v>
      </c>
      <c r="AE260" s="38"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39" t="str">
        <f t="shared" si="59"/>
        <v>x</v>
      </c>
      <c r="AG260" s="39" t="str">
        <f t="shared" si="60"/>
        <v>0</v>
      </c>
      <c r="AH260" s="39" t="str">
        <f t="shared" si="62"/>
        <v>0</v>
      </c>
      <c r="AI260" s="45" t="str">
        <f t="shared" si="63"/>
        <v>I</v>
      </c>
      <c r="AJ260" s="42" t="s">
        <v>940</v>
      </c>
      <c r="AK260" s="44" t="s">
        <v>634</v>
      </c>
      <c r="AL260" s="44" t="s">
        <v>949</v>
      </c>
      <c r="AM260" s="44" t="s">
        <v>949</v>
      </c>
      <c r="AN260" s="44" t="s">
        <v>73</v>
      </c>
      <c r="AO260" s="24">
        <f t="shared" si="64"/>
        <v>1</v>
      </c>
      <c r="AP260" s="1">
        <f t="shared" si="65"/>
        <v>0</v>
      </c>
      <c r="AQ260" s="1">
        <f t="shared" si="66"/>
        <v>1</v>
      </c>
      <c r="AR260" s="1">
        <f t="shared" si="67"/>
        <v>1</v>
      </c>
      <c r="AS260" s="15">
        <f t="shared" si="68"/>
        <v>1</v>
      </c>
    </row>
    <row r="261" spans="1:45">
      <c r="A261" t="str">
        <f>'Model output'!A260</f>
        <v>TCGA-FY-A4B3</v>
      </c>
      <c r="B261" s="36">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0</v>
      </c>
      <c r="F261" t="str">
        <f t="shared" si="57"/>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output'!G260)),ISNUMBER(SEARCH("V ",'Model output'!G260)),ISNUMBER(SEARCH("five",'Model output'!G260)),ISNUMBER(SEARCH("5",'Model output'!G260))))), "lateral", "central"))</f>
        <v>central</v>
      </c>
      <c r="H261" t="str">
        <f>IF('Model output'!H260="","negative",IF(OR(ISNUMBER(SEARCH("lymph node",'Model output'!H260)),ISNUMBER(SEARCH("gland",'Model output'!H260)),ISNUMBER(SEARCH("lobe",'Model output'!H260)),ISNUMBER(SEARCH("isthmus",'Model output'!H260)),ISNUMBER(SEARCH("mediastinum",'Model output'!H260)),ISNUMBER(SEARCH("Not mentioned",'Model output'!H260)), ISNUMBER(SEARCH("Not applicable",'Model output'!H260)), ISNUMBER(SEARCH("paratracheal",'Model output'!H260)),ISNUMBER(SEARCH("fibroadipose tissue",'Model output'!H260)),ISNUMBER(SEARCH("thyroid node",'Model output'!H260)),ISNUMBER(SEARCH("skeletal muscle",'Model output'!H260)),ISNUMBER(SEARCH("right",'Model output'!H260)),ISNUMBER(SEARCH("left",'Model output'!H260)),ISNUMBER(SEARCH("Not specified",'Model output'!H260))),"negative","positive"))</f>
        <v>negative</v>
      </c>
      <c r="I261">
        <f>IF(OR('Model output'!I260="",'Model output'!I260="Not answered",'Model output'!I260="Not mentioned"),"",IF(ISNUMBER('Model output'!I260),'Model output'!I260,1))</f>
        <v>4</v>
      </c>
      <c r="J261">
        <f>IF(OR('Model output'!J260="",'Model output'!J260="Not answered",'Model output'!J260="Not mentioned"),"",IF(AND(ISNUMBER('Model output'!J260),'Model output'!J260&lt;=I261),'Model output'!J260,IF(AND(ISNUMBER('Model output'!J260), 'Model output'!J260&gt;=DATE(2024,1,1)), MIN(DAY('Model output'!J260), MONTH('Model output'!J260), YEAR('Model output'!J260)), IF(ISNUMBER(SEARCH("0/",'Model output'!J260)),0,IF(ISNUMBER(SEARCH("/",'Model output'!J260)), VALUE(LEFT('Model output'!J260, SEARCH("/",'Model output'!J260)-1)),1)))))</f>
        <v>4</v>
      </c>
      <c r="K261" t="str" cm="1">
        <f t="array" ref="K261">IF(COUNT(FIND({0,1,2,3,4,5,6,7,8,9},'Model output'!K260))&gt;0,'Model output'!K260,"")</f>
        <v/>
      </c>
      <c r="L261" s="8" t="str">
        <f t="shared" si="58"/>
        <v/>
      </c>
      <c r="M261" t="str" cm="1">
        <f t="array" ref="M261">IF(L261="","",IF(ISNUMBER(SEARCH("cm",L261)),MAX(VALUE(SUBSTITUTE(_xlfn.FILTERXML("&lt;t&gt;&lt;s&gt;"&amp;SUBSTITUTE(L261,",","&lt;/s&gt;&lt;s&gt;")&amp;"&lt;/s&gt;&lt;/t&gt;","//s"),"cm",""))),MAX(VALUE(SUBSTITUTE(_xlfn.FILTERXML("&lt;t&gt;&lt;s&gt;"&amp;SUBSTITUTE(L261,",","&lt;/s&gt;&lt;s&gt;")&amp;"&lt;/s&gt;&lt;/t&gt;","//s"),"mm","")))/10))</f>
        <v/>
      </c>
      <c r="N261" t="str">
        <f>IF('Model output'!L260="","",'Model output'!L260)</f>
        <v>Papillary</v>
      </c>
      <c r="O261" t="str">
        <f>IF('Model output'!M260="","",'Model output'!M260)</f>
        <v>Classical (usual)</v>
      </c>
      <c r="P261" t="str">
        <f>IF('Model output'!N260="","",'Model output'!N260)</f>
        <v>2.1 cm</v>
      </c>
      <c r="Q261" t="str">
        <f t="shared" si="61"/>
        <v>2.1cm</v>
      </c>
      <c r="R261" cm="1">
        <f t="array" ref="R261">IF(Q261="","",IF(ISNUMBER(SEARCH("cm",Q261)),MAX(VALUE(SUBSTITUTE(_xlfn.FILTERXML("&lt;t&gt;&lt;s&gt;"&amp;SUBSTITUTE(Q261,",","&lt;/s&gt;&lt;s&gt;")&amp;"&lt;/s&gt;&lt;/t&gt;","//s"),"cm",""))),MAX(VALUE(SUBSTITUTE(_xlfn.FILTERXML("&lt;t&gt;&lt;s&gt;"&amp;SUBSTITUTE(Q261,",","&lt;/s&gt;&lt;s&gt;")&amp;"&lt;/s&gt;&lt;/t&gt;","//s"),"mm","")))/10))</f>
        <v>2.1</v>
      </c>
      <c r="S261" t="str">
        <f>IF(OR('Model output'!P260="",ISNUMBER(SEARCH("Not identified", 'Model output'!P260)),ISNUMBER(SEARCH("Absent",'Model output'!P260)),AND(ISNUMBER(SEARCH("No",'Model output'!P260)),NOT(ISNUMBER(SEARCH("diagnostic",'Model output'!P260)))),ISNUMBER(SEARCH("Negative",'Model output'!P260))),"negative","positive")</f>
        <v>negative</v>
      </c>
      <c r="T261" t="str">
        <f>IF('Model output'!O260="","",'Model output'!O260)</f>
        <v>Multifocal, bilateral</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 ""))</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9" t="str">
        <f>IF('Model output'!S260="","",'Model output'!S260)</f>
        <v>Present, minimal</v>
      </c>
      <c r="Y261" t="str">
        <f>IF(OR('Model output'!S260="",ISNUMBER(SEARCH("Absent",'Model output'!S260)),ISNUMBER(SEARCH("Not identified",'Model output'!S260)),AND(ISNUMBER(SEARCH("No",'Model output'!S260)),NOT(ISNUMBER(SEARCH("carcinoma",'Model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1" t="str">
        <f>IF(OR('Model output'!V260="", AND(ISERROR(SEARCH("Positive",'Model output'!V260)), ISNUMBER(SEARCH("Negative",'Model output'!V260))), ISNUMBER(SEARCH("Uninvolved",'Model output'!V260)), ISNUMBER(SEARCH("not involved",'Model output'!V260)), ISNUMBER(SEARCH("Free",'Model output'!V260)), ISNUMBER(SEARCH("1 mm",'Model output'!V260)), ISNUMBER(SEARCH("1.0 mm",'Model output'!V260)), ISNUMBER(SEARCH("0.1 CM",'Model output'!V260)), ISNUMBER(SEARCH("less than 0.2 mm",'Model output'!V260)), ISNUMBER(SEARCH("less than 0.5 mm",'Model output'!V260)), ISNUMBER(SEARCH("invades capsule",'Model output'!V260)), ISNUMBER(SEARCH("Lymphocyte invasion",'Model output'!V260)), ISNUMBER(SEARCH("invades in capsule or vessel or benign tissue",'Model output'!V260)), ISNUMBER(SEARCH("not mentioned",'Model output'!V260)), ISNUMBER(SEARCH("cannot be assessed",'Model output'!V260))), "negative", "positive")</f>
        <v>positive</v>
      </c>
      <c r="AE261" s="38"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39" t="str">
        <f t="shared" si="59"/>
        <v>2</v>
      </c>
      <c r="AG261" s="39" t="str">
        <f t="shared" si="60"/>
        <v>1a</v>
      </c>
      <c r="AH261" s="39" t="str">
        <f t="shared" si="62"/>
        <v>0</v>
      </c>
      <c r="AI261" s="45" t="str">
        <f t="shared" si="63"/>
        <v>I</v>
      </c>
      <c r="AJ261" s="42" t="s">
        <v>940</v>
      </c>
      <c r="AK261" s="44" t="s">
        <v>948</v>
      </c>
      <c r="AL261" s="44" t="s">
        <v>634</v>
      </c>
      <c r="AM261" s="44" t="s">
        <v>949</v>
      </c>
      <c r="AN261" s="44" t="s">
        <v>73</v>
      </c>
      <c r="AO261" s="24">
        <f t="shared" si="64"/>
        <v>1</v>
      </c>
      <c r="AP261" s="1">
        <f t="shared" si="65"/>
        <v>1</v>
      </c>
      <c r="AQ261" s="1">
        <f t="shared" si="66"/>
        <v>1</v>
      </c>
      <c r="AR261" s="1">
        <f t="shared" si="67"/>
        <v>1</v>
      </c>
      <c r="AS261" s="15">
        <f t="shared" si="68"/>
        <v>1</v>
      </c>
    </row>
    <row r="262" spans="1:45">
      <c r="A262" t="str">
        <f>'Model output'!A261</f>
        <v>TCGA-FY-A76V</v>
      </c>
      <c r="B262" s="36">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
      </c>
      <c r="F262" t="str">
        <f t="shared" si="57"/>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output'!G261)),ISNUMBER(SEARCH("V ",'Model output'!G261)),ISNUMBER(SEARCH("five",'Model output'!G261)),ISNUMBER(SEARCH("5",'Model output'!G261))))), "lateral", "central"))</f>
        <v/>
      </c>
      <c r="H262" t="str">
        <f>IF('Model output'!H261="","negative",IF(OR(ISNUMBER(SEARCH("lymph node",'Model output'!H261)),ISNUMBER(SEARCH("gland",'Model output'!H261)),ISNUMBER(SEARCH("lobe",'Model output'!H261)),ISNUMBER(SEARCH("isthmus",'Model output'!H261)),ISNUMBER(SEARCH("mediastinum",'Model output'!H261)),ISNUMBER(SEARCH("Not mentioned",'Model output'!H261)), ISNUMBER(SEARCH("Not applicable",'Model output'!H261)), ISNUMBER(SEARCH("paratracheal",'Model output'!H261)),ISNUMBER(SEARCH("fibroadipose tissue",'Model output'!H261)),ISNUMBER(SEARCH("thyroid node",'Model output'!H261)),ISNUMBER(SEARCH("skeletal muscle",'Model output'!H261)),ISNUMBER(SEARCH("right",'Model output'!H261)),ISNUMBER(SEARCH("left",'Model output'!H261)),ISNUMBER(SEARCH("Not specified",'Model output'!H261))),"negative","positive"))</f>
        <v>negative</v>
      </c>
      <c r="I262" t="str">
        <f>IF(OR('Model output'!I261="",'Model output'!I261="Not answered",'Model output'!I261="Not mentioned"),"",IF(ISNUMBER('Model output'!I261),'Model output'!I261,1))</f>
        <v/>
      </c>
      <c r="J262" t="str">
        <f>IF(OR('Model output'!J261="",'Model output'!J261="Not answered",'Model output'!J261="Not mentioned"),"",IF(AND(ISNUMBER('Model output'!J261),'Model output'!J261&lt;=I262),'Model output'!J261,IF(AND(ISNUMBER('Model output'!J261), 'Model output'!J261&gt;=DATE(2024,1,1)), MIN(DAY('Model output'!J261), MONTH('Model output'!J261), YEAR('Model output'!J261)), IF(ISNUMBER(SEARCH("0/",'Model output'!J261)),0,IF(ISNUMBER(SEARCH("/",'Model output'!J261)), VALUE(LEFT('Model output'!J261, SEARCH("/",'Model output'!J261)-1)),1)))))</f>
        <v/>
      </c>
      <c r="K262" t="str" cm="1">
        <f t="array" ref="K262">IF(COUNT(FIND({0,1,2,3,4,5,6,7,8,9},'Model output'!K261))&gt;0,'Model output'!K261,"")</f>
        <v/>
      </c>
      <c r="L262" s="8" t="str">
        <f t="shared" si="58"/>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 follicular variant</v>
      </c>
      <c r="O262" t="str">
        <f>IF('Model output'!M261="","",'Model output'!M261)</f>
        <v/>
      </c>
      <c r="P262" t="str">
        <f>IF('Model output'!N261="","",'Model output'!N261)</f>
        <v>3.1 x 1.5 x 1.1 cm (right lobe/isthmus)</v>
      </c>
      <c r="Q262" t="str">
        <f t="shared" si="61"/>
        <v>3.1,1.5,1.1cm</v>
      </c>
      <c r="R262" cm="1">
        <f t="array" ref="R262">IF(Q262="","",IF(ISNUMBER(SEARCH("cm",Q262)),MAX(VALUE(SUBSTITUTE(_xlfn.FILTERXML("&lt;t&gt;&lt;s&gt;"&amp;SUBSTITUTE(Q262,",","&lt;/s&gt;&lt;s&gt;")&amp;"&lt;/s&gt;&lt;/t&gt;","//s"),"cm",""))),MAX(VALUE(SUBSTITUTE(_xlfn.FILTERXML("&lt;t&gt;&lt;s&gt;"&amp;SUBSTITUTE(Q262,",","&lt;/s&gt;&lt;s&gt;")&amp;"&lt;/s&gt;&lt;/t&gt;","//s"),"mm","")))/10))</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3</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 ""))</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9" t="str">
        <f>IF('Model output'!S261="","",'Model output'!S261)</f>
        <v>Not identified</v>
      </c>
      <c r="Y262" t="str">
        <f>IF(OR('Model output'!S261="",ISNUMBER(SEARCH("Absent",'Model output'!S261)),ISNUMBER(SEARCH("Not identified",'Model output'!S261)),AND(ISNUMBER(SEARCH("No",'Model output'!S261)),NOT(ISNUMBER(SEARCH("carcinoma",'Model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1" t="str">
        <f>IF(OR('Model output'!V261="", AND(ISERROR(SEARCH("Positive",'Model output'!V261)), ISNUMBER(SEARCH("Negative",'Model output'!V261))), ISNUMBER(SEARCH("Uninvolved",'Model output'!V261)), ISNUMBER(SEARCH("not involved",'Model output'!V261)), ISNUMBER(SEARCH("Free",'Model output'!V261)), ISNUMBER(SEARCH("1 mm",'Model output'!V261)), ISNUMBER(SEARCH("1.0 mm",'Model output'!V261)), ISNUMBER(SEARCH("0.1 CM",'Model output'!V261)), ISNUMBER(SEARCH("less than 0.2 mm",'Model output'!V261)), ISNUMBER(SEARCH("less than 0.5 mm",'Model output'!V261)), ISNUMBER(SEARCH("invades capsule",'Model output'!V261)), ISNUMBER(SEARCH("Lymphocyte invasion",'Model output'!V261)), ISNUMBER(SEARCH("invades in capsule or vessel or benign tissue",'Model output'!V261)), ISNUMBER(SEARCH("not mentioned",'Model output'!V261)), ISNUMBER(SEARCH("cannot be assessed",'Model output'!V261))), "negative", "positive")</f>
        <v>negative</v>
      </c>
      <c r="AE262" s="38"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39" t="str">
        <f t="shared" si="59"/>
        <v>2</v>
      </c>
      <c r="AG262" s="39" t="str">
        <f t="shared" si="60"/>
        <v>0</v>
      </c>
      <c r="AH262" s="39" t="str">
        <f t="shared" si="62"/>
        <v>0</v>
      </c>
      <c r="AI262" s="45" t="str">
        <f t="shared" si="63"/>
        <v>I</v>
      </c>
      <c r="AJ262" s="42" t="s">
        <v>941</v>
      </c>
      <c r="AK262" s="44" t="s">
        <v>948</v>
      </c>
      <c r="AL262" s="44" t="s">
        <v>949</v>
      </c>
      <c r="AM262" s="44" t="s">
        <v>949</v>
      </c>
      <c r="AN262" s="44" t="s">
        <v>73</v>
      </c>
      <c r="AO262" s="24">
        <f t="shared" ca="1" si="64"/>
        <v>1</v>
      </c>
      <c r="AP262" s="1">
        <f t="shared" si="65"/>
        <v>1</v>
      </c>
      <c r="AQ262" s="1">
        <f t="shared" si="66"/>
        <v>1</v>
      </c>
      <c r="AR262" s="1">
        <f t="shared" si="67"/>
        <v>1</v>
      </c>
      <c r="AS262" s="15">
        <f t="shared" si="68"/>
        <v>1</v>
      </c>
    </row>
    <row r="263" spans="1:45">
      <c r="A263" t="str">
        <f>'Model output'!A262</f>
        <v>TCGA-GE-A2C6</v>
      </c>
      <c r="B263" s="36">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0</v>
      </c>
      <c r="F263" t="str">
        <f t="shared" si="57"/>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output'!G262)),ISNUMBER(SEARCH("V ",'Model output'!G262)),ISNUMBER(SEARCH("five",'Model output'!G262)),ISNUMBER(SEARCH("5",'Model output'!G262))))), "lateral", "central"))</f>
        <v/>
      </c>
      <c r="H263" t="str">
        <f>IF('Model output'!H262="","negative",IF(OR(ISNUMBER(SEARCH("lymph node",'Model output'!H262)),ISNUMBER(SEARCH("gland",'Model output'!H262)),ISNUMBER(SEARCH("lobe",'Model output'!H262)),ISNUMBER(SEARCH("isthmus",'Model output'!H262)),ISNUMBER(SEARCH("mediastinum",'Model output'!H262)),ISNUMBER(SEARCH("Not mentioned",'Model output'!H262)), ISNUMBER(SEARCH("Not applicable",'Model output'!H262)), ISNUMBER(SEARCH("paratracheal",'Model output'!H262)),ISNUMBER(SEARCH("fibroadipose tissue",'Model output'!H262)),ISNUMBER(SEARCH("thyroid node",'Model output'!H262)),ISNUMBER(SEARCH("skeletal muscle",'Model output'!H262)),ISNUMBER(SEARCH("right",'Model output'!H262)),ISNUMBER(SEARCH("left",'Model output'!H262)),ISNUMBER(SEARCH("Not specified",'Model output'!H262))),"negative","positive"))</f>
        <v>negative</v>
      </c>
      <c r="I263">
        <f>IF(OR('Model output'!I262="",'Model output'!I262="Not answered",'Model output'!I262="Not mentioned"),"",IF(ISNUMBER('Model output'!I262),'Model output'!I262,1))</f>
        <v>23</v>
      </c>
      <c r="J263">
        <f>IF(OR('Model output'!J262="",'Model output'!J262="Not answered",'Model output'!J262="Not mentioned"),"",IF(AND(ISNUMBER('Model output'!J262),'Model output'!J262&lt;=I263),'Model output'!J262,IF(AND(ISNUMBER('Model output'!J262), 'Model output'!J262&gt;=DATE(2024,1,1)), MIN(DAY('Model output'!J262), MONTH('Model output'!J262), YEAR('Model output'!J262)), IF(ISNUMBER(SEARCH("0/",'Model output'!J262)),0,IF(ISNUMBER(SEARCH("/",'Model output'!J262)), VALUE(LEFT('Model output'!J262, SEARCH("/",'Model output'!J262)-1)),1)))))</f>
        <v>14</v>
      </c>
      <c r="K263" t="str" cm="1">
        <f t="array" ref="K263">IF(COUNT(FIND({0,1,2,3,4,5,6,7,8,9},'Model output'!K262))&gt;0,'Model output'!K262,"")</f>
        <v/>
      </c>
      <c r="L263" s="8" t="str">
        <f t="shared" si="58"/>
        <v/>
      </c>
      <c r="M263" t="str" cm="1">
        <f t="array" ref="M263">IF(L263="","",IF(ISNUMBER(SEARCH("cm",L263)),MAX(VALUE(SUBSTITUTE(_xlfn.FILTERXML("&lt;t&gt;&lt;s&gt;"&amp;SUBSTITUTE(L263,",","&lt;/s&gt;&lt;s&gt;")&amp;"&lt;/s&gt;&lt;/t&gt;","//s"),"cm",""))),MAX(VALUE(SUBSTITUTE(_xlfn.FILTERXML("&lt;t&gt;&lt;s&gt;"&amp;SUBSTITUTE(L263,",","&lt;/s&gt;&lt;s&gt;")&amp;"&lt;/s&gt;&lt;/t&gt;","//s"),"mm","")))/10))</f>
        <v/>
      </c>
      <c r="N263" t="str">
        <f>IF('Model output'!L262="","",'Model output'!L262)</f>
        <v>Papillary</v>
      </c>
      <c r="O263" t="str">
        <f>IF('Model output'!M262="","",'Model output'!M262)</f>
        <v/>
      </c>
      <c r="P263" t="str">
        <f>IF('Model output'!N262="","",'Model output'!N262)</f>
        <v>2.5 cm</v>
      </c>
      <c r="Q263" t="str">
        <f t="shared" si="61"/>
        <v>2.5cm</v>
      </c>
      <c r="R263" cm="1">
        <f t="array" ref="R263">IF(Q263="","",IF(ISNUMBER(SEARCH("cm",Q263)),MAX(VALUE(SUBSTITUTE(_xlfn.FILTERXML("&lt;t&gt;&lt;s&gt;"&amp;SUBSTITUTE(Q263,",","&lt;/s&gt;&lt;s&gt;")&amp;"&lt;/s&gt;&lt;/t&gt;","//s"),"cm",""))),MAX(VALUE(SUBSTITUTE(_xlfn.FILTERXML("&lt;t&gt;&lt;s&gt;"&amp;SUBSTITUTE(Q263,",","&lt;/s&gt;&lt;s&gt;")&amp;"&lt;/s&gt;&lt;/t&gt;","//s"),"mm","")))/10))</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 ""))</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9" t="str">
        <f>IF('Model output'!S262="","",'Model output'!S262)</f>
        <v>Focally Present</v>
      </c>
      <c r="Y263" t="str">
        <f>IF(OR('Model output'!S262="",ISNUMBER(SEARCH("Absent",'Model output'!S262)),ISNUMBER(SEARCH("Not identified",'Model output'!S262)),AND(ISNUMBER(SEARCH("No",'Model output'!S262)),NOT(ISNUMBER(SEARCH("carcinoma",'Model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1" t="str">
        <f>IF(OR('Model output'!V262="", AND(ISERROR(SEARCH("Positive",'Model output'!V262)), ISNUMBER(SEARCH("Negative",'Model output'!V262))), ISNUMBER(SEARCH("Uninvolved",'Model output'!V262)), ISNUMBER(SEARCH("not involved",'Model output'!V262)), ISNUMBER(SEARCH("Free",'Model output'!V262)), ISNUMBER(SEARCH("1 mm",'Model output'!V262)), ISNUMBER(SEARCH("1.0 mm",'Model output'!V262)), ISNUMBER(SEARCH("0.1 CM",'Model output'!V262)), ISNUMBER(SEARCH("less than 0.2 mm",'Model output'!V262)), ISNUMBER(SEARCH("less than 0.5 mm",'Model output'!V262)), ISNUMBER(SEARCH("invades capsule",'Model output'!V262)), ISNUMBER(SEARCH("Lymphocyte invasion",'Model output'!V262)), ISNUMBER(SEARCH("invades in capsule or vessel or benign tissue",'Model output'!V262)), ISNUMBER(SEARCH("not mentioned",'Model output'!V262)), ISNUMBER(SEARCH("cannot be assessed",'Model output'!V262))), "negative", "positive")</f>
        <v>negative</v>
      </c>
      <c r="AE263" s="38" t="str" cm="1">
        <f t="array" aca="1" ref="AE263" ca="1">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intermediate</v>
      </c>
      <c r="AF263" s="39" t="str">
        <f t="shared" si="59"/>
        <v>2</v>
      </c>
      <c r="AG263" s="39" t="str">
        <f t="shared" si="60"/>
        <v>1a</v>
      </c>
      <c r="AH263" s="39" t="str">
        <f t="shared" si="62"/>
        <v>0</v>
      </c>
      <c r="AI263" s="45" t="str">
        <f t="shared" si="63"/>
        <v>I</v>
      </c>
      <c r="AJ263" s="42" t="s">
        <v>940</v>
      </c>
      <c r="AK263" s="44" t="s">
        <v>948</v>
      </c>
      <c r="AL263" s="44" t="s">
        <v>945</v>
      </c>
      <c r="AM263" s="44" t="s">
        <v>949</v>
      </c>
      <c r="AN263" s="44" t="s">
        <v>73</v>
      </c>
      <c r="AO263" s="24">
        <f t="shared" ca="1" si="64"/>
        <v>0</v>
      </c>
      <c r="AP263" s="1">
        <f t="shared" si="65"/>
        <v>1</v>
      </c>
      <c r="AQ263" s="1">
        <f t="shared" si="66"/>
        <v>0</v>
      </c>
      <c r="AR263" s="1">
        <f t="shared" si="67"/>
        <v>1</v>
      </c>
      <c r="AS263" s="15">
        <f t="shared" si="68"/>
        <v>1</v>
      </c>
    </row>
    <row r="264" spans="1:45">
      <c r="A264" t="str">
        <f>'Model output'!A263</f>
        <v>TCGA-H2-A26U</v>
      </c>
      <c r="B264" s="36">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7"/>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output'!G263)),ISNUMBER(SEARCH("V ",'Model output'!G263)),ISNUMBER(SEARCH("five",'Model output'!G263)),ISNUMBER(SEARCH("5",'Model output'!G263))))), "lateral", "central"))</f>
        <v/>
      </c>
      <c r="H264" t="str">
        <f>IF('Model output'!H263="","negative",IF(OR(ISNUMBER(SEARCH("lymph node",'Model output'!H263)),ISNUMBER(SEARCH("gland",'Model output'!H263)),ISNUMBER(SEARCH("lobe",'Model output'!H263)),ISNUMBER(SEARCH("isthmus",'Model output'!H263)),ISNUMBER(SEARCH("mediastinum",'Model output'!H263)),ISNUMBER(SEARCH("Not mentioned",'Model output'!H263)), ISNUMBER(SEARCH("Not applicable",'Model output'!H263)), ISNUMBER(SEARCH("paratracheal",'Model output'!H263)),ISNUMBER(SEARCH("fibroadipose tissue",'Model output'!H263)),ISNUMBER(SEARCH("thyroid node",'Model output'!H263)),ISNUMBER(SEARCH("skeletal muscle",'Model output'!H263)),ISNUMBER(SEARCH("right",'Model output'!H263)),ISNUMBER(SEARCH("left",'Model output'!H263)),ISNUMBER(SEARCH("Not specified",'Model output'!H263))),"negative","positive"))</f>
        <v>negative</v>
      </c>
      <c r="I264">
        <f>IF(OR('Model output'!I263="",'Model output'!I263="Not answered",'Model output'!I263="Not mentioned"),"",IF(ISNUMBER('Model output'!I263),'Model output'!I263,1))</f>
        <v>7</v>
      </c>
      <c r="J264">
        <f>IF(OR('Model output'!J263="",'Model output'!J263="Not answered",'Model output'!J263="Not mentioned"),"",IF(AND(ISNUMBER('Model output'!J263),'Model output'!J263&lt;=I264),'Model output'!J263,IF(AND(ISNUMBER('Model output'!J263), 'Model output'!J263&gt;=DATE(2024,1,1)), MIN(DAY('Model output'!J263), MONTH('Model output'!J263), YEAR('Model output'!J263)), IF(ISNUMBER(SEARCH("0/",'Model output'!J263)),0,IF(ISNUMBER(SEARCH("/",'Model output'!J263)), VALUE(LEFT('Model output'!J263, SEARCH("/",'Model output'!J263)-1)),1)))))</f>
        <v>0</v>
      </c>
      <c r="K264" t="str" cm="1">
        <f t="array" ref="K264">IF(COUNT(FIND({0,1,2,3,4,5,6,7,8,9},'Model output'!K263))&gt;0,'Model output'!K263,"")</f>
        <v/>
      </c>
      <c r="L264" s="8" t="str">
        <f t="shared" si="58"/>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v>
      </c>
      <c r="O264" t="str">
        <f>IF('Model output'!M263="","",'Model output'!M263)</f>
        <v/>
      </c>
      <c r="P264" t="str">
        <f>IF('Model output'!N263="","",'Model output'!N263)</f>
        <v>1.5 cm</v>
      </c>
      <c r="Q264" t="str">
        <f t="shared" si="61"/>
        <v>1.5cm</v>
      </c>
      <c r="R264" cm="1">
        <f t="array" ref="R264">IF(Q264="","",IF(ISNUMBER(SEARCH("cm",Q264)),MAX(VALUE(SUBSTITUTE(_xlfn.FILTERXML("&lt;t&gt;&lt;s&gt;"&amp;SUBSTITUTE(Q264,",","&lt;/s&gt;&lt;s&gt;")&amp;"&lt;/s&gt;&lt;/t&gt;","//s"),"cm",""))),MAX(VALUE(SUBSTITUTE(_xlfn.FILTERXML("&lt;t&gt;&lt;s&gt;"&amp;SUBSTITUTE(Q264,",","&lt;/s&gt;&lt;s&gt;")&amp;"&lt;/s&gt;&lt;/t&gt;","//s"),"mm","")))/10))</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 ""))</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negative</v>
      </c>
      <c r="X264" s="19" t="str">
        <f>IF('Model output'!S263="","",'Model output'!S263)</f>
        <v>minimal</v>
      </c>
      <c r="Y264" t="str">
        <f>IF(OR('Model output'!S263="",ISNUMBER(SEARCH("Absent",'Model output'!S263)),ISNUMBER(SEARCH("Not identified",'Model output'!S263)),AND(ISNUMBER(SEARCH("No",'Model output'!S263)),NOT(ISNUMBER(SEARCH("carcinoma",'Model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1" t="str">
        <f>IF(OR('Model output'!V263="", AND(ISERROR(SEARCH("Positive",'Model output'!V263)), ISNUMBER(SEARCH("Negative",'Model output'!V263))), ISNUMBER(SEARCH("Uninvolved",'Model output'!V263)), ISNUMBER(SEARCH("not involved",'Model output'!V263)), ISNUMBER(SEARCH("Free",'Model output'!V263)), ISNUMBER(SEARCH("1 mm",'Model output'!V263)), ISNUMBER(SEARCH("1.0 mm",'Model output'!V263)), ISNUMBER(SEARCH("0.1 CM",'Model output'!V263)), ISNUMBER(SEARCH("less than 0.2 mm",'Model output'!V263)), ISNUMBER(SEARCH("less than 0.5 mm",'Model output'!V263)), ISNUMBER(SEARCH("invades capsule",'Model output'!V263)), ISNUMBER(SEARCH("Lymphocyte invasion",'Model output'!V263)), ISNUMBER(SEARCH("invades in capsule or vessel or benign tissue",'Model output'!V263)), ISNUMBER(SEARCH("not mentioned",'Model output'!V263)), ISNUMBER(SEARCH("cannot be assessed",'Model output'!V263))), "negative", "positive")</f>
        <v>positive</v>
      </c>
      <c r="AE264" s="38"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39" t="str">
        <f t="shared" si="59"/>
        <v>1b</v>
      </c>
      <c r="AG264" s="39" t="str">
        <f t="shared" si="60"/>
        <v>0</v>
      </c>
      <c r="AH264" s="39" t="str">
        <f t="shared" si="62"/>
        <v>0</v>
      </c>
      <c r="AI264" s="45" t="str">
        <f t="shared" si="63"/>
        <v>I</v>
      </c>
      <c r="AJ264" s="42" t="s">
        <v>940</v>
      </c>
      <c r="AK264" s="44" t="s">
        <v>945</v>
      </c>
      <c r="AL264" s="44" t="s">
        <v>946</v>
      </c>
      <c r="AM264" s="44" t="s">
        <v>949</v>
      </c>
      <c r="AN264" s="44" t="s">
        <v>73</v>
      </c>
      <c r="AO264" s="24">
        <f t="shared" si="64"/>
        <v>1</v>
      </c>
      <c r="AP264" s="1">
        <f t="shared" si="65"/>
        <v>1</v>
      </c>
      <c r="AQ264" s="1">
        <f t="shared" si="66"/>
        <v>1</v>
      </c>
      <c r="AR264" s="1">
        <f t="shared" si="67"/>
        <v>1</v>
      </c>
      <c r="AS264" s="15">
        <f t="shared" si="68"/>
        <v>1</v>
      </c>
    </row>
    <row r="265" spans="1:45">
      <c r="A265" t="str">
        <f>'Model output'!A264</f>
        <v>TCGA-H2-A2K9</v>
      </c>
      <c r="B265" s="36">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
      </c>
      <c r="F265" t="str">
        <f t="shared" si="57"/>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output'!G264)),ISNUMBER(SEARCH("V ",'Model output'!G264)),ISNUMBER(SEARCH("five",'Model output'!G264)),ISNUMBER(SEARCH("5",'Model output'!G264))))), "lateral", "central"))</f>
        <v/>
      </c>
      <c r="H265" t="str">
        <f>IF('Model output'!H264="","negative",IF(OR(ISNUMBER(SEARCH("lymph node",'Model output'!H264)),ISNUMBER(SEARCH("gland",'Model output'!H264)),ISNUMBER(SEARCH("lobe",'Model output'!H264)),ISNUMBER(SEARCH("isthmus",'Model output'!H264)),ISNUMBER(SEARCH("mediastinum",'Model output'!H264)),ISNUMBER(SEARCH("Not mentioned",'Model output'!H264)), ISNUMBER(SEARCH("Not applicable",'Model output'!H264)), ISNUMBER(SEARCH("paratracheal",'Model output'!H264)),ISNUMBER(SEARCH("fibroadipose tissue",'Model output'!H264)),ISNUMBER(SEARCH("thyroid node",'Model output'!H264)),ISNUMBER(SEARCH("skeletal muscle",'Model output'!H264)),ISNUMBER(SEARCH("right",'Model output'!H264)),ISNUMBER(SEARCH("left",'Model output'!H264)),ISNUMBER(SEARCH("Not specified",'Model output'!H264))),"negative","positive"))</f>
        <v>negative</v>
      </c>
      <c r="I265">
        <f>IF(OR('Model output'!I264="",'Model output'!I264="Not answered",'Model output'!I264="Not mentioned"),"",IF(ISNUMBER('Model output'!I264),'Model output'!I264,1))</f>
        <v>14</v>
      </c>
      <c r="J265">
        <f>IF(OR('Model output'!J264="",'Model output'!J264="Not answered",'Model output'!J264="Not mentioned"),"",IF(AND(ISNUMBER('Model output'!J264),'Model output'!J264&lt;=I265),'Model output'!J264,IF(AND(ISNUMBER('Model output'!J264), 'Model output'!J264&gt;=DATE(2024,1,1)), MIN(DAY('Model output'!J264), MONTH('Model output'!J264), YEAR('Model output'!J264)), IF(ISNUMBER(SEARCH("0/",'Model output'!J264)),0,IF(ISNUMBER(SEARCH("/",'Model output'!J264)), VALUE(LEFT('Model output'!J264, SEARCH("/",'Model output'!J264)-1)),1)))))</f>
        <v>11</v>
      </c>
      <c r="K265" t="str" cm="1">
        <f t="array" ref="K265">IF(COUNT(FIND({0,1,2,3,4,5,6,7,8,9},'Model output'!K264))&gt;0,'Model output'!K264,"")</f>
        <v>3.5 mm</v>
      </c>
      <c r="L265" s="8" t="str">
        <f t="shared" si="58"/>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 carcinoma, papillary and follicular variant</v>
      </c>
      <c r="O265" t="str">
        <f>IF('Model output'!M264="","",'Model output'!M264)</f>
        <v/>
      </c>
      <c r="P265" t="str">
        <f>IF('Model output'!N264="","",'Model output'!N264)</f>
        <v>2.8 cm</v>
      </c>
      <c r="Q265" t="str">
        <f t="shared" si="61"/>
        <v>2.8cm</v>
      </c>
      <c r="R265" cm="1">
        <f t="array" ref="R265">IF(Q265="","",IF(ISNUMBER(SEARCH("cm",Q265)),MAX(VALUE(SUBSTITUTE(_xlfn.FILTERXML("&lt;t&gt;&lt;s&gt;"&amp;SUBSTITUTE(Q265,",","&lt;/s&gt;&lt;s&gt;")&amp;"&lt;/s&gt;&lt;/t&gt;","//s"),"cm",""))),MAX(VALUE(SUBSTITUTE(_xlfn.FILTERXML("&lt;t&gt;&lt;s&gt;"&amp;SUBSTITUTE(Q265,",","&lt;/s&gt;&lt;s&gt;")&amp;"&lt;/s&gt;&lt;/t&gt;","//s"),"mm","")))/10))</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2 (mentioned as multifocal)</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 ""))</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positive</v>
      </c>
      <c r="X265" s="19" t="str">
        <f>IF('Model output'!S264="","",'Model output'!S264)</f>
        <v/>
      </c>
      <c r="Y265" t="str">
        <f>IF(OR('Model output'!S264="",ISNUMBER(SEARCH("Absent",'Model output'!S264)),ISNUMBER(SEARCH("Not identified",'Model output'!S264)),AND(ISNUMBER(SEARCH("No",'Model output'!S264)),NOT(ISNUMBER(SEARCH("carcinoma",'Model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1" t="str">
        <f>IF(OR('Model output'!V264="", AND(ISERROR(SEARCH("Positive",'Model output'!V264)), ISNUMBER(SEARCH("Negative",'Model output'!V264))), ISNUMBER(SEARCH("Uninvolved",'Model output'!V264)), ISNUMBER(SEARCH("not involved",'Model output'!V264)), ISNUMBER(SEARCH("Free",'Model output'!V264)), ISNUMBER(SEARCH("1 mm",'Model output'!V264)), ISNUMBER(SEARCH("1.0 mm",'Model output'!V264)), ISNUMBER(SEARCH("0.1 CM",'Model output'!V264)), ISNUMBER(SEARCH("less than 0.2 mm",'Model output'!V264)), ISNUMBER(SEARCH("less than 0.5 mm",'Model output'!V264)), ISNUMBER(SEARCH("invades capsule",'Model output'!V264)), ISNUMBER(SEARCH("Lymphocyte invasion",'Model output'!V264)), ISNUMBER(SEARCH("invades in capsule or vessel or benign tissue",'Model output'!V264)), ISNUMBER(SEARCH("not mentioned",'Model output'!V264)), ISNUMBER(SEARCH("cannot be assessed",'Model output'!V264))), "negative", "positive")</f>
        <v>positive</v>
      </c>
      <c r="AE265" s="38" t="str" cm="1">
        <f t="array" ref="AE265">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high</v>
      </c>
      <c r="AF265" s="39" t="str">
        <f t="shared" si="59"/>
        <v>2</v>
      </c>
      <c r="AG265" s="39" t="str">
        <f t="shared" si="60"/>
        <v>1a</v>
      </c>
      <c r="AH265" s="39" t="str">
        <f t="shared" si="62"/>
        <v>0</v>
      </c>
      <c r="AI265" s="45" t="str">
        <f t="shared" si="63"/>
        <v>I</v>
      </c>
      <c r="AJ265" s="42" t="s">
        <v>942</v>
      </c>
      <c r="AK265" s="44" t="s">
        <v>948</v>
      </c>
      <c r="AL265" s="44" t="s">
        <v>634</v>
      </c>
      <c r="AM265" s="44" t="s">
        <v>949</v>
      </c>
      <c r="AN265" s="44" t="s">
        <v>73</v>
      </c>
      <c r="AO265" s="24">
        <f t="shared" si="64"/>
        <v>0</v>
      </c>
      <c r="AP265" s="1">
        <f t="shared" si="65"/>
        <v>1</v>
      </c>
      <c r="AQ265" s="1">
        <f t="shared" si="66"/>
        <v>1</v>
      </c>
      <c r="AR265" s="1">
        <f t="shared" si="67"/>
        <v>1</v>
      </c>
      <c r="AS265" s="15">
        <f t="shared" si="68"/>
        <v>1</v>
      </c>
    </row>
    <row r="266" spans="1:45">
      <c r="A266" t="str">
        <f>'Model output'!A265</f>
        <v>TCGA-H2-A3RI</v>
      </c>
      <c r="B266" s="36">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7"/>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output'!G265)),ISNUMBER(SEARCH("V ",'Model output'!G265)),ISNUMBER(SEARCH("five",'Model output'!G265)),ISNUMBER(SEARCH("5",'Model output'!G265))))), "lateral", "central"))</f>
        <v/>
      </c>
      <c r="H266" t="str">
        <f>IF('Model output'!H265="","negative",IF(OR(ISNUMBER(SEARCH("lymph node",'Model output'!H265)),ISNUMBER(SEARCH("gland",'Model output'!H265)),ISNUMBER(SEARCH("lobe",'Model output'!H265)),ISNUMBER(SEARCH("isthmus",'Model output'!H265)),ISNUMBER(SEARCH("mediastinum",'Model output'!H265)),ISNUMBER(SEARCH("Not mentioned",'Model output'!H265)), ISNUMBER(SEARCH("Not applicable",'Model output'!H265)), ISNUMBER(SEARCH("paratracheal",'Model output'!H265)),ISNUMBER(SEARCH("fibroadipose tissue",'Model output'!H265)),ISNUMBER(SEARCH("thyroid node",'Model output'!H265)),ISNUMBER(SEARCH("skeletal muscle",'Model output'!H265)),ISNUMBER(SEARCH("right",'Model output'!H265)),ISNUMBER(SEARCH("left",'Model output'!H265)),ISNUMBER(SEARCH("Not specified",'Model output'!H265))),"negative","positive"))</f>
        <v>negative</v>
      </c>
      <c r="I266">
        <f>IF(OR('Model output'!I265="",'Model output'!I265="Not answered",'Model output'!I265="Not mentioned"),"",IF(ISNUMBER('Model output'!I265),'Model output'!I265,1))</f>
        <v>5</v>
      </c>
      <c r="J266">
        <f>IF(OR('Model output'!J265="",'Model output'!J265="Not answered",'Model output'!J265="Not mentioned"),"",IF(AND(ISNUMBER('Model output'!J265),'Model output'!J265&lt;=I266),'Model output'!J265,IF(AND(ISNUMBER('Model output'!J265), 'Model output'!J265&gt;=DATE(2024,1,1)), MIN(DAY('Model output'!J265), MONTH('Model output'!J265), YEAR('Model output'!J265)), IF(ISNUMBER(SEARCH("0/",'Model output'!J265)),0,IF(ISNUMBER(SEARCH("/",'Model output'!J265)), VALUE(LEFT('Model output'!J265, SEARCH("/",'Model output'!J265)-1)),1)))))</f>
        <v>0</v>
      </c>
      <c r="K266" t="str" cm="1">
        <f t="array" ref="K266">IF(COUNT(FIND({0,1,2,3,4,5,6,7,8,9},'Model output'!K265))&gt;0,'Model output'!K265,"")</f>
        <v/>
      </c>
      <c r="L266" s="8" t="str">
        <f t="shared" si="58"/>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v>
      </c>
      <c r="O266" t="str">
        <f>IF('Model output'!M265="","",'Model output'!M265)</f>
        <v/>
      </c>
      <c r="P266" t="str">
        <f>IF('Model output'!N265="","",'Model output'!N265)</f>
        <v>2.7 cm</v>
      </c>
      <c r="Q266" t="str">
        <f t="shared" si="61"/>
        <v>2.7cm</v>
      </c>
      <c r="R266" cm="1">
        <f t="array" ref="R266">IF(Q266="","",IF(ISNUMBER(SEARCH("cm",Q266)),MAX(VALUE(SUBSTITUTE(_xlfn.FILTERXML("&lt;t&gt;&lt;s&gt;"&amp;SUBSTITUTE(Q266,",","&lt;/s&gt;&lt;s&gt;")&amp;"&lt;/s&gt;&lt;/t&gt;","//s"),"cm",""))),MAX(VALUE(SUBSTITUTE(_xlfn.FILTERXML("&lt;t&gt;&lt;s&gt;"&amp;SUBSTITUTE(Q266,",","&lt;/s&gt;&lt;s&gt;")&amp;"&lt;/s&gt;&lt;/t&gt;","//s"),"mm","")))/10))</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 ""))</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9" t="str">
        <f>IF('Model output'!S265="","",'Model output'!S265)</f>
        <v>Not identified</v>
      </c>
      <c r="Y266" t="str">
        <f>IF(OR('Model output'!S265="",ISNUMBER(SEARCH("Absent",'Model output'!S265)),ISNUMBER(SEARCH("Not identified",'Model output'!S265)),AND(ISNUMBER(SEARCH("No",'Model output'!S265)),NOT(ISNUMBER(SEARCH("carcinoma",'Model output'!S265)))),ISNUMBER(SEARCH("negative",'Model output'!S265))),"negative",IF(Z266="positive","gETE", "positive"))</f>
        <v>negative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1" t="str">
        <f>IF(OR('Model output'!V265="", AND(ISERROR(SEARCH("Positive",'Model output'!V265)), ISNUMBER(SEARCH("Negative",'Model output'!V265))), ISNUMBER(SEARCH("Uninvolved",'Model output'!V265)), ISNUMBER(SEARCH("not involved",'Model output'!V265)), ISNUMBER(SEARCH("Free",'Model output'!V265)), ISNUMBER(SEARCH("1 mm",'Model output'!V265)), ISNUMBER(SEARCH("1.0 mm",'Model output'!V265)), ISNUMBER(SEARCH("0.1 CM",'Model output'!V265)), ISNUMBER(SEARCH("less than 0.2 mm",'Model output'!V265)), ISNUMBER(SEARCH("less than 0.5 mm",'Model output'!V265)), ISNUMBER(SEARCH("invades capsule",'Model output'!V265)), ISNUMBER(SEARCH("Lymphocyte invasion",'Model output'!V265)), ISNUMBER(SEARCH("invades in capsule or vessel or benign tissue",'Model output'!V265)), ISNUMBER(SEARCH("not mentioned",'Model output'!V265)), ISNUMBER(SEARCH("cannot be assessed",'Model output'!V265))), "negative", "positive")</f>
        <v>negative</v>
      </c>
      <c r="AE266" s="38"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low</v>
      </c>
      <c r="AF266" s="39" t="str">
        <f t="shared" si="59"/>
        <v>2</v>
      </c>
      <c r="AG266" s="39" t="str">
        <f t="shared" si="60"/>
        <v>0</v>
      </c>
      <c r="AH266" s="39" t="str">
        <f t="shared" si="62"/>
        <v>0</v>
      </c>
      <c r="AI266" s="45" t="str">
        <f t="shared" si="63"/>
        <v>I</v>
      </c>
      <c r="AJ266" s="42" t="s">
        <v>942</v>
      </c>
      <c r="AK266" s="44" t="s">
        <v>948</v>
      </c>
      <c r="AL266" s="44" t="s">
        <v>946</v>
      </c>
      <c r="AM266" s="44" t="s">
        <v>949</v>
      </c>
      <c r="AN266" s="44" t="s">
        <v>73</v>
      </c>
      <c r="AO266" s="24">
        <f t="shared" ca="1" si="64"/>
        <v>0</v>
      </c>
      <c r="AP266" s="1">
        <f t="shared" si="65"/>
        <v>1</v>
      </c>
      <c r="AQ266" s="1">
        <f t="shared" si="66"/>
        <v>1</v>
      </c>
      <c r="AR266" s="1">
        <f t="shared" si="67"/>
        <v>1</v>
      </c>
      <c r="AS266" s="15">
        <f t="shared" si="68"/>
        <v>1</v>
      </c>
    </row>
    <row r="267" spans="1:45">
      <c r="A267" t="str">
        <f>'Model output'!A266</f>
        <v>TCGA-H2-A421</v>
      </c>
      <c r="B267" s="36">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57"/>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output'!G266)),ISNUMBER(SEARCH("V ",'Model output'!G266)),ISNUMBER(SEARCH("five",'Model output'!G266)),ISNUMBER(SEARCH("5",'Model output'!G266))))), "lateral", "central"))</f>
        <v/>
      </c>
      <c r="H267" t="str">
        <f>IF('Model output'!H266="","negative",IF(OR(ISNUMBER(SEARCH("lymph node",'Model output'!H266)),ISNUMBER(SEARCH("gland",'Model output'!H266)),ISNUMBER(SEARCH("lobe",'Model output'!H266)),ISNUMBER(SEARCH("isthmus",'Model output'!H266)),ISNUMBER(SEARCH("mediastinum",'Model output'!H266)),ISNUMBER(SEARCH("Not mentioned",'Model output'!H266)), ISNUMBER(SEARCH("Not applicable",'Model output'!H266)), ISNUMBER(SEARCH("paratracheal",'Model output'!H266)),ISNUMBER(SEARCH("fibroadipose tissue",'Model output'!H266)),ISNUMBER(SEARCH("thyroid node",'Model output'!H266)),ISNUMBER(SEARCH("skeletal muscle",'Model output'!H266)),ISNUMBER(SEARCH("right",'Model output'!H266)),ISNUMBER(SEARCH("left",'Model output'!H266)),ISNUMBER(SEARCH("Not specified",'Model output'!H266))),"negative","positive"))</f>
        <v>negative</v>
      </c>
      <c r="I267">
        <f>IF(OR('Model output'!I266="",'Model output'!I266="Not answered",'Model output'!I266="Not mentioned"),"",IF(ISNUMBER('Model output'!I266),'Model output'!I266,1))</f>
        <v>3</v>
      </c>
      <c r="J267">
        <f>IF(OR('Model output'!J266="",'Model output'!J266="Not answered",'Model output'!J266="Not mentioned"),"",IF(AND(ISNUMBER('Model output'!J266),'Model output'!J266&lt;=I267),'Model output'!J266,IF(AND(ISNUMBER('Model output'!J266), 'Model output'!J266&gt;=DATE(2024,1,1)), MIN(DAY('Model output'!J266), MONTH('Model output'!J266), YEAR('Model output'!J266)), IF(ISNUMBER(SEARCH("0/",'Model output'!J266)),0,IF(ISNUMBER(SEARCH("/",'Model output'!J266)), VALUE(LEFT('Model output'!J266, SEARCH("/",'Model output'!J266)-1)),1)))))</f>
        <v>2</v>
      </c>
      <c r="K267" t="str" cm="1">
        <f t="array" ref="K267">IF(COUNT(FIND({0,1,2,3,4,5,6,7,8,9},'Model output'!K266))&gt;0,'Model output'!K266,"")</f>
        <v>1 mm</v>
      </c>
      <c r="L267" s="8" t="str">
        <f t="shared" si="58"/>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61"/>
        <v>1.5cm</v>
      </c>
      <c r="R267" cm="1">
        <f t="array" ref="R267">IF(Q267="","",IF(ISNUMBER(SEARCH("cm",Q267)),MAX(VALUE(SUBSTITUTE(_xlfn.FILTERXML("&lt;t&gt;&lt;s&gt;"&amp;SUBSTITUTE(Q267,",","&lt;/s&gt;&lt;s&gt;")&amp;"&lt;/s&gt;&lt;/t&gt;","//s"),"cm",""))),MAX(VALUE(SUBSTITUTE(_xlfn.FILTERXML("&lt;t&gt;&lt;s&gt;"&amp;SUBSTITUTE(Q267,",","&lt;/s&gt;&lt;s&gt;")&amp;"&lt;/s&gt;&lt;/t&gt;","//s"),"mm","")))/10))</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 ""))</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negative</v>
      </c>
      <c r="X267" s="19" t="str">
        <f>IF('Model output'!S266="","",'Model output'!S266)</f>
        <v/>
      </c>
      <c r="Y267" t="str">
        <f>IF(OR('Model output'!S266="",ISNUMBER(SEARCH("Absent",'Model output'!S266)),ISNUMBER(SEARCH("Not identified",'Model output'!S266)),AND(ISNUMBER(SEARCH("No",'Model output'!S266)),NOT(ISNUMBER(SEARCH("carcinoma",'Model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1" t="str">
        <f>IF(OR('Model output'!V266="", AND(ISERROR(SEARCH("Positive",'Model output'!V266)), ISNUMBER(SEARCH("Negative",'Model output'!V266))), ISNUMBER(SEARCH("Uninvolved",'Model output'!V266)), ISNUMBER(SEARCH("not involved",'Model output'!V266)), ISNUMBER(SEARCH("Free",'Model output'!V266)), ISNUMBER(SEARCH("1 mm",'Model output'!V266)), ISNUMBER(SEARCH("1.0 mm",'Model output'!V266)), ISNUMBER(SEARCH("0.1 CM",'Model output'!V266)), ISNUMBER(SEARCH("less than 0.2 mm",'Model output'!V266)), ISNUMBER(SEARCH("less than 0.5 mm",'Model output'!V266)), ISNUMBER(SEARCH("invades capsule",'Model output'!V266)), ISNUMBER(SEARCH("Lymphocyte invasion",'Model output'!V266)), ISNUMBER(SEARCH("invades in capsule or vessel or benign tissue",'Model output'!V266)), ISNUMBER(SEARCH("not mentioned",'Model output'!V266)), ISNUMBER(SEARCH("cannot be assessed",'Model output'!V266))), "negative", "positive")</f>
        <v>positive</v>
      </c>
      <c r="AE267" s="38"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39" t="str">
        <f t="shared" si="59"/>
        <v>1b</v>
      </c>
      <c r="AG267" s="39" t="str">
        <f t="shared" si="60"/>
        <v>1a</v>
      </c>
      <c r="AH267" s="39" t="str">
        <f t="shared" si="62"/>
        <v>0</v>
      </c>
      <c r="AI267" s="45" t="str">
        <f t="shared" si="63"/>
        <v>I</v>
      </c>
      <c r="AJ267" s="42" t="s">
        <v>940</v>
      </c>
      <c r="AK267" s="44" t="s">
        <v>945</v>
      </c>
      <c r="AL267" s="44" t="s">
        <v>634</v>
      </c>
      <c r="AM267" s="44" t="s">
        <v>946</v>
      </c>
      <c r="AN267" s="44" t="s">
        <v>73</v>
      </c>
      <c r="AO267" s="24">
        <f t="shared" si="64"/>
        <v>1</v>
      </c>
      <c r="AP267" s="1">
        <f t="shared" si="65"/>
        <v>1</v>
      </c>
      <c r="AQ267" s="1">
        <f t="shared" si="66"/>
        <v>1</v>
      </c>
      <c r="AR267" s="1">
        <f t="shared" si="67"/>
        <v>1</v>
      </c>
      <c r="AS267" s="15">
        <f t="shared" si="68"/>
        <v>1</v>
      </c>
    </row>
    <row r="268" spans="1:45">
      <c r="A268" t="str">
        <f>'Model output'!A267</f>
        <v>TCGA-H2-A422</v>
      </c>
      <c r="B268" s="36">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7"/>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output'!G267)),ISNUMBER(SEARCH("V ",'Model output'!G267)),ISNUMBER(SEARCH("five",'Model output'!G267)),ISNUMBER(SEARCH("5",'Model output'!G267))))), "lateral", "central"))</f>
        <v/>
      </c>
      <c r="H268" t="str">
        <f>IF('Model output'!H267="","negative",IF(OR(ISNUMBER(SEARCH("lymph node",'Model output'!H267)),ISNUMBER(SEARCH("gland",'Model output'!H267)),ISNUMBER(SEARCH("lobe",'Model output'!H267)),ISNUMBER(SEARCH("isthmus",'Model output'!H267)),ISNUMBER(SEARCH("mediastinum",'Model output'!H267)),ISNUMBER(SEARCH("Not mentioned",'Model output'!H267)), ISNUMBER(SEARCH("Not applicable",'Model output'!H267)), ISNUMBER(SEARCH("paratracheal",'Model output'!H267)),ISNUMBER(SEARCH("fibroadipose tissue",'Model output'!H267)),ISNUMBER(SEARCH("thyroid node",'Model output'!H267)),ISNUMBER(SEARCH("skeletal muscle",'Model output'!H267)),ISNUMBER(SEARCH("right",'Model output'!H267)),ISNUMBER(SEARCH("left",'Model output'!H267)),ISNUMBER(SEARCH("Not specified",'Model output'!H267))),"negative","positive"))</f>
        <v>negative</v>
      </c>
      <c r="I268">
        <f>IF(OR('Model output'!I267="",'Model output'!I267="Not answered",'Model output'!I267="Not mentioned"),"",IF(ISNUMBER('Model output'!I267),'Model output'!I267,1))</f>
        <v>3</v>
      </c>
      <c r="J268">
        <f>IF(OR('Model output'!J267="",'Model output'!J267="Not answered",'Model output'!J267="Not mentioned"),"",IF(AND(ISNUMBER('Model output'!J267),'Model output'!J267&lt;=I268),'Model output'!J267,IF(AND(ISNUMBER('Model output'!J267), 'Model output'!J267&gt;=DATE(2024,1,1)), MIN(DAY('Model output'!J267), MONTH('Model output'!J267), YEAR('Model output'!J267)), IF(ISNUMBER(SEARCH("0/",'Model output'!J267)),0,IF(ISNUMBER(SEARCH("/",'Model output'!J267)), VALUE(LEFT('Model output'!J267, SEARCH("/",'Model output'!J267)-1)),1)))))</f>
        <v>0</v>
      </c>
      <c r="K268" t="str" cm="1">
        <f t="array" ref="K268">IF(COUNT(FIND({0,1,2,3,4,5,6,7,8,9},'Model output'!K267))&gt;0,'Model output'!K267,"")</f>
        <v/>
      </c>
      <c r="L268" s="8" t="str">
        <f t="shared" si="58"/>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
      </c>
      <c r="P268" t="str">
        <f>IF('Model output'!N267="","",'Model output'!N267)</f>
        <v>3 CM</v>
      </c>
      <c r="Q268" t="str">
        <f t="shared" si="61"/>
        <v>3cm</v>
      </c>
      <c r="R268" cm="1">
        <f t="array" ref="R268">IF(Q268="","",IF(ISNUMBER(SEARCH("cm",Q268)),MAX(VALUE(SUBSTITUTE(_xlfn.FILTERXML("&lt;t&gt;&lt;s&gt;"&amp;SUBSTITUTE(Q268,",","&lt;/s&gt;&lt;s&gt;")&amp;"&lt;/s&gt;&lt;/t&gt;","//s"),"cm",""))),MAX(VALUE(SUBSTITUTE(_xlfn.FILTERXML("&lt;t&gt;&lt;s&gt;"&amp;SUBSTITUTE(Q268,",","&lt;/s&gt;&lt;s&gt;")&amp;"&lt;/s&gt;&lt;/t&gt;","//s"),"mm","")))/10))</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 ""))</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9" t="str">
        <f>IF('Model output'!S267="","",'Model output'!S267)</f>
        <v/>
      </c>
      <c r="Y268" t="str">
        <f>IF(OR('Model output'!S267="",ISNUMBER(SEARCH("Absent",'Model output'!S267)),ISNUMBER(SEARCH("Not identified",'Model output'!S267)),AND(ISNUMBER(SEARCH("No",'Model output'!S267)),NOT(ISNUMBER(SEARCH("carcinoma",'Model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1" t="str">
        <f>IF(OR('Model output'!V267="", AND(ISERROR(SEARCH("Positive",'Model output'!V267)), ISNUMBER(SEARCH("Negative",'Model output'!V267))), ISNUMBER(SEARCH("Uninvolved",'Model output'!V267)), ISNUMBER(SEARCH("not involved",'Model output'!V267)), ISNUMBER(SEARCH("Free",'Model output'!V267)), ISNUMBER(SEARCH("1 mm",'Model output'!V267)), ISNUMBER(SEARCH("1.0 mm",'Model output'!V267)), ISNUMBER(SEARCH("0.1 CM",'Model output'!V267)), ISNUMBER(SEARCH("less than 0.2 mm",'Model output'!V267)), ISNUMBER(SEARCH("less than 0.5 mm",'Model output'!V267)), ISNUMBER(SEARCH("invades capsule",'Model output'!V267)), ISNUMBER(SEARCH("Lymphocyte invasion",'Model output'!V267)), ISNUMBER(SEARCH("invades in capsule or vessel or benign tissue",'Model output'!V267)), ISNUMBER(SEARCH("not mentioned",'Model output'!V267)), ISNUMBER(SEARCH("cannot be assessed",'Model output'!V267))), "negative", "positive")</f>
        <v>negative</v>
      </c>
      <c r="AE268" s="38"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39" t="str">
        <f t="shared" si="59"/>
        <v>2</v>
      </c>
      <c r="AG268" s="39" t="str">
        <f t="shared" si="60"/>
        <v>0</v>
      </c>
      <c r="AH268" s="39" t="str">
        <f t="shared" si="62"/>
        <v>0</v>
      </c>
      <c r="AI268" s="45" t="str">
        <f t="shared" si="63"/>
        <v>I</v>
      </c>
      <c r="AJ268" s="42" t="s">
        <v>942</v>
      </c>
      <c r="AK268" s="44" t="s">
        <v>948</v>
      </c>
      <c r="AL268" s="44" t="s">
        <v>946</v>
      </c>
      <c r="AM268" s="44" t="s">
        <v>949</v>
      </c>
      <c r="AN268" s="44" t="s">
        <v>73</v>
      </c>
      <c r="AO268" s="24">
        <f t="shared" ca="1" si="64"/>
        <v>1</v>
      </c>
      <c r="AP268" s="1">
        <f t="shared" si="65"/>
        <v>1</v>
      </c>
      <c r="AQ268" s="1">
        <f t="shared" si="66"/>
        <v>1</v>
      </c>
      <c r="AR268" s="1">
        <f t="shared" si="67"/>
        <v>1</v>
      </c>
      <c r="AS268" s="15">
        <f t="shared" si="68"/>
        <v>1</v>
      </c>
    </row>
    <row r="269" spans="1:45">
      <c r="A269" t="str">
        <f>'Model output'!A268</f>
        <v>TCGA-IM-A41Y</v>
      </c>
      <c r="B269" s="36">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
      </c>
      <c r="F269" t="str">
        <f t="shared" si="57"/>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output'!G268)),ISNUMBER(SEARCH("V ",'Model output'!G268)),ISNUMBER(SEARCH("five",'Model output'!G268)),ISNUMBER(SEARCH("5",'Model output'!G268))))), "lateral", "central"))</f>
        <v>central</v>
      </c>
      <c r="H269" t="str">
        <f>IF('Model output'!H268="","negative",IF(OR(ISNUMBER(SEARCH("lymph node",'Model output'!H268)),ISNUMBER(SEARCH("gland",'Model output'!H268)),ISNUMBER(SEARCH("lobe",'Model output'!H268)),ISNUMBER(SEARCH("isthmus",'Model output'!H268)),ISNUMBER(SEARCH("mediastinum",'Model output'!H268)),ISNUMBER(SEARCH("Not mentioned",'Model output'!H268)), ISNUMBER(SEARCH("Not applicable",'Model output'!H268)), ISNUMBER(SEARCH("paratracheal",'Model output'!H268)),ISNUMBER(SEARCH("fibroadipose tissue",'Model output'!H268)),ISNUMBER(SEARCH("thyroid node",'Model output'!H268)),ISNUMBER(SEARCH("skeletal muscle",'Model output'!H268)),ISNUMBER(SEARCH("right",'Model output'!H268)),ISNUMBER(SEARCH("left",'Model output'!H268)),ISNUMBER(SEARCH("Not specified",'Model output'!H268))),"negative","positive"))</f>
        <v>negative</v>
      </c>
      <c r="I269">
        <f>IF(OR('Model output'!I268="",'Model output'!I268="Not answered",'Model output'!I268="Not mentioned"),"",IF(ISNUMBER('Model output'!I268),'Model output'!I268,1))</f>
        <v>18</v>
      </c>
      <c r="J269">
        <f>IF(OR('Model output'!J268="",'Model output'!J268="Not answered",'Model output'!J268="Not mentioned"),"",IF(AND(ISNUMBER('Model output'!J268),'Model output'!J268&lt;=I269),'Model output'!J268,IF(AND(ISNUMBER('Model output'!J268), 'Model output'!J268&gt;=DATE(2024,1,1)), MIN(DAY('Model output'!J268), MONTH('Model output'!J268), YEAR('Model output'!J268)), IF(ISNUMBER(SEARCH("0/",'Model output'!J268)),0,IF(ISNUMBER(SEARCH("/",'Model output'!J268)), VALUE(LEFT('Model output'!J268, SEARCH("/",'Model output'!J268)-1)),1)))))</f>
        <v>4</v>
      </c>
      <c r="K269" t="str" cm="1">
        <f t="array" ref="K269">IF(COUNT(FIND({0,1,2,3,4,5,6,7,8,9},'Model output'!K268))&gt;0,'Model output'!K268,"")</f>
        <v>0.1 cm</v>
      </c>
      <c r="L269" s="8" t="str">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269,"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0.1cm</v>
      </c>
      <c r="M269" cm="1">
        <f t="array" ref="M269">IF(L269="","",IF(ISNUMBER(SEARCH("cm",L269)),MAX(VALUE(SUBSTITUTE(_xlfn.FILTERXML("&lt;t&gt;&lt;s&gt;"&amp;SUBSTITUTE(L269,",","&lt;/s&gt;&lt;s&gt;")&amp;"&lt;/s&gt;&lt;/t&gt;","//s"),"cm",""))),MAX(VALUE(SUBSTITUTE(_xlfn.FILTERXML("&lt;t&gt;&lt;s&gt;"&amp;SUBSTITUTE(L269,",","&lt;/s&gt;&lt;s&gt;")&amp;"&lt;/s&gt;&lt;/t&gt;","//s"),"mm","")))/10))</f>
        <v>0.1</v>
      </c>
      <c r="N269" t="str">
        <f>IF('Model output'!L268="","",'Model output'!L268)</f>
        <v>Papillary</v>
      </c>
      <c r="O269" t="str">
        <f>IF('Model output'!M268="","",'Model output'!M268)</f>
        <v>Diffuse sclerosing, Tall cell</v>
      </c>
      <c r="P269" t="str">
        <f>IF('Model output'!N268="","",'Model output'!N268)</f>
        <v>6.8 cm</v>
      </c>
      <c r="Q269" t="str">
        <f t="shared" si="61"/>
        <v>6.8cm</v>
      </c>
      <c r="R269" cm="1">
        <f t="array" ref="R269">IF(Q269="","",IF(ISNUMBER(SEARCH("cm",Q269)),MAX(VALUE(SUBSTITUTE(_xlfn.FILTERXML("&lt;t&gt;&lt;s&gt;"&amp;SUBSTITUTE(Q269,",","&lt;/s&gt;&lt;s&gt;")&amp;"&lt;/s&gt;&lt;/t&gt;","//s"),"cm",""))),MAX(VALUE(SUBSTITUTE(_xlfn.FILTERXML("&lt;t&gt;&lt;s&gt;"&amp;SUBSTITUTE(Q269,",","&lt;/s&gt;&lt;s&gt;")&amp;"&lt;/s&gt;&lt;/t&gt;","//s"),"mm","")))/10))</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 ""))</f>
        <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9" t="str">
        <f>IF('Model output'!S268="","",'Model output'!S268)</f>
        <v>Not identified</v>
      </c>
      <c r="Y269" t="str">
        <f>IF(OR('Model output'!S268="",ISNUMBER(SEARCH("Absent",'Model output'!S268)),ISNUMBER(SEARCH("Not identified",'Model output'!S268)),AND(ISNUMBER(SEARCH("No",'Model output'!S268)),NOT(ISNUMBER(SEARCH("carcinoma",'Model output'!S268)))),ISNUMBER(SEARCH("negative",'Model output'!S268))),"negative",IF(Z269="positive","gETE", "positive"))</f>
        <v>negative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1" t="str">
        <f>IF(OR('Model output'!V268="", AND(ISERROR(SEARCH("Positive",'Model output'!V268)), ISNUMBER(SEARCH("Negative",'Model output'!V268))), ISNUMBER(SEARCH("Uninvolved",'Model output'!V268)), ISNUMBER(SEARCH("not involved",'Model output'!V268)), ISNUMBER(SEARCH("Free",'Model output'!V268)), ISNUMBER(SEARCH("1 mm",'Model output'!V268)), ISNUMBER(SEARCH("1.0 mm",'Model output'!V268)), ISNUMBER(SEARCH("0.1 CM",'Model output'!V268)), ISNUMBER(SEARCH("less than 0.2 mm",'Model output'!V268)), ISNUMBER(SEARCH("less than 0.5 mm",'Model output'!V268)), ISNUMBER(SEARCH("invades capsule",'Model output'!V268)), ISNUMBER(SEARCH("Lymphocyte invasion",'Model output'!V268)), ISNUMBER(SEARCH("invades in capsule or vessel or benign tissue",'Model output'!V268)), ISNUMBER(SEARCH("not mentioned",'Model output'!V268)), ISNUMBER(SEARCH("cannot be assessed",'Model output'!V268))), "negative", "positive")</f>
        <v>negative</v>
      </c>
      <c r="AE269" s="38"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39" t="str">
        <f t="shared" si="59"/>
        <v>3a</v>
      </c>
      <c r="AG269" s="39" t="str">
        <f t="shared" si="60"/>
        <v>1a</v>
      </c>
      <c r="AH269" s="39" t="str">
        <f t="shared" si="62"/>
        <v>0</v>
      </c>
      <c r="AI269" s="45" t="str">
        <f t="shared" si="63"/>
        <v>I</v>
      </c>
      <c r="AJ269" s="42" t="s">
        <v>940</v>
      </c>
      <c r="AK269" s="44" t="s">
        <v>950</v>
      </c>
      <c r="AL269" s="44" t="s">
        <v>634</v>
      </c>
      <c r="AM269" s="44" t="s">
        <v>949</v>
      </c>
      <c r="AN269" s="44" t="s">
        <v>73</v>
      </c>
      <c r="AO269" s="24">
        <f t="shared" ca="1" si="64"/>
        <v>0</v>
      </c>
      <c r="AP269" s="1">
        <f t="shared" si="65"/>
        <v>1</v>
      </c>
      <c r="AQ269" s="1">
        <f t="shared" si="66"/>
        <v>1</v>
      </c>
      <c r="AR269" s="1">
        <f t="shared" si="67"/>
        <v>1</v>
      </c>
      <c r="AS269" s="15">
        <f t="shared" si="68"/>
        <v>1</v>
      </c>
    </row>
    <row r="270" spans="1:45">
      <c r="A270" t="str">
        <f>'Model output'!A269</f>
        <v>TCGA-IM-A41Z</v>
      </c>
      <c r="B270" s="36">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7"/>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output'!G269)),ISNUMBER(SEARCH("V ",'Model output'!G269)),ISNUMBER(SEARCH("five",'Model output'!G269)),ISNUMBER(SEARCH("5",'Model output'!G269))))), "lateral", "central"))</f>
        <v/>
      </c>
      <c r="H270" t="str">
        <f>IF('Model output'!H269="","negative",IF(OR(ISNUMBER(SEARCH("lymph node",'Model output'!H269)),ISNUMBER(SEARCH("gland",'Model output'!H269)),ISNUMBER(SEARCH("lobe",'Model output'!H269)),ISNUMBER(SEARCH("isthmus",'Model output'!H269)),ISNUMBER(SEARCH("mediastinum",'Model output'!H269)),ISNUMBER(SEARCH("Not mentioned",'Model output'!H269)), ISNUMBER(SEARCH("Not applicable",'Model output'!H269)), ISNUMBER(SEARCH("paratracheal",'Model output'!H269)),ISNUMBER(SEARCH("fibroadipose tissue",'Model output'!H269)),ISNUMBER(SEARCH("thyroid node",'Model output'!H269)),ISNUMBER(SEARCH("skeletal muscle",'Model output'!H269)),ISNUMBER(SEARCH("right",'Model output'!H269)),ISNUMBER(SEARCH("left",'Model output'!H269)),ISNUMBER(SEARCH("Not specified",'Model output'!H269))),"negative","positive"))</f>
        <v>negative</v>
      </c>
      <c r="I270">
        <f>IF(OR('Model output'!I269="",'Model output'!I269="Not answered",'Model output'!I269="Not mentioned"),"",IF(ISNUMBER('Model output'!I269),'Model output'!I269,1))</f>
        <v>20</v>
      </c>
      <c r="J270">
        <f>IF(OR('Model output'!J269="",'Model output'!J269="Not answered",'Model output'!J269="Not mentioned"),"",IF(AND(ISNUMBER('Model output'!J269),'Model output'!J269&lt;=I270),'Model output'!J269,IF(AND(ISNUMBER('Model output'!J269), 'Model output'!J269&gt;=DATE(2024,1,1)), MIN(DAY('Model output'!J269), MONTH('Model output'!J269), YEAR('Model output'!J269)), IF(ISNUMBER(SEARCH("0/",'Model output'!J269)),0,IF(ISNUMBER(SEARCH("/",'Model output'!J269)), VALUE(LEFT('Model output'!J269, SEARCH("/",'Model output'!J269)-1)),1)))))</f>
        <v>1</v>
      </c>
      <c r="K270" t="str" cm="1">
        <f t="array" ref="K270">IF(COUNT(FIND({0,1,2,3,4,5,6,7,8,9},'Model output'!K269))&gt;0,'Model output'!K269,"")</f>
        <v/>
      </c>
      <c r="L270" s="8" t="str">
        <f t="shared" ref="L270:L291" si="69">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270,"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v>
      </c>
      <c r="O270" t="str">
        <f>IF('Model output'!M269="","",'Model output'!M269)</f>
        <v>follicular variant</v>
      </c>
      <c r="P270" t="str">
        <f>IF('Model output'!N269="","",'Model output'!N269)</f>
        <v>1.5 cm</v>
      </c>
      <c r="Q270" t="str">
        <f t="shared" si="61"/>
        <v>1.5cm</v>
      </c>
      <c r="R270" cm="1">
        <f t="array" ref="R270">IF(Q270="","",IF(ISNUMBER(SEARCH("cm",Q270)),MAX(VALUE(SUBSTITUTE(_xlfn.FILTERXML("&lt;t&gt;&lt;s&gt;"&amp;SUBSTITUTE(Q270,",","&lt;/s&gt;&lt;s&gt;")&amp;"&lt;/s&gt;&lt;/t&gt;","//s"),"cm",""))),MAX(VALUE(SUBSTITUTE(_xlfn.FILTERXML("&lt;t&gt;&lt;s&gt;"&amp;SUBSTITUTE(Q270,",","&lt;/s&gt;&lt;s&gt;")&amp;"&lt;/s&gt;&lt;/t&gt;","//s"),"mm","")))/10))</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 ""))</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9" t="str">
        <f>IF('Model output'!S269="","",'Model output'!S269)</f>
        <v>Not identified</v>
      </c>
      <c r="Y270" t="str">
        <f>IF(OR('Model output'!S269="",ISNUMBER(SEARCH("Absent",'Model output'!S269)),ISNUMBER(SEARCH("Not identified",'Model output'!S269)),AND(ISNUMBER(SEARCH("No",'Model output'!S269)),NOT(ISNUMBER(SEARCH("carcinoma",'Model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1" t="str">
        <f>IF(OR('Model output'!V269="", AND(ISERROR(SEARCH("Positive",'Model output'!V269)), ISNUMBER(SEARCH("Negative",'Model output'!V269))), ISNUMBER(SEARCH("Uninvolved",'Model output'!V269)), ISNUMBER(SEARCH("not involved",'Model output'!V269)), ISNUMBER(SEARCH("Free",'Model output'!V269)), ISNUMBER(SEARCH("1 mm",'Model output'!V269)), ISNUMBER(SEARCH("1.0 mm",'Model output'!V269)), ISNUMBER(SEARCH("0.1 CM",'Model output'!V269)), ISNUMBER(SEARCH("less than 0.2 mm",'Model output'!V269)), ISNUMBER(SEARCH("less than 0.5 mm",'Model output'!V269)), ISNUMBER(SEARCH("invades capsule",'Model output'!V269)), ISNUMBER(SEARCH("Lymphocyte invasion",'Model output'!V269)), ISNUMBER(SEARCH("invades in capsule or vessel or benign tissue",'Model output'!V269)), ISNUMBER(SEARCH("not mentioned",'Model output'!V269)), ISNUMBER(SEARCH("cannot be assessed",'Model output'!V269))), "negative", "positive")</f>
        <v>negative</v>
      </c>
      <c r="AE270" s="38"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39" t="str">
        <f t="shared" si="59"/>
        <v>1b</v>
      </c>
      <c r="AG270" s="39" t="str">
        <f t="shared" si="60"/>
        <v>1a</v>
      </c>
      <c r="AH270" s="39" t="str">
        <f t="shared" si="62"/>
        <v>0</v>
      </c>
      <c r="AI270" s="45" t="str">
        <f t="shared" si="63"/>
        <v>I</v>
      </c>
      <c r="AJ270" s="42" t="s">
        <v>941</v>
      </c>
      <c r="AK270" s="44" t="s">
        <v>945</v>
      </c>
      <c r="AL270" s="44" t="s">
        <v>946</v>
      </c>
      <c r="AM270" s="44" t="s">
        <v>949</v>
      </c>
      <c r="AN270" s="44" t="s">
        <v>73</v>
      </c>
      <c r="AO270" s="24">
        <f t="shared" ca="1" si="64"/>
        <v>1</v>
      </c>
      <c r="AP270" s="1">
        <f t="shared" si="65"/>
        <v>1</v>
      </c>
      <c r="AQ270" s="1">
        <f t="shared" si="66"/>
        <v>0</v>
      </c>
      <c r="AR270" s="1">
        <f t="shared" si="67"/>
        <v>1</v>
      </c>
      <c r="AS270" s="15">
        <f t="shared" si="68"/>
        <v>1</v>
      </c>
    </row>
    <row r="271" spans="1:45">
      <c r="A271" t="str">
        <f>'Model output'!A270</f>
        <v>TCGA-IM-A420</v>
      </c>
      <c r="B271" s="36">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0</v>
      </c>
      <c r="F271" t="str">
        <f t="shared" si="57"/>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output'!G270)),ISNUMBER(SEARCH("V ",'Model output'!G270)),ISNUMBER(SEARCH("five",'Model output'!G270)),ISNUMBER(SEARCH("5",'Model output'!G270))))), "lateral", "central"))</f>
        <v/>
      </c>
      <c r="H271" t="str">
        <f>IF('Model output'!H270="","negative",IF(OR(ISNUMBER(SEARCH("lymph node",'Model output'!H270)),ISNUMBER(SEARCH("gland",'Model output'!H270)),ISNUMBER(SEARCH("lobe",'Model output'!H270)),ISNUMBER(SEARCH("isthmus",'Model output'!H270)),ISNUMBER(SEARCH("mediastinum",'Model output'!H270)),ISNUMBER(SEARCH("Not mentioned",'Model output'!H270)), ISNUMBER(SEARCH("Not applicable",'Model output'!H270)), ISNUMBER(SEARCH("paratracheal",'Model output'!H270)),ISNUMBER(SEARCH("fibroadipose tissue",'Model output'!H270)),ISNUMBER(SEARCH("thyroid node",'Model output'!H270)),ISNUMBER(SEARCH("skeletal muscle",'Model output'!H270)),ISNUMBER(SEARCH("right",'Model output'!H270)),ISNUMBER(SEARCH("left",'Model output'!H270)),ISNUMBER(SEARCH("Not specified",'Model output'!H270))),"negative","positive"))</f>
        <v>negative</v>
      </c>
      <c r="I271">
        <f>IF(OR('Model output'!I270="",'Model output'!I270="Not answered",'Model output'!I270="Not mentioned"),"",IF(ISNUMBER('Model output'!I270),'Model output'!I270,1))</f>
        <v>14</v>
      </c>
      <c r="J271">
        <f>IF(OR('Model output'!J270="",'Model output'!J270="Not answered",'Model output'!J270="Not mentioned"),"",IF(AND(ISNUMBER('Model output'!J270),'Model output'!J270&lt;=I271),'Model output'!J270,IF(AND(ISNUMBER('Model output'!J270), 'Model output'!J270&gt;=DATE(2024,1,1)), MIN(DAY('Model output'!J270), MONTH('Model output'!J270), YEAR('Model output'!J270)), IF(ISNUMBER(SEARCH("0/",'Model output'!J270)),0,IF(ISNUMBER(SEARCH("/",'Model output'!J270)), VALUE(LEFT('Model output'!J270, SEARCH("/",'Model output'!J270)-1)),1)))))</f>
        <v>5</v>
      </c>
      <c r="K271" t="str" cm="1">
        <f t="array" ref="K271">IF(COUNT(FIND({0,1,2,3,4,5,6,7,8,9},'Model output'!K270))&gt;0,'Model output'!K270,"")</f>
        <v/>
      </c>
      <c r="L271" s="8" t="str">
        <f t="shared" si="69"/>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 carcinoma</v>
      </c>
      <c r="O271" t="str">
        <f>IF('Model output'!M270="","",'Model output'!M270)</f>
        <v>Classical (usual), Follicular variant</v>
      </c>
      <c r="P271" t="str">
        <f>IF('Model output'!N270="","",'Model output'!N270)</f>
        <v>4 cm</v>
      </c>
      <c r="Q271" t="str">
        <f t="shared" si="61"/>
        <v>4cm</v>
      </c>
      <c r="R271" cm="1">
        <f t="array" ref="R271">IF(Q271="","",IF(ISNUMBER(SEARCH("cm",Q271)),MAX(VALUE(SUBSTITUTE(_xlfn.FILTERXML("&lt;t&gt;&lt;s&gt;"&amp;SUBSTITUTE(Q271,",","&lt;/s&gt;&lt;s&gt;")&amp;"&lt;/s&gt;&lt;/t&gt;","//s"),"cm",""))),MAX(VALUE(SUBSTITUTE(_xlfn.FILTERXML("&lt;t&gt;&lt;s&gt;"&amp;SUBSTITUTE(Q271,",","&lt;/s&gt;&lt;s&gt;")&amp;"&lt;/s&gt;&lt;/t&gt;","//s"),"mm","")))/10))</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 ""))</f>
        <v>Extensive (4 or more)</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s="19" t="str">
        <f>IF('Model output'!S270="","",'Model output'!S270)</f>
        <v>Not identified</v>
      </c>
      <c r="Y271" t="str">
        <f>IF(OR('Model output'!S270="",ISNUMBER(SEARCH("Absent",'Model output'!S270)),ISNUMBER(SEARCH("Not identified",'Model output'!S270)),AND(ISNUMBER(SEARCH("No",'Model output'!S270)),NOT(ISNUMBER(SEARCH("carcinoma",'Model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1" t="str">
        <f>IF(OR('Model output'!V270="", AND(ISERROR(SEARCH("Positive",'Model output'!V270)), ISNUMBER(SEARCH("Negative",'Model output'!V270))), ISNUMBER(SEARCH("Uninvolved",'Model output'!V270)), ISNUMBER(SEARCH("not involved",'Model output'!V270)), ISNUMBER(SEARCH("Free",'Model output'!V270)), ISNUMBER(SEARCH("1 mm",'Model output'!V270)), ISNUMBER(SEARCH("1.0 mm",'Model output'!V270)), ISNUMBER(SEARCH("0.1 CM",'Model output'!V270)), ISNUMBER(SEARCH("less than 0.2 mm",'Model output'!V270)), ISNUMBER(SEARCH("less than 0.5 mm",'Model output'!V270)), ISNUMBER(SEARCH("invades capsule",'Model output'!V270)), ISNUMBER(SEARCH("Lymphocyte invasion",'Model output'!V270)), ISNUMBER(SEARCH("invades in capsule or vessel or benign tissue",'Model output'!V270)), ISNUMBER(SEARCH("not mentioned",'Model output'!V270)), ISNUMBER(SEARCH("cannot be assessed",'Model output'!V270))), "negative", "positive")</f>
        <v>negative</v>
      </c>
      <c r="AE271" s="38"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39" t="str">
        <f t="shared" si="59"/>
        <v>2</v>
      </c>
      <c r="AG271" s="39" t="str">
        <f t="shared" si="60"/>
        <v>1a</v>
      </c>
      <c r="AH271" s="39" t="str">
        <f t="shared" si="62"/>
        <v>0</v>
      </c>
      <c r="AI271" s="45" t="str">
        <f t="shared" si="63"/>
        <v>I</v>
      </c>
      <c r="AJ271" s="42" t="s">
        <v>942</v>
      </c>
      <c r="AK271" s="44" t="s">
        <v>948</v>
      </c>
      <c r="AL271" s="44" t="s">
        <v>634</v>
      </c>
      <c r="AM271" s="44" t="s">
        <v>949</v>
      </c>
      <c r="AN271" s="44" t="s">
        <v>73</v>
      </c>
      <c r="AO271" s="24">
        <f t="shared" ca="1" si="64"/>
        <v>1</v>
      </c>
      <c r="AP271" s="1">
        <f t="shared" si="65"/>
        <v>1</v>
      </c>
      <c r="AQ271" s="1">
        <f t="shared" si="66"/>
        <v>1</v>
      </c>
      <c r="AR271" s="1">
        <f t="shared" si="67"/>
        <v>1</v>
      </c>
      <c r="AS271" s="15">
        <f t="shared" si="68"/>
        <v>1</v>
      </c>
    </row>
    <row r="272" spans="1:45">
      <c r="A272" t="str">
        <f>'Model output'!A271</f>
        <v>TCGA-IM-A4EB</v>
      </c>
      <c r="B272" s="36">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0</v>
      </c>
      <c r="F272" t="str">
        <f t="shared" si="57"/>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output'!G271)),ISNUMBER(SEARCH("V ",'Model output'!G271)),ISNUMBER(SEARCH("five",'Model output'!G271)),ISNUMBER(SEARCH("5",'Model output'!G271))))), "lateral", "central"))</f>
        <v>central</v>
      </c>
      <c r="H272" t="str">
        <f>IF('Model output'!H271="","negative",IF(OR(ISNUMBER(SEARCH("lymph node",'Model output'!H271)),ISNUMBER(SEARCH("gland",'Model output'!H271)),ISNUMBER(SEARCH("lobe",'Model output'!H271)),ISNUMBER(SEARCH("isthmus",'Model output'!H271)),ISNUMBER(SEARCH("mediastinum",'Model output'!H271)),ISNUMBER(SEARCH("Not mentioned",'Model output'!H271)), ISNUMBER(SEARCH("Not applicable",'Model output'!H271)), ISNUMBER(SEARCH("paratracheal",'Model output'!H271)),ISNUMBER(SEARCH("fibroadipose tissue",'Model output'!H271)),ISNUMBER(SEARCH("thyroid node",'Model output'!H271)),ISNUMBER(SEARCH("skeletal muscle",'Model output'!H271)),ISNUMBER(SEARCH("right",'Model output'!H271)),ISNUMBER(SEARCH("left",'Model output'!H271)),ISNUMBER(SEARCH("Not specified",'Model output'!H271))),"negative","positive"))</f>
        <v>negative</v>
      </c>
      <c r="I272">
        <f>IF(OR('Model output'!I271="",'Model output'!I271="Not answered",'Model output'!I271="Not mentioned"),"",IF(ISNUMBER('Model output'!I271),'Model output'!I271,1))</f>
        <v>11</v>
      </c>
      <c r="J272">
        <f>IF(OR('Model output'!J271="",'Model output'!J271="Not answered",'Model output'!J271="Not mentioned"),"",IF(AND(ISNUMBER('Model output'!J271),'Model output'!J271&lt;=I272),'Model output'!J271,IF(AND(ISNUMBER('Model output'!J271), 'Model output'!J271&gt;=DATE(2024,1,1)), MIN(DAY('Model output'!J271), MONTH('Model output'!J271), YEAR('Model output'!J271)), IF(ISNUMBER(SEARCH("0/",'Model output'!J271)),0,IF(ISNUMBER(SEARCH("/",'Model output'!J271)), VALUE(LEFT('Model output'!J271, SEARCH("/",'Model output'!J271)-1)),1)))))</f>
        <v>9</v>
      </c>
      <c r="K272" t="str" cm="1">
        <f t="array" ref="K272">IF(COUNT(FIND({0,1,2,3,4,5,6,7,8,9},'Model output'!K271))&gt;0,'Model output'!K271,"")</f>
        <v>0.9 cm</v>
      </c>
      <c r="L272" s="8" t="str">
        <f t="shared" si="69"/>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v>
      </c>
      <c r="O272" t="str">
        <f>IF('Model output'!M271="","",'Model output'!M271)</f>
        <v>Diffuse sclerosing, Tall cell</v>
      </c>
      <c r="P272" t="str">
        <f>IF('Model output'!N271="","",'Model output'!N271)</f>
        <v>3 cm</v>
      </c>
      <c r="Q272" t="str">
        <f t="shared" si="61"/>
        <v>3cm</v>
      </c>
      <c r="R272" cm="1">
        <f t="array" ref="R272">IF(Q272="","",IF(ISNUMBER(SEARCH("cm",Q272)),MAX(VALUE(SUBSTITUTE(_xlfn.FILTERXML("&lt;t&gt;&lt;s&gt;"&amp;SUBSTITUTE(Q272,",","&lt;/s&gt;&lt;s&gt;")&amp;"&lt;/s&gt;&lt;/t&gt;","//s"),"cm",""))),MAX(VALUE(SUBSTITUTE(_xlfn.FILTERXML("&lt;t&gt;&lt;s&gt;"&amp;SUBSTITUTE(Q272,",","&lt;/s&gt;&lt;s&gt;")&amp;"&lt;/s&gt;&lt;/t&gt;","//s"),"mm","")))/10))</f>
        <v>3</v>
      </c>
      <c r="S272" t="str">
        <f>IF(OR('Model output'!P271="",ISNUMBER(SEARCH("Not identified", 'Model output'!P271)),ISNUMBER(SEARCH("Absent",'Model output'!P271)),AND(ISNUMBER(SEARCH("No",'Model output'!P271)),NOT(ISNUMBER(SEARCH("diagnostic",'Model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 ""))</f>
        <v>Extensive (4 or more)</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19" t="str">
        <f>IF('Model output'!S271="","",'Model output'!S271)</f>
        <v>Present</v>
      </c>
      <c r="Y272" t="str">
        <f>IF(OR('Model output'!S271="",ISNUMBER(SEARCH("Absent",'Model output'!S271)),ISNUMBER(SEARCH("Not identified",'Model output'!S271)),AND(ISNUMBER(SEARCH("No",'Model output'!S271)),NOT(ISNUMBER(SEARCH("carcinoma",'Model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1" t="str">
        <f>IF(OR('Model output'!V271="", AND(ISERROR(SEARCH("Positive",'Model output'!V271)), ISNUMBER(SEARCH("Negative",'Model output'!V271))), ISNUMBER(SEARCH("Uninvolved",'Model output'!V271)), ISNUMBER(SEARCH("not involved",'Model output'!V271)), ISNUMBER(SEARCH("Free",'Model output'!V271)), ISNUMBER(SEARCH("1 mm",'Model output'!V271)), ISNUMBER(SEARCH("1.0 mm",'Model output'!V271)), ISNUMBER(SEARCH("0.1 CM",'Model output'!V271)), ISNUMBER(SEARCH("less than 0.2 mm",'Model output'!V271)), ISNUMBER(SEARCH("less than 0.5 mm",'Model output'!V271)), ISNUMBER(SEARCH("invades capsule",'Model output'!V271)), ISNUMBER(SEARCH("Lymphocyte invasion",'Model output'!V271)), ISNUMBER(SEARCH("invades in capsule or vessel or benign tissue",'Model output'!V271)), ISNUMBER(SEARCH("not mentioned",'Model output'!V271)), ISNUMBER(SEARCH("cannot be assessed",'Model output'!V271))), "negative", "positive")</f>
        <v>negative</v>
      </c>
      <c r="AE272" s="38"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39" t="str">
        <f t="shared" si="59"/>
        <v>2</v>
      </c>
      <c r="AG272" s="39" t="str">
        <f t="shared" si="60"/>
        <v>1a</v>
      </c>
      <c r="AH272" s="39" t="str">
        <f t="shared" si="62"/>
        <v>0</v>
      </c>
      <c r="AI272" s="45" t="str">
        <f t="shared" si="63"/>
        <v>I</v>
      </c>
      <c r="AJ272" s="42" t="s">
        <v>942</v>
      </c>
      <c r="AK272" s="44" t="s">
        <v>948</v>
      </c>
      <c r="AL272" s="44" t="s">
        <v>634</v>
      </c>
      <c r="AM272" s="44" t="s">
        <v>949</v>
      </c>
      <c r="AN272" s="44" t="s">
        <v>73</v>
      </c>
      <c r="AO272" s="24">
        <f t="shared" ca="1" si="64"/>
        <v>1</v>
      </c>
      <c r="AP272" s="1">
        <f t="shared" si="65"/>
        <v>1</v>
      </c>
      <c r="AQ272" s="1">
        <f t="shared" si="66"/>
        <v>1</v>
      </c>
      <c r="AR272" s="1">
        <f t="shared" si="67"/>
        <v>1</v>
      </c>
      <c r="AS272" s="15">
        <f t="shared" si="68"/>
        <v>1</v>
      </c>
    </row>
    <row r="273" spans="1:45">
      <c r="A273" t="str">
        <f>'Model output'!A272</f>
        <v>TCGA-J8-A3NZ</v>
      </c>
      <c r="B273" s="36">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0</v>
      </c>
      <c r="F273" t="str">
        <f t="shared" si="57"/>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output'!G272)),ISNUMBER(SEARCH("V ",'Model output'!G272)),ISNUMBER(SEARCH("five",'Model output'!G272)),ISNUMBER(SEARCH("5",'Model output'!G272))))), "lateral", "central"))</f>
        <v/>
      </c>
      <c r="H273" t="str">
        <f>IF('Model output'!H272="","negative",IF(OR(ISNUMBER(SEARCH("lymph node",'Model output'!H272)),ISNUMBER(SEARCH("gland",'Model output'!H272)),ISNUMBER(SEARCH("lobe",'Model output'!H272)),ISNUMBER(SEARCH("isthmus",'Model output'!H272)),ISNUMBER(SEARCH("mediastinum",'Model output'!H272)),ISNUMBER(SEARCH("Not mentioned",'Model output'!H272)), ISNUMBER(SEARCH("Not applicable",'Model output'!H272)), ISNUMBER(SEARCH("paratracheal",'Model output'!H272)),ISNUMBER(SEARCH("fibroadipose tissue",'Model output'!H272)),ISNUMBER(SEARCH("thyroid node",'Model output'!H272)),ISNUMBER(SEARCH("skeletal muscle",'Model output'!H272)),ISNUMBER(SEARCH("right",'Model output'!H272)),ISNUMBER(SEARCH("left",'Model output'!H272)),ISNUMBER(SEARCH("Not specified",'Model output'!H272))),"negative","positive"))</f>
        <v>negative</v>
      </c>
      <c r="I273">
        <f>IF(OR('Model output'!I272="",'Model output'!I272="Not answered",'Model output'!I272="Not mentioned"),"",IF(ISNUMBER('Model output'!I272),'Model output'!I272,1))</f>
        <v>9</v>
      </c>
      <c r="J273">
        <f>IF(OR('Model output'!J272="",'Model output'!J272="Not answered",'Model output'!J272="Not mentioned"),"",IF(AND(ISNUMBER('Model output'!J272),'Model output'!J272&lt;=I273),'Model output'!J272,IF(AND(ISNUMBER('Model output'!J272), 'Model output'!J272&gt;=DATE(2024,1,1)), MIN(DAY('Model output'!J272), MONTH('Model output'!J272), YEAR('Model output'!J272)), IF(ISNUMBER(SEARCH("0/",'Model output'!J272)),0,IF(ISNUMBER(SEARCH("/",'Model output'!J272)), VALUE(LEFT('Model output'!J272, SEARCH("/",'Model output'!J272)-1)),1)))))</f>
        <v>2</v>
      </c>
      <c r="K273" t="str" cm="1">
        <f t="array" ref="K273">IF(COUNT(FIND({0,1,2,3,4,5,6,7,8,9},'Model output'!K272))&gt;0,'Model output'!K272,"")</f>
        <v/>
      </c>
      <c r="L273" s="8" t="str">
        <f t="shared" si="69"/>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v>
      </c>
      <c r="O273" t="str">
        <f>IF('Model output'!M272="","",'Model output'!M272)</f>
        <v/>
      </c>
      <c r="P273" t="str">
        <f>IF('Model output'!N272="","",'Model output'!N272)</f>
        <v>3.5 cm</v>
      </c>
      <c r="Q273" t="str">
        <f t="shared" si="61"/>
        <v>3.5cm</v>
      </c>
      <c r="R273" cm="1">
        <f t="array" ref="R273">IF(Q273="","",IF(ISNUMBER(SEARCH("cm",Q273)),MAX(VALUE(SUBSTITUTE(_xlfn.FILTERXML("&lt;t&gt;&lt;s&gt;"&amp;SUBSTITUTE(Q273,",","&lt;/s&gt;&lt;s&gt;")&amp;"&lt;/s&gt;&lt;/t&gt;","//s"),"cm",""))),MAX(VALUE(SUBSTITUTE(_xlfn.FILTERXML("&lt;t&gt;&lt;s&gt;"&amp;SUBSTITUTE(Q273,",","&lt;/s&gt;&lt;s&gt;")&amp;"&lt;/s&gt;&lt;/t&gt;","//s"),"mm","")))/10))</f>
        <v>3.5</v>
      </c>
      <c r="S273" t="str">
        <f>IF(OR('Model output'!P272="",ISNUMBER(SEARCH("Not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 ""))</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negative</v>
      </c>
      <c r="X273" s="19" t="str">
        <f>IF('Model output'!S272="","",'Model output'!S272)</f>
        <v>Present, Minimal</v>
      </c>
      <c r="Y273" t="str">
        <f>IF(OR('Model output'!S272="",ISNUMBER(SEARCH("Absent",'Model output'!S272)),ISNUMBER(SEARCH("Not identified",'Model output'!S272)),AND(ISNUMBER(SEARCH("No",'Model output'!S272)),NOT(ISNUMBER(SEARCH("carcinoma",'Model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1" t="str">
        <f>IF(OR('Model output'!V272="", AND(ISERROR(SEARCH("Positive",'Model output'!V272)), ISNUMBER(SEARCH("Negative",'Model output'!V272))), ISNUMBER(SEARCH("Uninvolved",'Model output'!V272)), ISNUMBER(SEARCH("not involved",'Model output'!V272)), ISNUMBER(SEARCH("Free",'Model output'!V272)), ISNUMBER(SEARCH("1 mm",'Model output'!V272)), ISNUMBER(SEARCH("1.0 mm",'Model output'!V272)), ISNUMBER(SEARCH("0.1 CM",'Model output'!V272)), ISNUMBER(SEARCH("less than 0.2 mm",'Model output'!V272)), ISNUMBER(SEARCH("less than 0.5 mm",'Model output'!V272)), ISNUMBER(SEARCH("invades capsule",'Model output'!V272)), ISNUMBER(SEARCH("Lymphocyte invasion",'Model output'!V272)), ISNUMBER(SEARCH("invades in capsule or vessel or benign tissue",'Model output'!V272)), ISNUMBER(SEARCH("not mentioned",'Model output'!V272)), ISNUMBER(SEARCH("cannot be assessed",'Model output'!V272))), "negative", "positive")</f>
        <v>negative</v>
      </c>
      <c r="AE273" s="38"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39" t="str">
        <f t="shared" si="59"/>
        <v>2</v>
      </c>
      <c r="AG273" s="39" t="str">
        <f t="shared" si="60"/>
        <v>1a</v>
      </c>
      <c r="AH273" s="39" t="str">
        <f t="shared" si="62"/>
        <v>0</v>
      </c>
      <c r="AI273" s="45" t="str">
        <f t="shared" si="63"/>
        <v>I</v>
      </c>
      <c r="AJ273" s="42" t="s">
        <v>942</v>
      </c>
      <c r="AK273" s="44" t="s">
        <v>948</v>
      </c>
      <c r="AL273" s="44" t="s">
        <v>634</v>
      </c>
      <c r="AM273" s="44" t="s">
        <v>949</v>
      </c>
      <c r="AN273" s="44" t="s">
        <v>73</v>
      </c>
      <c r="AO273" s="24">
        <f t="shared" ca="1" si="64"/>
        <v>1</v>
      </c>
      <c r="AP273" s="1">
        <f t="shared" si="65"/>
        <v>1</v>
      </c>
      <c r="AQ273" s="1">
        <f t="shared" si="66"/>
        <v>1</v>
      </c>
      <c r="AR273" s="1">
        <f t="shared" si="67"/>
        <v>1</v>
      </c>
      <c r="AS273" s="15">
        <f t="shared" si="68"/>
        <v>1</v>
      </c>
    </row>
    <row r="274" spans="1:45">
      <c r="A274" t="str">
        <f>'Model output'!A273</f>
        <v>TCGA-J8-A3O1</v>
      </c>
      <c r="B274" s="36">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7"/>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output'!G273)),ISNUMBER(SEARCH("V ",'Model output'!G273)),ISNUMBER(SEARCH("five",'Model output'!G273)),ISNUMBER(SEARCH("5",'Model output'!G273))))), "lateral", "central"))</f>
        <v>lateral</v>
      </c>
      <c r="H274" t="str">
        <f>IF('Model output'!H273="","negative",IF(OR(ISNUMBER(SEARCH("lymph node",'Model output'!H273)),ISNUMBER(SEARCH("gland",'Model output'!H273)),ISNUMBER(SEARCH("lobe",'Model output'!H273)),ISNUMBER(SEARCH("isthmus",'Model output'!H273)),ISNUMBER(SEARCH("mediastinum",'Model output'!H273)),ISNUMBER(SEARCH("Not mentioned",'Model output'!H273)), ISNUMBER(SEARCH("Not applicable",'Model output'!H273)), ISNUMBER(SEARCH("paratracheal",'Model output'!H273)),ISNUMBER(SEARCH("fibroadipose tissue",'Model output'!H273)),ISNUMBER(SEARCH("thyroid node",'Model output'!H273)),ISNUMBER(SEARCH("skeletal muscle",'Model output'!H273)),ISNUMBER(SEARCH("right",'Model output'!H273)),ISNUMBER(SEARCH("left",'Model output'!H273)),ISNUMBER(SEARCH("Not specified",'Model output'!H273))),"negative","positive"))</f>
        <v>negative</v>
      </c>
      <c r="I274">
        <f>IF(OR('Model output'!I273="",'Model output'!I273="Not answered",'Model output'!I273="Not mentioned"),"",IF(ISNUMBER('Model output'!I273),'Model output'!I273,1))</f>
        <v>19</v>
      </c>
      <c r="J274">
        <f>IF(OR('Model output'!J273="",'Model output'!J273="Not answered",'Model output'!J273="Not mentioned"),"",IF(AND(ISNUMBER('Model output'!J273),'Model output'!J273&lt;=I274),'Model output'!J273,IF(AND(ISNUMBER('Model output'!J273), 'Model output'!J273&gt;=DATE(2024,1,1)), MIN(DAY('Model output'!J273), MONTH('Model output'!J273), YEAR('Model output'!J273)), IF(ISNUMBER(SEARCH("0/",'Model output'!J273)),0,IF(ISNUMBER(SEARCH("/",'Model output'!J273)), VALUE(LEFT('Model output'!J273, SEARCH("/",'Model output'!J273)-1)),1)))))</f>
        <v>12</v>
      </c>
      <c r="K274" t="str" cm="1">
        <f t="array" ref="K274">IF(COUNT(FIND({0,1,2,3,4,5,6,7,8,9},'Model output'!K273))&gt;0,'Model output'!K273,"")</f>
        <v/>
      </c>
      <c r="L274" s="8" t="str">
        <f t="shared" si="69"/>
        <v/>
      </c>
      <c r="M274" t="str" cm="1">
        <f t="array" ref="M274">IF(L274="","",IF(ISNUMBER(SEARCH("cm",L274)),MAX(VALUE(SUBSTITUTE(_xlfn.FILTERXML("&lt;t&gt;&lt;s&gt;"&amp;SUBSTITUTE(L274,",","&lt;/s&gt;&lt;s&gt;")&amp;"&lt;/s&gt;&lt;/t&gt;","//s"),"cm",""))),MAX(VALUE(SUBSTITUTE(_xlfn.FILTERXML("&lt;t&gt;&lt;s&gt;"&amp;SUBSTITUTE(L274,",","&lt;/s&gt;&lt;s&gt;")&amp;"&lt;/s&gt;&lt;/t&gt;","//s"),"mm","")))/10))</f>
        <v/>
      </c>
      <c r="N274" t="str">
        <f>IF('Model output'!L273="","",'Model output'!L273)</f>
        <v>Papillary</v>
      </c>
      <c r="O274" t="str">
        <f>IF('Model output'!M273="","",'Model output'!M273)</f>
        <v/>
      </c>
      <c r="P274" t="str">
        <f>IF('Model output'!N273="","",'Model output'!N273)</f>
        <v>6.5 cm</v>
      </c>
      <c r="Q274" t="str">
        <f t="shared" si="61"/>
        <v>6.5cm</v>
      </c>
      <c r="R274" cm="1">
        <f t="array" ref="R274">IF(Q274="","",IF(ISNUMBER(SEARCH("cm",Q274)),MAX(VALUE(SUBSTITUTE(_xlfn.FILTERXML("&lt;t&gt;&lt;s&gt;"&amp;SUBSTITUTE(Q274,",","&lt;/s&gt;&lt;s&gt;")&amp;"&lt;/s&gt;&lt;/t&gt;","//s"),"cm",""))),MAX(VALUE(SUBSTITUTE(_xlfn.FILTERXML("&lt;t&gt;&lt;s&gt;"&amp;SUBSTITUTE(Q274,",","&lt;/s&gt;&lt;s&gt;")&amp;"&lt;/s&gt;&lt;/t&gt;","//s"),"mm","")))/10))</f>
        <v>6.5</v>
      </c>
      <c r="S274" t="str">
        <f>IF(OR('Model output'!P273="",ISNUMBER(SEARCH("Not identified", 'Model output'!P273)),ISNUMBER(SEARCH("Absent",'Model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 ""))</f>
        <v>Less than 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9" t="str">
        <f>IF('Model output'!S273="","",'Model output'!S273)</f>
        <v>Not identified</v>
      </c>
      <c r="Y274" t="str">
        <f>IF(OR('Model output'!S273="",ISNUMBER(SEARCH("Absent",'Model output'!S273)),ISNUMBER(SEARCH("Not identified",'Model output'!S273)),AND(ISNUMBER(SEARCH("No",'Model output'!S273)),NOT(ISNUMBER(SEARCH("carcinoma",'Model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1" t="str">
        <f>IF(OR('Model output'!V273="", AND(ISERROR(SEARCH("Positive",'Model output'!V273)), ISNUMBER(SEARCH("Negative",'Model output'!V273))), ISNUMBER(SEARCH("Uninvolved",'Model output'!V273)), ISNUMBER(SEARCH("not involved",'Model output'!V273)), ISNUMBER(SEARCH("Free",'Model output'!V273)), ISNUMBER(SEARCH("1 mm",'Model output'!V273)), ISNUMBER(SEARCH("1.0 mm",'Model output'!V273)), ISNUMBER(SEARCH("0.1 CM",'Model output'!V273)), ISNUMBER(SEARCH("less than 0.2 mm",'Model output'!V273)), ISNUMBER(SEARCH("less than 0.5 mm",'Model output'!V273)), ISNUMBER(SEARCH("invades capsule",'Model output'!V273)), ISNUMBER(SEARCH("Lymphocyte invasion",'Model output'!V273)), ISNUMBER(SEARCH("invades in capsule or vessel or benign tissue",'Model output'!V273)), ISNUMBER(SEARCH("not mentioned",'Model output'!V273)), ISNUMBER(SEARCH("cannot be assessed",'Model output'!V273))), "negative", "positive")</f>
        <v>negative</v>
      </c>
      <c r="AE274" s="38"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39" t="str">
        <f t="shared" si="59"/>
        <v>3a</v>
      </c>
      <c r="AG274" s="39" t="str">
        <f t="shared" si="60"/>
        <v>1b</v>
      </c>
      <c r="AH274" s="39" t="str">
        <f t="shared" si="62"/>
        <v>0</v>
      </c>
      <c r="AI274" s="45" t="str">
        <f t="shared" si="63"/>
        <v>I</v>
      </c>
      <c r="AJ274" s="42" t="s">
        <v>942</v>
      </c>
      <c r="AK274" s="44" t="s">
        <v>950</v>
      </c>
      <c r="AL274" s="44" t="s">
        <v>945</v>
      </c>
      <c r="AM274" s="44" t="s">
        <v>949</v>
      </c>
      <c r="AN274" s="44" t="s">
        <v>73</v>
      </c>
      <c r="AO274" s="24">
        <f t="shared" ca="1" si="64"/>
        <v>1</v>
      </c>
      <c r="AP274" s="1">
        <f t="shared" si="65"/>
        <v>1</v>
      </c>
      <c r="AQ274" s="1">
        <f t="shared" si="66"/>
        <v>1</v>
      </c>
      <c r="AR274" s="1">
        <f t="shared" si="67"/>
        <v>1</v>
      </c>
      <c r="AS274" s="15">
        <f t="shared" si="68"/>
        <v>1</v>
      </c>
    </row>
    <row r="275" spans="1:45">
      <c r="A275" t="str">
        <f>'Model output'!A274</f>
        <v>TCGA-J8-A3O2</v>
      </c>
      <c r="B275" s="36">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57"/>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output'!G274)),ISNUMBER(SEARCH("V ",'Model output'!G274)),ISNUMBER(SEARCH("five",'Model output'!G274)),ISNUMBER(SEARCH("5",'Model output'!G274))))), "lateral", "central"))</f>
        <v>lateral</v>
      </c>
      <c r="H275" t="str">
        <f>IF('Model output'!H274="","negative",IF(OR(ISNUMBER(SEARCH("lymph node",'Model output'!H274)),ISNUMBER(SEARCH("gland",'Model output'!H274)),ISNUMBER(SEARCH("lobe",'Model output'!H274)),ISNUMBER(SEARCH("isthmus",'Model output'!H274)),ISNUMBER(SEARCH("mediastinum",'Model output'!H274)),ISNUMBER(SEARCH("Not mentioned",'Model output'!H274)), ISNUMBER(SEARCH("Not applicable",'Model output'!H274)), ISNUMBER(SEARCH("paratracheal",'Model output'!H274)),ISNUMBER(SEARCH("fibroadipose tissue",'Model output'!H274)),ISNUMBER(SEARCH("thyroid node",'Model output'!H274)),ISNUMBER(SEARCH("skeletal muscle",'Model output'!H274)),ISNUMBER(SEARCH("right",'Model output'!H274)),ISNUMBER(SEARCH("left",'Model output'!H274)),ISNUMBER(SEARCH("Not specified",'Model output'!H274))),"negative","positive"))</f>
        <v>negative</v>
      </c>
      <c r="I275">
        <f>IF(OR('Model output'!I274="",'Model output'!I274="Not answered",'Model output'!I274="Not mentioned"),"",IF(ISNUMBER('Model output'!I274),'Model output'!I274,1))</f>
        <v>106</v>
      </c>
      <c r="J275">
        <f>IF(OR('Model output'!J274="",'Model output'!J274="Not answered",'Model output'!J274="Not mentioned"),"",IF(AND(ISNUMBER('Model output'!J274),'Model output'!J274&lt;=I275),'Model output'!J274,IF(AND(ISNUMBER('Model output'!J274), 'Model output'!J274&gt;=DATE(2024,1,1)), MIN(DAY('Model output'!J274), MONTH('Model output'!J274), YEAR('Model output'!J274)), IF(ISNUMBER(SEARCH("0/",'Model output'!J274)),0,IF(ISNUMBER(SEARCH("/",'Model output'!J274)), VALUE(LEFT('Model output'!J274, SEARCH("/",'Model output'!J274)-1)),1)))))</f>
        <v>23</v>
      </c>
      <c r="K275" t="str" cm="1">
        <f t="array" ref="K275">IF(COUNT(FIND({0,1,2,3,4,5,6,7,8,9},'Model output'!K274))&gt;0,'Model output'!K274,"")</f>
        <v>1.5 cm</v>
      </c>
      <c r="L275" s="8" t="str">
        <f t="shared" si="69"/>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 carcinoma, Classical (usual)</v>
      </c>
      <c r="O275" t="str">
        <f>IF('Model output'!M274="","",'Model output'!M274)</f>
        <v/>
      </c>
      <c r="P275" t="str">
        <f>IF('Model output'!N274="","",'Model output'!N274)</f>
        <v>3.5 cm</v>
      </c>
      <c r="Q275" t="str">
        <f t="shared" si="61"/>
        <v>3.5cm</v>
      </c>
      <c r="R275" cm="1">
        <f t="array" ref="R275">IF(Q275="","",IF(ISNUMBER(SEARCH("cm",Q275)),MAX(VALUE(SUBSTITUTE(_xlfn.FILTERXML("&lt;t&gt;&lt;s&gt;"&amp;SUBSTITUTE(Q275,",","&lt;/s&gt;&lt;s&gt;")&amp;"&lt;/s&gt;&lt;/t&gt;","//s"),"cm",""))),MAX(VALUE(SUBSTITUTE(_xlfn.FILTERXML("&lt;t&gt;&lt;s&gt;"&amp;SUBSTITUTE(Q275,",","&lt;/s&gt;&lt;s&gt;")&amp;"&lt;/s&gt;&lt;/t&gt;","//s"),"mm","")))/10))</f>
        <v>3.5</v>
      </c>
      <c r="S275" t="str">
        <f>IF(OR('Model output'!P274="",ISNUMBER(SEARCH("Not identified", 'Model output'!P274)),ISNUMBER(SEARCH("Absent",'Model output'!P274)),AND(ISNUMBER(SEARCH("No",'Model output'!P274)),NOT(ISNUMBER(SEARCH("diagnostic",'Model output'!P274)))),ISNUMBER(SEARCH("Negative",'Model output'!P274))),"negative","positive")</f>
        <v>positive</v>
      </c>
      <c r="T275" t="str">
        <f>IF('Model output'!O274="","",'Model output'!O274)</f>
        <v>Multiple foci</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 ""))</f>
        <v>Minimal</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9" t="str">
        <f>IF('Model output'!S274="","",'Model output'!S274)</f>
        <v>Present, Minimal</v>
      </c>
      <c r="Y275" t="str">
        <f>IF(OR('Model output'!S274="",ISNUMBER(SEARCH("Absent",'Model output'!S274)),ISNUMBER(SEARCH("Not identified",'Model output'!S274)),AND(ISNUMBER(SEARCH("No",'Model output'!S274)),NOT(ISNUMBER(SEARCH("carcinoma",'Model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1" t="str">
        <f>IF(OR('Model output'!V274="", AND(ISERROR(SEARCH("Positive",'Model output'!V274)), ISNUMBER(SEARCH("Negative",'Model output'!V274))), ISNUMBER(SEARCH("Uninvolved",'Model output'!V274)), ISNUMBER(SEARCH("not involved",'Model output'!V274)), ISNUMBER(SEARCH("Free",'Model output'!V274)), ISNUMBER(SEARCH("1 mm",'Model output'!V274)), ISNUMBER(SEARCH("1.0 mm",'Model output'!V274)), ISNUMBER(SEARCH("0.1 CM",'Model output'!V274)), ISNUMBER(SEARCH("less than 0.2 mm",'Model output'!V274)), ISNUMBER(SEARCH("less than 0.5 mm",'Model output'!V274)), ISNUMBER(SEARCH("invades capsule",'Model output'!V274)), ISNUMBER(SEARCH("Lymphocyte invasion",'Model output'!V274)), ISNUMBER(SEARCH("invades in capsule or vessel or benign tissue",'Model output'!V274)), ISNUMBER(SEARCH("not mentioned",'Model output'!V274)), ISNUMBER(SEARCH("cannot be assessed",'Model output'!V274))), "negative", "positive")</f>
        <v>positive</v>
      </c>
      <c r="AE275" s="38"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high</v>
      </c>
      <c r="AF275" s="39" t="str">
        <f t="shared" si="59"/>
        <v>2</v>
      </c>
      <c r="AG275" s="39" t="str">
        <f t="shared" si="60"/>
        <v>1b</v>
      </c>
      <c r="AH275" s="39" t="str">
        <f t="shared" si="62"/>
        <v>0</v>
      </c>
      <c r="AI275" s="45" t="str">
        <f t="shared" si="63"/>
        <v>I</v>
      </c>
      <c r="AJ275" s="42" t="s">
        <v>940</v>
      </c>
      <c r="AK275" s="44" t="s">
        <v>948</v>
      </c>
      <c r="AL275" s="44" t="s">
        <v>945</v>
      </c>
      <c r="AM275" s="44" t="s">
        <v>949</v>
      </c>
      <c r="AN275" s="44" t="s">
        <v>73</v>
      </c>
      <c r="AO275" s="24">
        <f t="shared" si="64"/>
        <v>1</v>
      </c>
      <c r="AP275" s="1">
        <f t="shared" si="65"/>
        <v>1</v>
      </c>
      <c r="AQ275" s="1">
        <f t="shared" si="66"/>
        <v>1</v>
      </c>
      <c r="AR275" s="1">
        <f t="shared" si="67"/>
        <v>1</v>
      </c>
      <c r="AS275" s="15">
        <f t="shared" si="68"/>
        <v>1</v>
      </c>
    </row>
    <row r="276" spans="1:45">
      <c r="A276" t="str">
        <f>'Model output'!A275</f>
        <v>TCGA-J8-A3YE</v>
      </c>
      <c r="B276" s="36">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57"/>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output'!G275)),ISNUMBER(SEARCH("V ",'Model output'!G275)),ISNUMBER(SEARCH("five",'Model output'!G275)),ISNUMBER(SEARCH("5",'Model output'!G275))))), "lateral", "central"))</f>
        <v/>
      </c>
      <c r="H276" t="str">
        <f>IF('Model output'!H275="","negative",IF(OR(ISNUMBER(SEARCH("lymph node",'Model output'!H275)),ISNUMBER(SEARCH("gland",'Model output'!H275)),ISNUMBER(SEARCH("lobe",'Model output'!H275)),ISNUMBER(SEARCH("isthmus",'Model output'!H275)),ISNUMBER(SEARCH("mediastinum",'Model output'!H275)),ISNUMBER(SEARCH("Not mentioned",'Model output'!H275)), ISNUMBER(SEARCH("Not applicable",'Model output'!H275)), ISNUMBER(SEARCH("paratracheal",'Model output'!H275)),ISNUMBER(SEARCH("fibroadipose tissue",'Model output'!H275)),ISNUMBER(SEARCH("thyroid node",'Model output'!H275)),ISNUMBER(SEARCH("skeletal muscle",'Model output'!H275)),ISNUMBER(SEARCH("right",'Model output'!H275)),ISNUMBER(SEARCH("left",'Model output'!H275)),ISNUMBER(SEARCH("Not specified",'Model output'!H275))),"negative","positive"))</f>
        <v>negative</v>
      </c>
      <c r="I276">
        <f>IF(OR('Model output'!I275="",'Model output'!I275="Not answered",'Model output'!I275="Not mentioned"),"",IF(ISNUMBER('Model output'!I275),'Model output'!I275,1))</f>
        <v>4</v>
      </c>
      <c r="J276">
        <f>IF(OR('Model output'!J275="",'Model output'!J275="Not answered",'Model output'!J275="Not mentioned"),"",IF(AND(ISNUMBER('Model output'!J275),'Model output'!J275&lt;=I276),'Model output'!J275,IF(AND(ISNUMBER('Model output'!J275), 'Model output'!J275&gt;=DATE(2024,1,1)), MIN(DAY('Model output'!J275), MONTH('Model output'!J275), YEAR('Model output'!J275)), IF(ISNUMBER(SEARCH("0/",'Model output'!J275)),0,IF(ISNUMBER(SEARCH("/",'Model output'!J275)), VALUE(LEFT('Model output'!J275, SEARCH("/",'Model output'!J275)-1)),1)))))</f>
        <v>1</v>
      </c>
      <c r="K276" t="str" cm="1">
        <f t="array" ref="K276">IF(COUNT(FIND({0,1,2,3,4,5,6,7,8,9},'Model output'!K275))&gt;0,'Model output'!K275,"")</f>
        <v/>
      </c>
      <c r="L276" s="8" t="str">
        <f t="shared" si="69"/>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 carcinoma, Classical (usual)</v>
      </c>
      <c r="O276" t="str">
        <f>IF('Model output'!M275="","",'Model output'!M275)</f>
        <v/>
      </c>
      <c r="P276" t="str">
        <f>IF('Model output'!N275="","",'Model output'!N275)</f>
        <v>3.5 cm</v>
      </c>
      <c r="Q276" t="str">
        <f t="shared" si="61"/>
        <v>3.5cm</v>
      </c>
      <c r="R276" cm="1">
        <f t="array" ref="R276">IF(Q276="","",IF(ISNUMBER(SEARCH("cm",Q276)),MAX(VALUE(SUBSTITUTE(_xlfn.FILTERXML("&lt;t&gt;&lt;s&gt;"&amp;SUBSTITUTE(Q276,",","&lt;/s&gt;&lt;s&gt;")&amp;"&lt;/s&gt;&lt;/t&gt;","//s"),"cm",""))),MAX(VALUE(SUBSTITUTE(_xlfn.FILTERXML("&lt;t&gt;&lt;s&gt;"&amp;SUBSTITUTE(Q276,",","&lt;/s&gt;&lt;s&gt;")&amp;"&lt;/s&gt;&lt;/t&gt;","//s"),"mm","")))/10))</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 ""))</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negative</v>
      </c>
      <c r="X276" s="19" t="str">
        <f>IF('Model output'!S275="","",'Model output'!S275)</f>
        <v>Present, Minimal</v>
      </c>
      <c r="Y276" t="str">
        <f>IF(OR('Model output'!S275="",ISNUMBER(SEARCH("Absent",'Model output'!S275)),ISNUMBER(SEARCH("Not identified",'Model output'!S275)),AND(ISNUMBER(SEARCH("No",'Model output'!S275)),NOT(ISNUMBER(SEARCH("carcinoma",'Model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1" t="str">
        <f>IF(OR('Model output'!V275="", AND(ISERROR(SEARCH("Positive",'Model output'!V275)), ISNUMBER(SEARCH("Negative",'Model output'!V275))), ISNUMBER(SEARCH("Uninvolved",'Model output'!V275)), ISNUMBER(SEARCH("not involved",'Model output'!V275)), ISNUMBER(SEARCH("Free",'Model output'!V275)), ISNUMBER(SEARCH("1 mm",'Model output'!V275)), ISNUMBER(SEARCH("1.0 mm",'Model output'!V275)), ISNUMBER(SEARCH("0.1 CM",'Model output'!V275)), ISNUMBER(SEARCH("less than 0.2 mm",'Model output'!V275)), ISNUMBER(SEARCH("less than 0.5 mm",'Model output'!V275)), ISNUMBER(SEARCH("invades capsule",'Model output'!V275)), ISNUMBER(SEARCH("Lymphocyte invasion",'Model output'!V275)), ISNUMBER(SEARCH("invades in capsule or vessel or benign tissue",'Model output'!V275)), ISNUMBER(SEARCH("not mentioned",'Model output'!V275)), ISNUMBER(SEARCH("cannot be assessed",'Model output'!V275))), "negative", "positive")</f>
        <v>negative</v>
      </c>
      <c r="AE276" s="38"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39" t="str">
        <f t="shared" si="59"/>
        <v>2</v>
      </c>
      <c r="AG276" s="39" t="str">
        <f t="shared" si="60"/>
        <v>1a</v>
      </c>
      <c r="AH276" s="39" t="str">
        <f t="shared" si="62"/>
        <v>0</v>
      </c>
      <c r="AI276" s="45" t="str">
        <f t="shared" si="63"/>
        <v>I</v>
      </c>
      <c r="AJ276" s="42" t="s">
        <v>940</v>
      </c>
      <c r="AK276" s="44" t="s">
        <v>944</v>
      </c>
      <c r="AL276" s="44" t="s">
        <v>634</v>
      </c>
      <c r="AM276" s="44" t="s">
        <v>949</v>
      </c>
      <c r="AN276" s="44" t="s">
        <v>73</v>
      </c>
      <c r="AO276" s="24">
        <f t="shared" ca="1" si="64"/>
        <v>0</v>
      </c>
      <c r="AP276" s="1">
        <f t="shared" si="65"/>
        <v>0</v>
      </c>
      <c r="AQ276" s="1">
        <f t="shared" si="66"/>
        <v>1</v>
      </c>
      <c r="AR276" s="1">
        <f t="shared" si="67"/>
        <v>1</v>
      </c>
      <c r="AS276" s="15">
        <f t="shared" si="68"/>
        <v>1</v>
      </c>
    </row>
    <row r="277" spans="1:45">
      <c r="A277" t="str">
        <f>'Model output'!A276</f>
        <v>TCGA-J8-A3YH</v>
      </c>
      <c r="B277" s="36">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0</v>
      </c>
      <c r="F277" t="str">
        <f t="shared" si="57"/>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output'!G276)),ISNUMBER(SEARCH("V ",'Model output'!G276)),ISNUMBER(SEARCH("five",'Model output'!G276)),ISNUMBER(SEARCH("5",'Model output'!G276))))), "lateral", "central"))</f>
        <v/>
      </c>
      <c r="H277" t="str">
        <f>IF('Model output'!H276="","negative",IF(OR(ISNUMBER(SEARCH("lymph node",'Model output'!H276)),ISNUMBER(SEARCH("gland",'Model output'!H276)),ISNUMBER(SEARCH("lobe",'Model output'!H276)),ISNUMBER(SEARCH("isthmus",'Model output'!H276)),ISNUMBER(SEARCH("mediastinum",'Model output'!H276)),ISNUMBER(SEARCH("Not mentioned",'Model output'!H276)), ISNUMBER(SEARCH("Not applicable",'Model output'!H276)), ISNUMBER(SEARCH("paratracheal",'Model output'!H276)),ISNUMBER(SEARCH("fibroadipose tissue",'Model output'!H276)),ISNUMBER(SEARCH("thyroid node",'Model output'!H276)),ISNUMBER(SEARCH("skeletal muscle",'Model output'!H276)),ISNUMBER(SEARCH("right",'Model output'!H276)),ISNUMBER(SEARCH("left",'Model output'!H276)),ISNUMBER(SEARCH("Not specified",'Model output'!H276))),"negative","positive"))</f>
        <v>negative</v>
      </c>
      <c r="I277">
        <f>IF(OR('Model output'!I276="",'Model output'!I276="Not answered",'Model output'!I276="Not mentioned"),"",IF(ISNUMBER('Model output'!I276),'Model output'!I276,1))</f>
        <v>40</v>
      </c>
      <c r="J277">
        <f>IF(OR('Model output'!J276="",'Model output'!J276="Not answered",'Model output'!J276="Not mentioned"),"",IF(AND(ISNUMBER('Model output'!J276),'Model output'!J276&lt;=I277),'Model output'!J276,IF(AND(ISNUMBER('Model output'!J276), 'Model output'!J276&gt;=DATE(2024,1,1)), MIN(DAY('Model output'!J276), MONTH('Model output'!J276), YEAR('Model output'!J276)), IF(ISNUMBER(SEARCH("0/",'Model output'!J276)),0,IF(ISNUMBER(SEARCH("/",'Model output'!J276)), VALUE(LEFT('Model output'!J276, SEARCH("/",'Model output'!J276)-1)),1)))))</f>
        <v>13</v>
      </c>
      <c r="K277" t="str" cm="1">
        <f t="array" ref="K277">IF(COUNT(FIND({0,1,2,3,4,5,6,7,8,9},'Model output'!K276))&gt;0,'Model output'!K276,"")</f>
        <v/>
      </c>
      <c r="L277" s="8" t="str">
        <f t="shared" si="69"/>
        <v/>
      </c>
      <c r="M277" t="str" cm="1">
        <f t="array" ref="M277">IF(L277="","",IF(ISNUMBER(SEARCH("cm",L277)),MAX(VALUE(SUBSTITUTE(_xlfn.FILTERXML("&lt;t&gt;&lt;s&gt;"&amp;SUBSTITUTE(L277,",","&lt;/s&gt;&lt;s&gt;")&amp;"&lt;/s&gt;&lt;/t&gt;","//s"),"cm",""))),MAX(VALUE(SUBSTITUTE(_xlfn.FILTERXML("&lt;t&gt;&lt;s&gt;"&amp;SUBSTITUTE(L277,",","&lt;/s&gt;&lt;s&gt;")&amp;"&lt;/s&gt;&lt;/t&gt;","//s"),"mm","")))/10))</f>
        <v/>
      </c>
      <c r="N277" t="str">
        <f>IF('Model output'!L276="","",'Model output'!L276)</f>
        <v>papillary</v>
      </c>
      <c r="O277" t="str">
        <f>IF('Model output'!M276="","",'Model output'!M276)</f>
        <v>Classical (usual)</v>
      </c>
      <c r="P277" t="str">
        <f>IF('Model output'!N276="","",'Model output'!N276)</f>
        <v>4.5 cm</v>
      </c>
      <c r="Q277" t="str">
        <f t="shared" si="61"/>
        <v>4.5cm</v>
      </c>
      <c r="R277" cm="1">
        <f t="array" ref="R277">IF(Q277="","",IF(ISNUMBER(SEARCH("cm",Q277)),MAX(VALUE(SUBSTITUTE(_xlfn.FILTERXML("&lt;t&gt;&lt;s&gt;"&amp;SUBSTITUTE(Q277,",","&lt;/s&gt;&lt;s&gt;")&amp;"&lt;/s&gt;&lt;/t&gt;","//s"),"cm",""))),MAX(VALUE(SUBSTITUTE(_xlfn.FILTERXML("&lt;t&gt;&lt;s&gt;"&amp;SUBSTITUTE(Q277,",","&lt;/s&gt;&lt;s&gt;")&amp;"&lt;/s&gt;&lt;/t&gt;","//s"),"mm","")))/10))</f>
        <v>4.5</v>
      </c>
      <c r="S277" t="str">
        <f>IF(OR('Model output'!P276="",ISNUMBER(SEARCH("Not identified", 'Model output'!P276)),ISNUMBER(SEARCH("Absent",'Model output'!P276)),AND(ISNUMBER(SEARCH("No",'Model output'!P276)),NOT(ISNUMBER(SEARCH("diagnostic",'Model output'!P276)))),ISNUMBER(SEARCH("Negative",'Model output'!P276))),"negative","positive")</f>
        <v>positive</v>
      </c>
      <c r="T277">
        <f>IF('Model output'!O276="","",'Model output'!O276)</f>
        <v>2</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 ""))</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9" t="str">
        <f>IF('Model output'!S276="","",'Model output'!S276)</f>
        <v>Not identified</v>
      </c>
      <c r="Y277" t="str">
        <f>IF(OR('Model output'!S276="",ISNUMBER(SEARCH("Absent",'Model output'!S276)),ISNUMBER(SEARCH("Not identified",'Model output'!S276)),AND(ISNUMBER(SEARCH("No",'Model output'!S276)),NOT(ISNUMBER(SEARCH("carcinoma",'Model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1" t="str">
        <f>IF(OR('Model output'!V276="", AND(ISERROR(SEARCH("Positive",'Model output'!V276)), ISNUMBER(SEARCH("Negative",'Model output'!V276))), ISNUMBER(SEARCH("Uninvolved",'Model output'!V276)), ISNUMBER(SEARCH("not involved",'Model output'!V276)), ISNUMBER(SEARCH("Free",'Model output'!V276)), ISNUMBER(SEARCH("1 mm",'Model output'!V276)), ISNUMBER(SEARCH("1.0 mm",'Model output'!V276)), ISNUMBER(SEARCH("0.1 CM",'Model output'!V276)), ISNUMBER(SEARCH("less than 0.2 mm",'Model output'!V276)), ISNUMBER(SEARCH("less than 0.5 mm",'Model output'!V276)), ISNUMBER(SEARCH("invades capsule",'Model output'!V276)), ISNUMBER(SEARCH("Lymphocyte invasion",'Model output'!V276)), ISNUMBER(SEARCH("invades in capsule or vessel or benign tissue",'Model output'!V276)), ISNUMBER(SEARCH("not mentioned",'Model output'!V276)), ISNUMBER(SEARCH("cannot be assessed",'Model output'!V276))), "negative", "positive")</f>
        <v>negative</v>
      </c>
      <c r="AE277" s="38"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39" t="str">
        <f t="shared" si="59"/>
        <v>3a</v>
      </c>
      <c r="AG277" s="39" t="str">
        <f t="shared" si="60"/>
        <v>1a</v>
      </c>
      <c r="AH277" s="39" t="str">
        <f t="shared" si="62"/>
        <v>0</v>
      </c>
      <c r="AI277" s="45" t="str">
        <f t="shared" si="63"/>
        <v>I</v>
      </c>
      <c r="AJ277" s="42" t="s">
        <v>942</v>
      </c>
      <c r="AK277" s="44" t="s">
        <v>950</v>
      </c>
      <c r="AL277" s="44" t="s">
        <v>945</v>
      </c>
      <c r="AM277" s="44" t="s">
        <v>949</v>
      </c>
      <c r="AN277" s="44" t="s">
        <v>73</v>
      </c>
      <c r="AO277" s="24">
        <f t="shared" ca="1" si="64"/>
        <v>1</v>
      </c>
      <c r="AP277" s="1">
        <f t="shared" si="65"/>
        <v>1</v>
      </c>
      <c r="AQ277" s="1">
        <f t="shared" si="66"/>
        <v>0</v>
      </c>
      <c r="AR277" s="1">
        <f t="shared" si="67"/>
        <v>1</v>
      </c>
      <c r="AS277" s="15">
        <f t="shared" si="68"/>
        <v>1</v>
      </c>
    </row>
    <row r="278" spans="1:45">
      <c r="A278" t="str">
        <f>'Model output'!A277</f>
        <v>TCGA-KS-A4I1</v>
      </c>
      <c r="B278" s="36">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0</v>
      </c>
      <c r="F278" t="str">
        <f t="shared" si="57"/>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output'!G277)),ISNUMBER(SEARCH("V ",'Model output'!G277)),ISNUMBER(SEARCH("five",'Model output'!G277)),ISNUMBER(SEARCH("5",'Model output'!G277))))), "lateral", "central"))</f>
        <v/>
      </c>
      <c r="H278" t="str">
        <f>IF('Model output'!H277="","negative",IF(OR(ISNUMBER(SEARCH("lymph node",'Model output'!H277)),ISNUMBER(SEARCH("gland",'Model output'!H277)),ISNUMBER(SEARCH("lobe",'Model output'!H277)),ISNUMBER(SEARCH("isthmus",'Model output'!H277)),ISNUMBER(SEARCH("mediastinum",'Model output'!H277)),ISNUMBER(SEARCH("Not mentioned",'Model output'!H277)), ISNUMBER(SEARCH("Not applicable",'Model output'!H277)), ISNUMBER(SEARCH("paratracheal",'Model output'!H277)),ISNUMBER(SEARCH("fibroadipose tissue",'Model output'!H277)),ISNUMBER(SEARCH("thyroid node",'Model output'!H277)),ISNUMBER(SEARCH("skeletal muscle",'Model output'!H277)),ISNUMBER(SEARCH("right",'Model output'!H277)),ISNUMBER(SEARCH("left",'Model output'!H277)),ISNUMBER(SEARCH("Not specified",'Model output'!H277))),"negative","positive"))</f>
        <v>negative</v>
      </c>
      <c r="I278">
        <f>IF(OR('Model output'!I277="",'Model output'!I277="Not answered",'Model output'!I277="Not mentioned"),"",IF(ISNUMBER('Model output'!I277),'Model output'!I277,1))</f>
        <v>4</v>
      </c>
      <c r="J278">
        <f>IF(OR('Model output'!J277="",'Model output'!J277="Not answered",'Model output'!J277="Not mentioned"),"",IF(AND(ISNUMBER('Model output'!J277),'Model output'!J277&lt;=I278),'Model output'!J277,IF(AND(ISNUMBER('Model output'!J277), 'Model output'!J277&gt;=DATE(2024,1,1)), MIN(DAY('Model output'!J277), MONTH('Model output'!J277), YEAR('Model output'!J277)), IF(ISNUMBER(SEARCH("0/",'Model output'!J277)),0,IF(ISNUMBER(SEARCH("/",'Model output'!J277)), VALUE(LEFT('Model output'!J277, SEARCH("/",'Model output'!J277)-1)),1)))))</f>
        <v>0</v>
      </c>
      <c r="K278" t="str" cm="1">
        <f t="array" ref="K278">IF(COUNT(FIND({0,1,2,3,4,5,6,7,8,9},'Model output'!K277))&gt;0,'Model output'!K277,"")</f>
        <v/>
      </c>
      <c r="L278" s="8" t="str">
        <f t="shared" si="69"/>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61"/>
        <v>2.2cm</v>
      </c>
      <c r="R278" cm="1">
        <f t="array" ref="R278">IF(Q278="","",IF(ISNUMBER(SEARCH("cm",Q278)),MAX(VALUE(SUBSTITUTE(_xlfn.FILTERXML("&lt;t&gt;&lt;s&gt;"&amp;SUBSTITUTE(Q278,",","&lt;/s&gt;&lt;s&gt;")&amp;"&lt;/s&gt;&lt;/t&gt;","//s"),"cm",""))),MAX(VALUE(SUBSTITUTE(_xlfn.FILTERXML("&lt;t&gt;&lt;s&gt;"&amp;SUBSTITUTE(Q278,",","&lt;/s&gt;&lt;s&gt;")&amp;"&lt;/s&gt;&lt;/t&gt;","//s"),"mm","")))/10))</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1</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 ""))</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9" t="str">
        <f>IF('Model output'!S277="","",'Model output'!S277)</f>
        <v>No</v>
      </c>
      <c r="Y278" t="str">
        <f>IF(OR('Model output'!S277="",ISNUMBER(SEARCH("Absent",'Model output'!S277)),ISNUMBER(SEARCH("Not identified",'Model output'!S277)),AND(ISNUMBER(SEARCH("No",'Model output'!S277)),NOT(ISNUMBER(SEARCH("carcinoma",'Model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1" t="str">
        <f>IF(OR('Model output'!V277="", AND(ISERROR(SEARCH("Positive",'Model output'!V277)), ISNUMBER(SEARCH("Negative",'Model output'!V277))), ISNUMBER(SEARCH("Uninvolved",'Model output'!V277)), ISNUMBER(SEARCH("not involved",'Model output'!V277)), ISNUMBER(SEARCH("Free",'Model output'!V277)), ISNUMBER(SEARCH("1 mm",'Model output'!V277)), ISNUMBER(SEARCH("1.0 mm",'Model output'!V277)), ISNUMBER(SEARCH("0.1 CM",'Model output'!V277)), ISNUMBER(SEARCH("less than 0.2 mm",'Model output'!V277)), ISNUMBER(SEARCH("less than 0.5 mm",'Model output'!V277)), ISNUMBER(SEARCH("invades capsule",'Model output'!V277)), ISNUMBER(SEARCH("Lymphocyte invasion",'Model output'!V277)), ISNUMBER(SEARCH("invades in capsule or vessel or benign tissue",'Model output'!V277)), ISNUMBER(SEARCH("not mentioned",'Model output'!V277)), ISNUMBER(SEARCH("cannot be assessed",'Model output'!V277))), "negative", "positive")</f>
        <v>positive</v>
      </c>
      <c r="AE278" s="38"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39" t="str">
        <f t="shared" si="59"/>
        <v>2</v>
      </c>
      <c r="AG278" s="39" t="str">
        <f t="shared" si="60"/>
        <v>0</v>
      </c>
      <c r="AH278" s="39" t="str">
        <f t="shared" si="62"/>
        <v>0</v>
      </c>
      <c r="AI278" s="45" t="str">
        <f t="shared" si="63"/>
        <v>I</v>
      </c>
      <c r="AJ278" s="42" t="s">
        <v>940</v>
      </c>
      <c r="AK278" s="44" t="s">
        <v>948</v>
      </c>
      <c r="AL278" s="44" t="s">
        <v>946</v>
      </c>
      <c r="AM278" s="44" t="s">
        <v>949</v>
      </c>
      <c r="AN278" s="44" t="s">
        <v>73</v>
      </c>
      <c r="AO278" s="24">
        <f t="shared" si="64"/>
        <v>1</v>
      </c>
      <c r="AP278" s="1">
        <f t="shared" si="65"/>
        <v>1</v>
      </c>
      <c r="AQ278" s="1">
        <f t="shared" si="66"/>
        <v>1</v>
      </c>
      <c r="AR278" s="1">
        <f t="shared" si="67"/>
        <v>1</v>
      </c>
      <c r="AS278" s="15">
        <f t="shared" si="68"/>
        <v>1</v>
      </c>
    </row>
    <row r="279" spans="1:45">
      <c r="A279" t="str">
        <f>'Model output'!A278</f>
        <v>TCGA-KS-A4I3</v>
      </c>
      <c r="B279" s="36">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X</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X</v>
      </c>
      <c r="F279" t="str">
        <f t="shared" si="57"/>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output'!G278)),ISNUMBER(SEARCH("V ",'Model output'!G278)),ISNUMBER(SEARCH("five",'Model output'!G278)),ISNUMBER(SEARCH("5",'Model output'!G278))))), "lateral", "central"))</f>
        <v>central</v>
      </c>
      <c r="H279" t="str">
        <f>IF('Model output'!H278="","negative",IF(OR(ISNUMBER(SEARCH("lymph node",'Model output'!H278)),ISNUMBER(SEARCH("gland",'Model output'!H278)),ISNUMBER(SEARCH("lobe",'Model output'!H278)),ISNUMBER(SEARCH("isthmus",'Model output'!H278)),ISNUMBER(SEARCH("mediastinum",'Model output'!H278)),ISNUMBER(SEARCH("Not mentioned",'Model output'!H278)), ISNUMBER(SEARCH("Not applicable",'Model output'!H278)), ISNUMBER(SEARCH("paratracheal",'Model output'!H278)),ISNUMBER(SEARCH("fibroadipose tissue",'Model output'!H278)),ISNUMBER(SEARCH("thyroid node",'Model output'!H278)),ISNUMBER(SEARCH("skeletal muscle",'Model output'!H278)),ISNUMBER(SEARCH("right",'Model output'!H278)),ISNUMBER(SEARCH("left",'Model output'!H278)),ISNUMBER(SEARCH("Not specified",'Model output'!H278))),"negative","positive"))</f>
        <v>negative</v>
      </c>
      <c r="I279">
        <f>IF(OR('Model output'!I278="",'Model output'!I278="Not answered",'Model output'!I278="Not mentioned"),"",IF(ISNUMBER('Model output'!I278),'Model output'!I278,1))</f>
        <v>10</v>
      </c>
      <c r="J279">
        <f>IF(OR('Model output'!J278="",'Model output'!J278="Not answered",'Model output'!J278="Not mentioned"),"",IF(AND(ISNUMBER('Model output'!J278),'Model output'!J278&lt;=I279),'Model output'!J278,IF(AND(ISNUMBER('Model output'!J278), 'Model output'!J278&gt;=DATE(2024,1,1)), MIN(DAY('Model output'!J278), MONTH('Model output'!J278), YEAR('Model output'!J278)), IF(ISNUMBER(SEARCH("0/",'Model output'!J278)),0,IF(ISNUMBER(SEARCH("/",'Model output'!J278)), VALUE(LEFT('Model output'!J278, SEARCH("/",'Model output'!J278)-1)),1)))))</f>
        <v>8</v>
      </c>
      <c r="K279" t="str" cm="1">
        <f t="array" ref="K279">IF(COUNT(FIND({0,1,2,3,4,5,6,7,8,9},'Model output'!K278))&gt;0,'Model output'!K278,"")</f>
        <v/>
      </c>
      <c r="L279" s="8" t="str">
        <f t="shared" si="69"/>
        <v/>
      </c>
      <c r="M279" t="str" cm="1">
        <f t="array" ref="M279">IF(L279="","",IF(ISNUMBER(SEARCH("cm",L279)),MAX(VALUE(SUBSTITUTE(_xlfn.FILTERXML("&lt;t&gt;&lt;s&gt;"&amp;SUBSTITUTE(L279,",","&lt;/s&gt;&lt;s&gt;")&amp;"&lt;/s&gt;&lt;/t&gt;","//s"),"cm",""))),MAX(VALUE(SUBSTITUTE(_xlfn.FILTERXML("&lt;t&gt;&lt;s&gt;"&amp;SUBSTITUTE(L279,",","&lt;/s&gt;&lt;s&gt;")&amp;"&lt;/s&gt;&lt;/t&gt;","//s"),"mm","")))/10))</f>
        <v/>
      </c>
      <c r="N279" t="str">
        <f>IF('Model output'!L278="","",'Model output'!L278)</f>
        <v>Papillary</v>
      </c>
      <c r="O279" t="str">
        <f>IF('Model output'!M278="","",'Model output'!M278)</f>
        <v>Classical</v>
      </c>
      <c r="P279" t="str">
        <f>IF('Model output'!N278="","",'Model output'!N278)</f>
        <v>1.5 cm</v>
      </c>
      <c r="Q279" t="str">
        <f t="shared" si="61"/>
        <v>1.5cm</v>
      </c>
      <c r="R279" cm="1">
        <f t="array" ref="R279">IF(Q279="","",IF(ISNUMBER(SEARCH("cm",Q279)),MAX(VALUE(SUBSTITUTE(_xlfn.FILTERXML("&lt;t&gt;&lt;s&gt;"&amp;SUBSTITUTE(Q279,",","&lt;/s&gt;&lt;s&gt;")&amp;"&lt;/s&gt;&lt;/t&gt;","//s"),"cm",""))),MAX(VALUE(SUBSTITUTE(_xlfn.FILTERXML("&lt;t&gt;&lt;s&gt;"&amp;SUBSTITUTE(Q279,",","&lt;/s&gt;&lt;s&gt;")&amp;"&lt;/s&gt;&lt;/t&gt;","//s"),"mm","")))/10))</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 ""))</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9" t="str">
        <f>IF('Model output'!S278="","",'Model output'!S278)</f>
        <v>Yes</v>
      </c>
      <c r="Y279" t="str">
        <f>IF(OR('Model output'!S278="",ISNUMBER(SEARCH("Absent",'Model output'!S278)),ISNUMBER(SEARCH("Not identified",'Model output'!S278)),AND(ISNUMBER(SEARCH("No",'Model output'!S278)),NOT(ISNUMBER(SEARCH("carcinoma",'Model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1" t="str">
        <f>IF(OR('Model output'!V278="", AND(ISERROR(SEARCH("Positive",'Model output'!V278)), ISNUMBER(SEARCH("Negative",'Model output'!V278))), ISNUMBER(SEARCH("Uninvolved",'Model output'!V278)), ISNUMBER(SEARCH("not involved",'Model output'!V278)), ISNUMBER(SEARCH("Free",'Model output'!V278)), ISNUMBER(SEARCH("1 mm",'Model output'!V278)), ISNUMBER(SEARCH("1.0 mm",'Model output'!V278)), ISNUMBER(SEARCH("0.1 CM",'Model output'!V278)), ISNUMBER(SEARCH("less than 0.2 mm",'Model output'!V278)), ISNUMBER(SEARCH("less than 0.5 mm",'Model output'!V278)), ISNUMBER(SEARCH("invades capsule",'Model output'!V278)), ISNUMBER(SEARCH("Lymphocyte invasion",'Model output'!V278)), ISNUMBER(SEARCH("invades in capsule or vessel or benign tissue",'Model output'!V278)), ISNUMBER(SEARCH("not mentioned",'Model output'!V278)), ISNUMBER(SEARCH("cannot be assessed",'Model output'!V278))), "negative", "positive")</f>
        <v>positive</v>
      </c>
      <c r="AE279" s="38"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39" t="str">
        <f t="shared" si="59"/>
        <v>1b</v>
      </c>
      <c r="AG279" s="39" t="str">
        <f t="shared" si="60"/>
        <v>1a</v>
      </c>
      <c r="AH279" s="39" t="str">
        <f t="shared" si="62"/>
        <v>0</v>
      </c>
      <c r="AI279" s="45" t="str">
        <f t="shared" si="63"/>
        <v>I</v>
      </c>
      <c r="AJ279" s="42" t="s">
        <v>940</v>
      </c>
      <c r="AK279" s="44" t="s">
        <v>944</v>
      </c>
      <c r="AL279" s="44" t="s">
        <v>634</v>
      </c>
      <c r="AM279" s="44" t="s">
        <v>949</v>
      </c>
      <c r="AN279" s="44" t="s">
        <v>73</v>
      </c>
      <c r="AO279" s="24">
        <f t="shared" si="64"/>
        <v>1</v>
      </c>
      <c r="AP279" s="1">
        <f t="shared" si="65"/>
        <v>0</v>
      </c>
      <c r="AQ279" s="1">
        <f t="shared" si="66"/>
        <v>1</v>
      </c>
      <c r="AR279" s="1">
        <f t="shared" si="67"/>
        <v>1</v>
      </c>
      <c r="AS279" s="15">
        <f t="shared" si="68"/>
        <v>1</v>
      </c>
    </row>
    <row r="280" spans="1:45">
      <c r="A280" t="str">
        <f>'Model output'!A279</f>
        <v>TCGA-KS-A4I5</v>
      </c>
      <c r="B280" s="36">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X</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57"/>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output'!G279)),ISNUMBER(SEARCH("V ",'Model output'!G279)),ISNUMBER(SEARCH("five",'Model output'!G279)),ISNUMBER(SEARCH("5",'Model output'!G279))))), "lateral", "central"))</f>
        <v/>
      </c>
      <c r="H280" t="str">
        <f>IF('Model output'!H279="","negative",IF(OR(ISNUMBER(SEARCH("lymph node",'Model output'!H279)),ISNUMBER(SEARCH("gland",'Model output'!H279)),ISNUMBER(SEARCH("lobe",'Model output'!H279)),ISNUMBER(SEARCH("isthmus",'Model output'!H279)),ISNUMBER(SEARCH("mediastinum",'Model output'!H279)),ISNUMBER(SEARCH("Not mentioned",'Model output'!H279)), ISNUMBER(SEARCH("Not applicable",'Model output'!H279)), ISNUMBER(SEARCH("paratracheal",'Model output'!H279)),ISNUMBER(SEARCH("fibroadipose tissue",'Model output'!H279)),ISNUMBER(SEARCH("thyroid node",'Model output'!H279)),ISNUMBER(SEARCH("skeletal muscle",'Model output'!H279)),ISNUMBER(SEARCH("right",'Model output'!H279)),ISNUMBER(SEARCH("left",'Model output'!H279)),ISNUMBER(SEARCH("Not specified",'Model output'!H279))),"negative","positive"))</f>
        <v>negative</v>
      </c>
      <c r="I280">
        <f>IF(OR('Model output'!I279="",'Model output'!I279="Not answered",'Model output'!I279="Not mentioned"),"",IF(ISNUMBER('Model output'!I279),'Model output'!I279,1))</f>
        <v>1</v>
      </c>
      <c r="J280">
        <f>IF(OR('Model output'!J279="",'Model output'!J279="Not answered",'Model output'!J279="Not mentioned"),"",IF(AND(ISNUMBER('Model output'!J279),'Model output'!J279&lt;=I280),'Model output'!J279,IF(AND(ISNUMBER('Model output'!J279), 'Model output'!J279&gt;=DATE(2024,1,1)), MIN(DAY('Model output'!J279), MONTH('Model output'!J279), YEAR('Model output'!J279)), IF(ISNUMBER(SEARCH("0/",'Model output'!J279)),0,IF(ISNUMBER(SEARCH("/",'Model output'!J279)), VALUE(LEFT('Model output'!J279, SEARCH("/",'Model output'!J279)-1)),1)))))</f>
        <v>0</v>
      </c>
      <c r="K280" t="str" cm="1">
        <f t="array" ref="K280">IF(COUNT(FIND({0,1,2,3,4,5,6,7,8,9},'Model output'!K279))&gt;0,'Model output'!K279,"")</f>
        <v/>
      </c>
      <c r="L280" s="8" t="str">
        <f t="shared" si="69"/>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61"/>
        <v>1.7cm</v>
      </c>
      <c r="R280" cm="1">
        <f t="array" ref="R280">IF(Q280="","",IF(ISNUMBER(SEARCH("cm",Q280)),MAX(VALUE(SUBSTITUTE(_xlfn.FILTERXML("&lt;t&gt;&lt;s&gt;"&amp;SUBSTITUTE(Q280,",","&lt;/s&gt;&lt;s&gt;")&amp;"&lt;/s&gt;&lt;/t&gt;","//s"),"cm",""))),MAX(VALUE(SUBSTITUTE(_xlfn.FILTERXML("&lt;t&gt;&lt;s&gt;"&amp;SUBSTITUTE(Q280,",","&lt;/s&gt;&lt;s&gt;")&amp;"&lt;/s&gt;&lt;/t&gt;","//s"),"mm","")))/10))</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 ""))</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9" t="str">
        <f>IF('Model output'!S279="","",'Model output'!S279)</f>
        <v>No</v>
      </c>
      <c r="Y280" t="str">
        <f>IF(OR('Model output'!S279="",ISNUMBER(SEARCH("Absent",'Model output'!S279)),ISNUMBER(SEARCH("Not identified",'Model output'!S279)),AND(ISNUMBER(SEARCH("No",'Model output'!S279)),NOT(ISNUMBER(SEARCH("carcinoma",'Model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1" t="str">
        <f>IF(OR('Model output'!V279="", AND(ISERROR(SEARCH("Positive",'Model output'!V279)), ISNUMBER(SEARCH("Negative",'Model output'!V279))), ISNUMBER(SEARCH("Uninvolved",'Model output'!V279)), ISNUMBER(SEARCH("not involved",'Model output'!V279)), ISNUMBER(SEARCH("Free",'Model output'!V279)), ISNUMBER(SEARCH("1 mm",'Model output'!V279)), ISNUMBER(SEARCH("1.0 mm",'Model output'!V279)), ISNUMBER(SEARCH("0.1 CM",'Model output'!V279)), ISNUMBER(SEARCH("less than 0.2 mm",'Model output'!V279)), ISNUMBER(SEARCH("less than 0.5 mm",'Model output'!V279)), ISNUMBER(SEARCH("invades capsule",'Model output'!V279)), ISNUMBER(SEARCH("Lymphocyte invasion",'Model output'!V279)), ISNUMBER(SEARCH("invades in capsule or vessel or benign tissue",'Model output'!V279)), ISNUMBER(SEARCH("not mentioned",'Model output'!V279)), ISNUMBER(SEARCH("cannot be assessed",'Model output'!V279))), "negative", "positive")</f>
        <v>negative</v>
      </c>
      <c r="AE280" s="38"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39" t="str">
        <f t="shared" si="59"/>
        <v>1b</v>
      </c>
      <c r="AG280" s="39" t="str">
        <f t="shared" si="60"/>
        <v>0</v>
      </c>
      <c r="AH280" s="39" t="str">
        <f t="shared" si="62"/>
        <v>0</v>
      </c>
      <c r="AI280" s="45" t="str">
        <f t="shared" si="63"/>
        <v>I</v>
      </c>
      <c r="AJ280" s="42" t="s">
        <v>941</v>
      </c>
      <c r="AK280" s="44" t="s">
        <v>945</v>
      </c>
      <c r="AL280" s="44" t="s">
        <v>946</v>
      </c>
      <c r="AM280" s="44" t="s">
        <v>949</v>
      </c>
      <c r="AN280" s="44" t="s">
        <v>73</v>
      </c>
      <c r="AO280" s="24">
        <f t="shared" ca="1" si="64"/>
        <v>1</v>
      </c>
      <c r="AP280" s="1">
        <f t="shared" si="65"/>
        <v>1</v>
      </c>
      <c r="AQ280" s="1">
        <f t="shared" si="66"/>
        <v>1</v>
      </c>
      <c r="AR280" s="1">
        <f t="shared" si="67"/>
        <v>1</v>
      </c>
      <c r="AS280" s="15">
        <f t="shared" si="68"/>
        <v>1</v>
      </c>
    </row>
    <row r="281" spans="1:45">
      <c r="A281" t="str">
        <f>'Model output'!A280</f>
        <v>TCGA-KS-A4I7</v>
      </c>
      <c r="B281" s="36">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X</v>
      </c>
      <c r="F281" t="str">
        <f t="shared" si="57"/>
        <v>positive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output'!G280)),ISNUMBER(SEARCH("V ",'Model output'!G280)),ISNUMBER(SEARCH("five",'Model output'!G280)),ISNUMBER(SEARCH("5",'Model output'!G280))))), "lateral", "central"))</f>
        <v/>
      </c>
      <c r="H281" t="str">
        <f>IF('Model output'!H280="","negative",IF(OR(ISNUMBER(SEARCH("lymph node",'Model output'!H280)),ISNUMBER(SEARCH("gland",'Model output'!H280)),ISNUMBER(SEARCH("lobe",'Model output'!H280)),ISNUMBER(SEARCH("isthmus",'Model output'!H280)),ISNUMBER(SEARCH("mediastinum",'Model output'!H280)),ISNUMBER(SEARCH("Not mentioned",'Model output'!H280)), ISNUMBER(SEARCH("Not applicable",'Model output'!H280)), ISNUMBER(SEARCH("paratracheal",'Model output'!H280)),ISNUMBER(SEARCH("fibroadipose tissue",'Model output'!H280)),ISNUMBER(SEARCH("thyroid node",'Model output'!H280)),ISNUMBER(SEARCH("skeletal muscle",'Model output'!H280)),ISNUMBER(SEARCH("right",'Model output'!H280)),ISNUMBER(SEARCH("left",'Model output'!H280)),ISNUMBER(SEARCH("Not specified",'Model output'!H280))),"negative","positive"))</f>
        <v>negative</v>
      </c>
      <c r="I281">
        <f>IF(OR('Model output'!I280="",'Model output'!I280="Not answered",'Model output'!I280="Not mentioned"),"",IF(ISNUMBER('Model output'!I280),'Model output'!I280,1))</f>
        <v>4</v>
      </c>
      <c r="J281">
        <f>IF(OR('Model output'!J280="",'Model output'!J280="Not answered",'Model output'!J280="Not mentioned"),"",IF(AND(ISNUMBER('Model output'!J280),'Model output'!J280&lt;=I281),'Model output'!J280,IF(AND(ISNUMBER('Model output'!J280), 'Model output'!J280&gt;=DATE(2024,1,1)), MIN(DAY('Model output'!J280), MONTH('Model output'!J280), YEAR('Model output'!J280)), IF(ISNUMBER(SEARCH("0/",'Model output'!J280)),0,IF(ISNUMBER(SEARCH("/",'Model output'!J280)), VALUE(LEFT('Model output'!J280, SEARCH("/",'Model output'!J280)-1)),1)))))</f>
        <v>2</v>
      </c>
      <c r="K281" t="str" cm="1">
        <f t="array" ref="K281">IF(COUNT(FIND({0,1,2,3,4,5,6,7,8,9},'Model output'!K280))&gt;0,'Model output'!K280,"")</f>
        <v/>
      </c>
      <c r="L281" s="8" t="str">
        <f t="shared" si="69"/>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61"/>
        <v>1.5cm</v>
      </c>
      <c r="R281" cm="1">
        <f t="array" ref="R281">IF(Q281="","",IF(ISNUMBER(SEARCH("cm",Q281)),MAX(VALUE(SUBSTITUTE(_xlfn.FILTERXML("&lt;t&gt;&lt;s&gt;"&amp;SUBSTITUTE(Q281,",","&lt;/s&gt;&lt;s&gt;")&amp;"&lt;/s&gt;&lt;/t&gt;","//s"),"cm",""))),MAX(VALUE(SUBSTITUTE(_xlfn.FILTERXML("&lt;t&gt;&lt;s&gt;"&amp;SUBSTITUTE(Q281,",","&lt;/s&gt;&lt;s&gt;")&amp;"&lt;/s&gt;&lt;/t&gt;","//s"),"mm","")))/10))</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 ""))</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9" t="str">
        <f>IF('Model output'!S280="","",'Model output'!S280)</f>
        <v>No</v>
      </c>
      <c r="Y281" t="str">
        <f>IF(OR('Model output'!S280="",ISNUMBER(SEARCH("Absent",'Model output'!S280)),ISNUMBER(SEARCH("Not identified",'Model output'!S280)),AND(ISNUMBER(SEARCH("No",'Model output'!S280)),NOT(ISNUMBER(SEARCH("carcinoma",'Model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1" t="str">
        <f>IF(OR('Model output'!V280="", AND(ISERROR(SEARCH("Positive",'Model output'!V280)), ISNUMBER(SEARCH("Negative",'Model output'!V280))), ISNUMBER(SEARCH("Uninvolved",'Model output'!V280)), ISNUMBER(SEARCH("not involved",'Model output'!V280)), ISNUMBER(SEARCH("Free",'Model output'!V280)), ISNUMBER(SEARCH("1 mm",'Model output'!V280)), ISNUMBER(SEARCH("1.0 mm",'Model output'!V280)), ISNUMBER(SEARCH("0.1 CM",'Model output'!V280)), ISNUMBER(SEARCH("less than 0.2 mm",'Model output'!V280)), ISNUMBER(SEARCH("less than 0.5 mm",'Model output'!V280)), ISNUMBER(SEARCH("invades capsule",'Model output'!V280)), ISNUMBER(SEARCH("Lymphocyte invasion",'Model output'!V280)), ISNUMBER(SEARCH("invades in capsule or vessel or benign tissue",'Model output'!V280)), ISNUMBER(SEARCH("not mentioned",'Model output'!V280)), ISNUMBER(SEARCH("cannot be assessed",'Model output'!V280))), "negative", "positive")</f>
        <v>negative</v>
      </c>
      <c r="AE281" s="38"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39" t="str">
        <f t="shared" si="59"/>
        <v>1b</v>
      </c>
      <c r="AG281" s="39" t="str">
        <f t="shared" si="60"/>
        <v>1a</v>
      </c>
      <c r="AH281" s="39" t="str">
        <f t="shared" si="62"/>
        <v>0</v>
      </c>
      <c r="AI281" s="45" t="str">
        <f t="shared" si="63"/>
        <v>II</v>
      </c>
      <c r="AJ281" s="42" t="s">
        <v>941</v>
      </c>
      <c r="AK281" s="44" t="s">
        <v>945</v>
      </c>
      <c r="AL281" s="44" t="s">
        <v>946</v>
      </c>
      <c r="AM281" s="44" t="s">
        <v>949</v>
      </c>
      <c r="AN281" s="44" t="s">
        <v>73</v>
      </c>
      <c r="AO281" s="24">
        <f t="shared" ca="1" si="64"/>
        <v>1</v>
      </c>
      <c r="AP281" s="1">
        <f t="shared" si="65"/>
        <v>1</v>
      </c>
      <c r="AQ281" s="1">
        <f t="shared" si="66"/>
        <v>0</v>
      </c>
      <c r="AR281" s="1">
        <f t="shared" si="67"/>
        <v>1</v>
      </c>
      <c r="AS281" s="15">
        <f t="shared" si="68"/>
        <v>0</v>
      </c>
    </row>
    <row r="282" spans="1:45">
      <c r="A282" t="str">
        <f>'Model output'!A281</f>
        <v>TCGA-KS-A4IC</v>
      </c>
      <c r="B282" s="36">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0</v>
      </c>
      <c r="F282" t="str">
        <f t="shared" si="57"/>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output'!G281)),ISNUMBER(SEARCH("V ",'Model output'!G281)),ISNUMBER(SEARCH("five",'Model output'!G281)),ISNUMBER(SEARCH("5",'Model output'!G281))))), "lateral", "central"))</f>
        <v>central</v>
      </c>
      <c r="H282" t="str">
        <f>IF('Model output'!H281="","negative",IF(OR(ISNUMBER(SEARCH("lymph node",'Model output'!H281)),ISNUMBER(SEARCH("gland",'Model output'!H281)),ISNUMBER(SEARCH("lobe",'Model output'!H281)),ISNUMBER(SEARCH("isthmus",'Model output'!H281)),ISNUMBER(SEARCH("mediastinum",'Model output'!H281)),ISNUMBER(SEARCH("Not mentioned",'Model output'!H281)), ISNUMBER(SEARCH("Not applicable",'Model output'!H281)), ISNUMBER(SEARCH("paratracheal",'Model output'!H281)),ISNUMBER(SEARCH("fibroadipose tissue",'Model output'!H281)),ISNUMBER(SEARCH("thyroid node",'Model output'!H281)),ISNUMBER(SEARCH("skeletal muscle",'Model output'!H281)),ISNUMBER(SEARCH("right",'Model output'!H281)),ISNUMBER(SEARCH("left",'Model output'!H281)),ISNUMBER(SEARCH("Not specified",'Model output'!H281))),"negative","positive"))</f>
        <v>negative</v>
      </c>
      <c r="I282">
        <f>IF(OR('Model output'!I281="",'Model output'!I281="Not answered",'Model output'!I281="Not mentioned"),"",IF(ISNUMBER('Model output'!I281),'Model output'!I281,1))</f>
        <v>4</v>
      </c>
      <c r="J282">
        <f>IF(OR('Model output'!J281="",'Model output'!J281="Not answered",'Model output'!J281="Not mentioned"),"",IF(AND(ISNUMBER('Model output'!J281),'Model output'!J281&lt;=I282),'Model output'!J281,IF(AND(ISNUMBER('Model output'!J281), 'Model output'!J281&gt;=DATE(2024,1,1)), MIN(DAY('Model output'!J281), MONTH('Model output'!J281), YEAR('Model output'!J281)), IF(ISNUMBER(SEARCH("0/",'Model output'!J281)),0,IF(ISNUMBER(SEARCH("/",'Model output'!J281)), VALUE(LEFT('Model output'!J281, SEARCH("/",'Model output'!J281)-1)),1)))))</f>
        <v>2</v>
      </c>
      <c r="K282" t="str" cm="1">
        <f t="array" ref="K282">IF(COUNT(FIND({0,1,2,3,4,5,6,7,8,9},'Model output'!K281))&gt;0,'Model output'!K281,"")</f>
        <v/>
      </c>
      <c r="L282" s="8" t="str">
        <f t="shared" si="69"/>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v>
      </c>
      <c r="O282" t="str">
        <f>IF('Model output'!M281="","",'Model output'!M281)</f>
        <v/>
      </c>
      <c r="P282" t="str">
        <f>IF('Model output'!N281="","",'Model output'!N281)</f>
        <v>1.1 x 1.1 x 1.0 cm</v>
      </c>
      <c r="Q282" t="str">
        <f t="shared" si="61"/>
        <v>1.1,1.1,1.0cm</v>
      </c>
      <c r="R282" cm="1">
        <f t="array" ref="R282">IF(Q282="","",IF(ISNUMBER(SEARCH("cm",Q282)),MAX(VALUE(SUBSTITUTE(_xlfn.FILTERXML("&lt;t&gt;&lt;s&gt;"&amp;SUBSTITUTE(Q282,",","&lt;/s&gt;&lt;s&gt;")&amp;"&lt;/s&gt;&lt;/t&gt;","//s"),"cm",""))),MAX(VALUE(SUBSTITUTE(_xlfn.FILTERXML("&lt;t&gt;&lt;s&gt;"&amp;SUBSTITUTE(Q282,",","&lt;/s&gt;&lt;s&gt;")&amp;"&lt;/s&gt;&lt;/t&gt;","//s"),"mm","")))/10))</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 ""))</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9" t="str">
        <f>IF('Model output'!S281="","",'Model output'!S281)</f>
        <v>No</v>
      </c>
      <c r="Y282" t="str">
        <f>IF(OR('Model output'!S281="",ISNUMBER(SEARCH("Absent",'Model output'!S281)),ISNUMBER(SEARCH("Not identified",'Model output'!S281)),AND(ISNUMBER(SEARCH("No",'Model output'!S281)),NOT(ISNUMBER(SEARCH("carcinoma",'Model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1" t="str">
        <f>IF(OR('Model output'!V281="", AND(ISERROR(SEARCH("Positive",'Model output'!V281)), ISNUMBER(SEARCH("Negative",'Model output'!V281))), ISNUMBER(SEARCH("Uninvolved",'Model output'!V281)), ISNUMBER(SEARCH("not involved",'Model output'!V281)), ISNUMBER(SEARCH("Free",'Model output'!V281)), ISNUMBER(SEARCH("1 mm",'Model output'!V281)), ISNUMBER(SEARCH("1.0 mm",'Model output'!V281)), ISNUMBER(SEARCH("0.1 CM",'Model output'!V281)), ISNUMBER(SEARCH("less than 0.2 mm",'Model output'!V281)), ISNUMBER(SEARCH("less than 0.5 mm",'Model output'!V281)), ISNUMBER(SEARCH("invades capsule",'Model output'!V281)), ISNUMBER(SEARCH("Lymphocyte invasion",'Model output'!V281)), ISNUMBER(SEARCH("invades in capsule or vessel or benign tissue",'Model output'!V281)), ISNUMBER(SEARCH("not mentioned",'Model output'!V281)), ISNUMBER(SEARCH("cannot be assessed",'Model output'!V281))), "negative", "positive")</f>
        <v>negative</v>
      </c>
      <c r="AE282" s="38"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39" t="str">
        <f t="shared" si="59"/>
        <v>1b</v>
      </c>
      <c r="AG282" s="39" t="str">
        <f t="shared" si="60"/>
        <v>1a</v>
      </c>
      <c r="AH282" s="39" t="str">
        <f t="shared" si="62"/>
        <v>0</v>
      </c>
      <c r="AI282" s="45" t="str">
        <f t="shared" si="63"/>
        <v>I</v>
      </c>
      <c r="AJ282" s="42" t="s">
        <v>941</v>
      </c>
      <c r="AK282" s="44" t="s">
        <v>945</v>
      </c>
      <c r="AL282" s="44" t="s">
        <v>634</v>
      </c>
      <c r="AM282" s="44" t="s">
        <v>949</v>
      </c>
      <c r="AN282" s="44" t="s">
        <v>73</v>
      </c>
      <c r="AO282" s="24">
        <f t="shared" ca="1" si="64"/>
        <v>1</v>
      </c>
      <c r="AP282" s="1">
        <f t="shared" si="65"/>
        <v>1</v>
      </c>
      <c r="AQ282" s="1">
        <f t="shared" si="66"/>
        <v>1</v>
      </c>
      <c r="AR282" s="1">
        <f t="shared" si="67"/>
        <v>1</v>
      </c>
      <c r="AS282" s="15">
        <f t="shared" si="68"/>
        <v>1</v>
      </c>
    </row>
    <row r="283" spans="1:45">
      <c r="A283" t="str">
        <f>'Model output'!A282</f>
        <v>TCGA-KS-A4ID</v>
      </c>
      <c r="B283" s="36">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57"/>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output'!G282)),ISNUMBER(SEARCH("V ",'Model output'!G282)),ISNUMBER(SEARCH("five",'Model output'!G282)),ISNUMBER(SEARCH("5",'Model output'!G282))))), "lateral", "central"))</f>
        <v/>
      </c>
      <c r="H283" t="str">
        <f>IF('Model output'!H282="","negative",IF(OR(ISNUMBER(SEARCH("lymph node",'Model output'!H282)),ISNUMBER(SEARCH("gland",'Model output'!H282)),ISNUMBER(SEARCH("lobe",'Model output'!H282)),ISNUMBER(SEARCH("isthmus",'Model output'!H282)),ISNUMBER(SEARCH("mediastinum",'Model output'!H282)),ISNUMBER(SEARCH("Not mentioned",'Model output'!H282)), ISNUMBER(SEARCH("Not applicable",'Model output'!H282)), ISNUMBER(SEARCH("paratracheal",'Model output'!H282)),ISNUMBER(SEARCH("fibroadipose tissue",'Model output'!H282)),ISNUMBER(SEARCH("thyroid node",'Model output'!H282)),ISNUMBER(SEARCH("skeletal muscle",'Model output'!H282)),ISNUMBER(SEARCH("right",'Model output'!H282)),ISNUMBER(SEARCH("left",'Model output'!H282)),ISNUMBER(SEARCH("Not specified",'Model output'!H282))),"negative","positive"))</f>
        <v>negative</v>
      </c>
      <c r="I283">
        <f>IF(OR('Model output'!I282="",'Model output'!I282="Not answered",'Model output'!I282="Not mentioned"),"",IF(ISNUMBER('Model output'!I282),'Model output'!I282,1))</f>
        <v>13</v>
      </c>
      <c r="J283">
        <f>IF(OR('Model output'!J282="",'Model output'!J282="Not answered",'Model output'!J282="Not mentioned"),"",IF(AND(ISNUMBER('Model output'!J282),'Model output'!J282&lt;=I283),'Model output'!J282,IF(AND(ISNUMBER('Model output'!J282), 'Model output'!J282&gt;=DATE(2024,1,1)), MIN(DAY('Model output'!J282), MONTH('Model output'!J282), YEAR('Model output'!J282)), IF(ISNUMBER(SEARCH("0/",'Model output'!J282)),0,IF(ISNUMBER(SEARCH("/",'Model output'!J282)), VALUE(LEFT('Model output'!J282, SEARCH("/",'Model output'!J282)-1)),1)))))</f>
        <v>0</v>
      </c>
      <c r="K283" t="str" cm="1">
        <f t="array" ref="K283">IF(COUNT(FIND({0,1,2,3,4,5,6,7,8,9},'Model output'!K282))&gt;0,'Model output'!K282,"")</f>
        <v/>
      </c>
      <c r="L283" s="8" t="str">
        <f t="shared" si="69"/>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61"/>
        <v>1.1cm</v>
      </c>
      <c r="R283" cm="1">
        <f t="array" ref="R283">IF(Q283="","",IF(ISNUMBER(SEARCH("cm",Q283)),MAX(VALUE(SUBSTITUTE(_xlfn.FILTERXML("&lt;t&gt;&lt;s&gt;"&amp;SUBSTITUTE(Q283,",","&lt;/s&gt;&lt;s&gt;")&amp;"&lt;/s&gt;&lt;/t&gt;","//s"),"cm",""))),MAX(VALUE(SUBSTITUTE(_xlfn.FILTERXML("&lt;t&gt;&lt;s&gt;"&amp;SUBSTITUTE(Q283,",","&lt;/s&gt;&lt;s&gt;")&amp;"&lt;/s&gt;&lt;/t&gt;","//s"),"mm","")))/10))</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2</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 ""))</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9" t="str">
        <f>IF('Model output'!S282="","",'Model output'!S282)</f>
        <v>No</v>
      </c>
      <c r="Y283" t="str">
        <f>IF(OR('Model output'!S282="",ISNUMBER(SEARCH("Absent",'Model output'!S282)),ISNUMBER(SEARCH("Not identified",'Model output'!S282)),AND(ISNUMBER(SEARCH("No",'Model output'!S282)),NOT(ISNUMBER(SEARCH("carcinoma",'Model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1" t="str">
        <f>IF(OR('Model output'!V282="", AND(ISERROR(SEARCH("Positive",'Model output'!V282)), ISNUMBER(SEARCH("Negative",'Model output'!V282))), ISNUMBER(SEARCH("Uninvolved",'Model output'!V282)), ISNUMBER(SEARCH("not involved",'Model output'!V282)), ISNUMBER(SEARCH("Free",'Model output'!V282)), ISNUMBER(SEARCH("1 mm",'Model output'!V282)), ISNUMBER(SEARCH("1.0 mm",'Model output'!V282)), ISNUMBER(SEARCH("0.1 CM",'Model output'!V282)), ISNUMBER(SEARCH("less than 0.2 mm",'Model output'!V282)), ISNUMBER(SEARCH("less than 0.5 mm",'Model output'!V282)), ISNUMBER(SEARCH("invades capsule",'Model output'!V282)), ISNUMBER(SEARCH("Lymphocyte invasion",'Model output'!V282)), ISNUMBER(SEARCH("invades in capsule or vessel or benign tissue",'Model output'!V282)), ISNUMBER(SEARCH("not mentioned",'Model output'!V282)), ISNUMBER(SEARCH("cannot be assessed",'Model output'!V282))), "negative", "positive")</f>
        <v>negative</v>
      </c>
      <c r="AE283" s="38"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39" t="str">
        <f t="shared" si="59"/>
        <v>1b</v>
      </c>
      <c r="AG283" s="39" t="str">
        <f t="shared" si="60"/>
        <v>0</v>
      </c>
      <c r="AH283" s="39" t="str">
        <f t="shared" si="62"/>
        <v>0</v>
      </c>
      <c r="AI283" s="45" t="str">
        <f t="shared" si="63"/>
        <v>I</v>
      </c>
      <c r="AJ283" s="42" t="s">
        <v>941</v>
      </c>
      <c r="AK283" s="44" t="s">
        <v>945</v>
      </c>
      <c r="AL283" s="44" t="s">
        <v>946</v>
      </c>
      <c r="AM283" s="44" t="s">
        <v>949</v>
      </c>
      <c r="AN283" s="44" t="s">
        <v>73</v>
      </c>
      <c r="AO283" s="24">
        <f t="shared" ca="1" si="64"/>
        <v>1</v>
      </c>
      <c r="AP283" s="1">
        <f t="shared" si="65"/>
        <v>1</v>
      </c>
      <c r="AQ283" s="1">
        <f t="shared" si="66"/>
        <v>1</v>
      </c>
      <c r="AR283" s="1">
        <f t="shared" si="67"/>
        <v>1</v>
      </c>
      <c r="AS283" s="15">
        <f t="shared" si="68"/>
        <v>1</v>
      </c>
    </row>
    <row r="284" spans="1:45">
      <c r="A284" t="str">
        <f>'Model output'!A283</f>
        <v>TCGA-L6-A4EP</v>
      </c>
      <c r="B284" s="36">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0</v>
      </c>
      <c r="F284" t="str">
        <f t="shared" si="57"/>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output'!G283)),ISNUMBER(SEARCH("V ",'Model output'!G283)),ISNUMBER(SEARCH("five",'Model output'!G283)),ISNUMBER(SEARCH("5",'Model output'!G283))))), "lateral", "central"))</f>
        <v/>
      </c>
      <c r="H284" t="str">
        <f>IF('Model output'!H283="","negative",IF(OR(ISNUMBER(SEARCH("lymph node",'Model output'!H283)),ISNUMBER(SEARCH("gland",'Model output'!H283)),ISNUMBER(SEARCH("lobe",'Model output'!H283)),ISNUMBER(SEARCH("isthmus",'Model output'!H283)),ISNUMBER(SEARCH("mediastinum",'Model output'!H283)),ISNUMBER(SEARCH("Not mentioned",'Model output'!H283)), ISNUMBER(SEARCH("Not applicable",'Model output'!H283)), ISNUMBER(SEARCH("paratracheal",'Model output'!H283)),ISNUMBER(SEARCH("fibroadipose tissue",'Model output'!H283)),ISNUMBER(SEARCH("thyroid node",'Model output'!H283)),ISNUMBER(SEARCH("skeletal muscle",'Model output'!H283)),ISNUMBER(SEARCH("right",'Model output'!H283)),ISNUMBER(SEARCH("left",'Model output'!H283)),ISNUMBER(SEARCH("Not specified",'Model output'!H283))),"negative","positive"))</f>
        <v>negative</v>
      </c>
      <c r="I284">
        <f>IF(OR('Model output'!I283="",'Model output'!I283="Not answered",'Model output'!I283="Not mentioned"),"",IF(ISNUMBER('Model output'!I283),'Model output'!I283,1))</f>
        <v>3</v>
      </c>
      <c r="J284">
        <f>IF(OR('Model output'!J283="",'Model output'!J283="Not answered",'Model output'!J283="Not mentioned"),"",IF(AND(ISNUMBER('Model output'!J283),'Model output'!J283&lt;=I284),'Model output'!J283,IF(AND(ISNUMBER('Model output'!J283), 'Model output'!J283&gt;=DATE(2024,1,1)), MIN(DAY('Model output'!J283), MONTH('Model output'!J283), YEAR('Model output'!J283)), IF(ISNUMBER(SEARCH("0/",'Model output'!J283)),0,IF(ISNUMBER(SEARCH("/",'Model output'!J283)), VALUE(LEFT('Model output'!J283, SEARCH("/",'Model output'!J283)-1)),1)))))</f>
        <v>0</v>
      </c>
      <c r="K284" t="str" cm="1">
        <f t="array" ref="K284">IF(COUNT(FIND({0,1,2,3,4,5,6,7,8,9},'Model output'!K283))&gt;0,'Model output'!K283,"")</f>
        <v/>
      </c>
      <c r="L284" s="8" t="str">
        <f t="shared" si="69"/>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61"/>
        <v>3cm</v>
      </c>
      <c r="R284" cm="1">
        <f t="array" ref="R284">IF(Q284="","",IF(ISNUMBER(SEARCH("cm",Q284)),MAX(VALUE(SUBSTITUTE(_xlfn.FILTERXML("&lt;t&gt;&lt;s&gt;"&amp;SUBSTITUTE(Q284,",","&lt;/s&gt;&lt;s&gt;")&amp;"&lt;/s&gt;&lt;/t&gt;","//s"),"cm",""))),MAX(VALUE(SUBSTITUTE(_xlfn.FILTERXML("&lt;t&gt;&lt;s&gt;"&amp;SUBSTITUTE(Q284,",","&lt;/s&gt;&lt;s&gt;")&amp;"&lt;/s&gt;&lt;/t&gt;","//s"),"mm","")))/10))</f>
        <v>3</v>
      </c>
      <c r="S284" t="str">
        <f>IF(OR('Model output'!P283="",ISNUMBER(SEARCH("Not identified", 'Model output'!P283)),ISNUMBER(SEARCH("Absent",'Model output'!P283)),AND(ISNUMBER(SEARCH("No",'Model output'!P283)),NOT(ISNUMBER(SEARCH("diagnostic",'Model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 ""))</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9" t="str">
        <f>IF('Model output'!S283="","",'Model output'!S283)</f>
        <v>Not identified</v>
      </c>
      <c r="Y284" t="str">
        <f>IF(OR('Model output'!S283="",ISNUMBER(SEARCH("Absent",'Model output'!S283)),ISNUMBER(SEARCH("Not identified",'Model output'!S283)),AND(ISNUMBER(SEARCH("No",'Model output'!S283)),NOT(ISNUMBER(SEARCH("carcinoma",'Model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1" t="str">
        <f>IF(OR('Model output'!V283="", AND(ISERROR(SEARCH("Positive",'Model output'!V283)), ISNUMBER(SEARCH("Negative",'Model output'!V283))), ISNUMBER(SEARCH("Uninvolved",'Model output'!V283)), ISNUMBER(SEARCH("not involved",'Model output'!V283)), ISNUMBER(SEARCH("Free",'Model output'!V283)), ISNUMBER(SEARCH("1 mm",'Model output'!V283)), ISNUMBER(SEARCH("1.0 mm",'Model output'!V283)), ISNUMBER(SEARCH("0.1 CM",'Model output'!V283)), ISNUMBER(SEARCH("less than 0.2 mm",'Model output'!V283)), ISNUMBER(SEARCH("less than 0.5 mm",'Model output'!V283)), ISNUMBER(SEARCH("invades capsule",'Model output'!V283)), ISNUMBER(SEARCH("Lymphocyte invasion",'Model output'!V283)), ISNUMBER(SEARCH("invades in capsule or vessel or benign tissue",'Model output'!V283)), ISNUMBER(SEARCH("not mentioned",'Model output'!V283)), ISNUMBER(SEARCH("cannot be assessed",'Model output'!V283))), "negative", "positive")</f>
        <v>negative</v>
      </c>
      <c r="AE284" s="38"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39" t="str">
        <f t="shared" si="59"/>
        <v>2</v>
      </c>
      <c r="AG284" s="39" t="str">
        <f t="shared" si="60"/>
        <v>0</v>
      </c>
      <c r="AH284" s="39" t="str">
        <f t="shared" si="62"/>
        <v>0</v>
      </c>
      <c r="AI284" s="45" t="str">
        <f t="shared" si="63"/>
        <v>I</v>
      </c>
      <c r="AJ284" s="42" t="s">
        <v>941</v>
      </c>
      <c r="AK284" s="44" t="s">
        <v>948</v>
      </c>
      <c r="AL284" s="44" t="s">
        <v>946</v>
      </c>
      <c r="AM284" s="44" t="s">
        <v>949</v>
      </c>
      <c r="AN284" s="44" t="s">
        <v>73</v>
      </c>
      <c r="AO284" s="24">
        <f t="shared" ca="1" si="64"/>
        <v>1</v>
      </c>
      <c r="AP284" s="1">
        <f t="shared" si="65"/>
        <v>1</v>
      </c>
      <c r="AQ284" s="1">
        <f t="shared" si="66"/>
        <v>1</v>
      </c>
      <c r="AR284" s="1">
        <f t="shared" si="67"/>
        <v>1</v>
      </c>
      <c r="AS284" s="15">
        <f t="shared" si="68"/>
        <v>1</v>
      </c>
    </row>
    <row r="285" spans="1:45">
      <c r="A285" t="str">
        <f>'Model output'!A284</f>
        <v>TCGA-L6-A4EQ</v>
      </c>
      <c r="B285" s="36">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3.5cm</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57"/>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output'!G284)),ISNUMBER(SEARCH("V ",'Model output'!G284)),ISNUMBER(SEARCH("five",'Model output'!G284)),ISNUMBER(SEARCH("5",'Model output'!G284))))), "lateral", "central"))</f>
        <v/>
      </c>
      <c r="H285" t="str">
        <f>IF('Model output'!H284="","negative",IF(OR(ISNUMBER(SEARCH("lymph node",'Model output'!H284)),ISNUMBER(SEARCH("gland",'Model output'!H284)),ISNUMBER(SEARCH("lobe",'Model output'!H284)),ISNUMBER(SEARCH("isthmus",'Model output'!H284)),ISNUMBER(SEARCH("mediastinum",'Model output'!H284)),ISNUMBER(SEARCH("Not mentioned",'Model output'!H284)), ISNUMBER(SEARCH("Not applicable",'Model output'!H284)), ISNUMBER(SEARCH("paratracheal",'Model output'!H284)),ISNUMBER(SEARCH("fibroadipose tissue",'Model output'!H284)),ISNUMBER(SEARCH("thyroid node",'Model output'!H284)),ISNUMBER(SEARCH("skeletal muscle",'Model output'!H284)),ISNUMBER(SEARCH("right",'Model output'!H284)),ISNUMBER(SEARCH("left",'Model output'!H284)),ISNUMBER(SEARCH("Not specified",'Model output'!H284))),"negative","positive"))</f>
        <v>negative</v>
      </c>
      <c r="I285">
        <f>IF(OR('Model output'!I284="",'Model output'!I284="Not answered",'Model output'!I284="Not mentioned"),"",IF(ISNUMBER('Model output'!I284),'Model output'!I284,1))</f>
        <v>1</v>
      </c>
      <c r="J285">
        <f>IF(OR('Model output'!J284="",'Model output'!J284="Not answered",'Model output'!J284="Not mentioned"),"",IF(AND(ISNUMBER('Model output'!J284),'Model output'!J284&lt;=I285),'Model output'!J284,IF(AND(ISNUMBER('Model output'!J284), 'Model output'!J284&gt;=DATE(2024,1,1)), MIN(DAY('Model output'!J284), MONTH('Model output'!J284), YEAR('Model output'!J284)), IF(ISNUMBER(SEARCH("0/",'Model output'!J284)),0,IF(ISNUMBER(SEARCH("/",'Model output'!J284)), VALUE(LEFT('Model output'!J284, SEARCH("/",'Model output'!J284)-1)),1)))))</f>
        <v>1</v>
      </c>
      <c r="K285" t="str" cm="1">
        <f t="array" ref="K285">IF(COUNT(FIND({0,1,2,3,4,5,6,7,8,9},'Model output'!K284))&gt;0,'Model output'!K284,"")</f>
        <v/>
      </c>
      <c r="L285" s="8" t="str">
        <f t="shared" si="69"/>
        <v/>
      </c>
      <c r="M285" t="str" cm="1">
        <f t="array" ref="M285">IF(L285="","",IF(ISNUMBER(SEARCH("cm",L285)),MAX(VALUE(SUBSTITUTE(_xlfn.FILTERXML("&lt;t&gt;&lt;s&gt;"&amp;SUBSTITUTE(L285,",","&lt;/s&gt;&lt;s&gt;")&amp;"&lt;/s&gt;&lt;/t&gt;","//s"),"cm",""))),MAX(VALUE(SUBSTITUTE(_xlfn.FILTERXML("&lt;t&gt;&lt;s&gt;"&amp;SUBSTITUTE(L285,",","&lt;/s&gt;&lt;s&gt;")&amp;"&lt;/s&gt;&lt;/t&gt;","//s"),"mm","")))/10))</f>
        <v/>
      </c>
      <c r="N285" t="str">
        <f>IF('Model output'!L284="","",'Model output'!L284)</f>
        <v>Papillary</v>
      </c>
      <c r="O285" t="str">
        <f>IF('Model output'!M284="","",'Model output'!M284)</f>
        <v/>
      </c>
      <c r="P285" t="str">
        <f>IF('Model output'!N284="","",'Model output'!N284)</f>
        <v>3.5cm</v>
      </c>
      <c r="Q285" t="str">
        <f t="shared" si="61"/>
        <v>3.5cm</v>
      </c>
      <c r="R285" cm="1">
        <f t="array" ref="R285">IF(Q285="","",IF(ISNUMBER(SEARCH("cm",Q285)),MAX(VALUE(SUBSTITUTE(_xlfn.FILTERXML("&lt;t&gt;&lt;s&gt;"&amp;SUBSTITUTE(Q285,",","&lt;/s&gt;&lt;s&gt;")&amp;"&lt;/s&gt;&lt;/t&gt;","//s"),"cm",""))),MAX(VALUE(SUBSTITUTE(_xlfn.FILTERXML("&lt;t&gt;&lt;s&gt;"&amp;SUBSTITUTE(Q285,",","&lt;/s&gt;&lt;s&gt;")&amp;"&lt;/s&gt;&lt;/t&gt;","//s"),"mm","")))/10))</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 ""))</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9" t="str">
        <f>IF('Model output'!S284="","",'Model output'!S284)</f>
        <v/>
      </c>
      <c r="Y285" t="str">
        <f>IF(OR('Model output'!S284="",ISNUMBER(SEARCH("Absent",'Model output'!S284)),ISNUMBER(SEARCH("Not identified",'Model output'!S284)),AND(ISNUMBER(SEARCH("No",'Model output'!S284)),NOT(ISNUMBER(SEARCH("carcinoma",'Model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1" t="str">
        <f>IF(OR('Model output'!V284="", AND(ISERROR(SEARCH("Positive",'Model output'!V284)), ISNUMBER(SEARCH("Negative",'Model output'!V284))), ISNUMBER(SEARCH("Uninvolved",'Model output'!V284)), ISNUMBER(SEARCH("not involved",'Model output'!V284)), ISNUMBER(SEARCH("Free",'Model output'!V284)), ISNUMBER(SEARCH("1 mm",'Model output'!V284)), ISNUMBER(SEARCH("1.0 mm",'Model output'!V284)), ISNUMBER(SEARCH("0.1 CM",'Model output'!V284)), ISNUMBER(SEARCH("less than 0.2 mm",'Model output'!V284)), ISNUMBER(SEARCH("less than 0.5 mm",'Model output'!V284)), ISNUMBER(SEARCH("invades capsule",'Model output'!V284)), ISNUMBER(SEARCH("Lymphocyte invasion",'Model output'!V284)), ISNUMBER(SEARCH("invades in capsule or vessel or benign tissue",'Model output'!V284)), ISNUMBER(SEARCH("not mentioned",'Model output'!V284)), ISNUMBER(SEARCH("cannot be assessed",'Model output'!V284))), "negative", "positive")</f>
        <v>negative</v>
      </c>
      <c r="AE285" s="38"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39" t="str">
        <f t="shared" si="59"/>
        <v>2</v>
      </c>
      <c r="AG285" s="39" t="str">
        <f t="shared" si="60"/>
        <v>1a</v>
      </c>
      <c r="AH285" s="39" t="str">
        <f t="shared" si="62"/>
        <v>0</v>
      </c>
      <c r="AI285" s="45" t="str">
        <f t="shared" si="63"/>
        <v>I</v>
      </c>
      <c r="AJ285" s="42" t="s">
        <v>941</v>
      </c>
      <c r="AK285" s="44" t="s">
        <v>948</v>
      </c>
      <c r="AL285" s="44" t="s">
        <v>634</v>
      </c>
      <c r="AM285" s="44" t="s">
        <v>949</v>
      </c>
      <c r="AN285" s="44" t="s">
        <v>73</v>
      </c>
      <c r="AO285" s="24">
        <f t="shared" ca="1" si="64"/>
        <v>1</v>
      </c>
      <c r="AP285" s="1">
        <f t="shared" si="65"/>
        <v>1</v>
      </c>
      <c r="AQ285" s="1">
        <f t="shared" si="66"/>
        <v>1</v>
      </c>
      <c r="AR285" s="1">
        <f t="shared" si="67"/>
        <v>1</v>
      </c>
      <c r="AS285" s="15">
        <f t="shared" si="68"/>
        <v>1</v>
      </c>
    </row>
    <row r="286" spans="1:45">
      <c r="A286" t="str">
        <f>'Model output'!A285</f>
        <v>TCGA-L6-A4ET</v>
      </c>
      <c r="B286" s="36">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0</v>
      </c>
      <c r="F286" t="str">
        <f t="shared" si="57"/>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output'!G285)),ISNUMBER(SEARCH("V ",'Model output'!G285)),ISNUMBER(SEARCH("five",'Model output'!G285)),ISNUMBER(SEARCH("5",'Model output'!G285))))), "lateral", "central"))</f>
        <v/>
      </c>
      <c r="H286" t="str">
        <f>IF('Model output'!H285="","negative",IF(OR(ISNUMBER(SEARCH("lymph node",'Model output'!H285)),ISNUMBER(SEARCH("gland",'Model output'!H285)),ISNUMBER(SEARCH("lobe",'Model output'!H285)),ISNUMBER(SEARCH("isthmus",'Model output'!H285)),ISNUMBER(SEARCH("mediastinum",'Model output'!H285)),ISNUMBER(SEARCH("Not mentioned",'Model output'!H285)), ISNUMBER(SEARCH("Not applicable",'Model output'!H285)), ISNUMBER(SEARCH("paratracheal",'Model output'!H285)),ISNUMBER(SEARCH("fibroadipose tissue",'Model output'!H285)),ISNUMBER(SEARCH("thyroid node",'Model output'!H285)),ISNUMBER(SEARCH("skeletal muscle",'Model output'!H285)),ISNUMBER(SEARCH("right",'Model output'!H285)),ISNUMBER(SEARCH("left",'Model output'!H285)),ISNUMBER(SEARCH("Not specified",'Model output'!H285))),"negative","positive"))</f>
        <v>negative</v>
      </c>
      <c r="I286" t="str">
        <f>IF(OR('Model output'!I285="",'Model output'!I285="Not answered",'Model output'!I285="Not mentioned"),"",IF(ISNUMBER('Model output'!I285),'Model output'!I285,1))</f>
        <v/>
      </c>
      <c r="J286" t="str">
        <f>IF(OR('Model output'!J285="",'Model output'!J285="Not answered",'Model output'!J285="Not mentioned"),"",IF(AND(ISNUMBER('Model output'!J285),'Model output'!J285&lt;=I286),'Model output'!J285,IF(AND(ISNUMBER('Model output'!J285), 'Model output'!J285&gt;=DATE(2024,1,1)), MIN(DAY('Model output'!J285), MONTH('Model output'!J285), YEAR('Model output'!J285)), IF(ISNUMBER(SEARCH("0/",'Model output'!J285)),0,IF(ISNUMBER(SEARCH("/",'Model output'!J285)), VALUE(LEFT('Model output'!J285, SEARCH("/",'Model output'!J285)-1)),1)))))</f>
        <v/>
      </c>
      <c r="K286" t="str" cm="1">
        <f t="array" ref="K286">IF(COUNT(FIND({0,1,2,3,4,5,6,7,8,9},'Model output'!K285))&gt;0,'Model output'!K285,"")</f>
        <v/>
      </c>
      <c r="L286" s="8" t="str">
        <f t="shared" si="69"/>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 carcinoma</v>
      </c>
      <c r="O286" t="str">
        <f>IF('Model output'!M285="","",'Model output'!M285)</f>
        <v>Classical</v>
      </c>
      <c r="P286" t="str">
        <f>IF('Model output'!N285="","",'Model output'!N285)</f>
        <v>6cm</v>
      </c>
      <c r="Q286" t="str">
        <f t="shared" si="61"/>
        <v>6cm</v>
      </c>
      <c r="R286" cm="1">
        <f t="array" ref="R286">IF(Q286="","",IF(ISNUMBER(SEARCH("cm",Q286)),MAX(VALUE(SUBSTITUTE(_xlfn.FILTERXML("&lt;t&gt;&lt;s&gt;"&amp;SUBSTITUTE(Q286,",","&lt;/s&gt;&lt;s&gt;")&amp;"&lt;/s&gt;&lt;/t&gt;","//s"),"cm",""))),MAX(VALUE(SUBSTITUTE(_xlfn.FILTERXML("&lt;t&gt;&lt;s&gt;"&amp;SUBSTITUTE(Q286,",","&lt;/s&gt;&lt;s&gt;")&amp;"&lt;/s&gt;&lt;/t&gt;","//s"),"mm","")))/10))</f>
        <v>6</v>
      </c>
      <c r="S286" t="str">
        <f>IF(OR('Model output'!P285="",ISNUMBER(SEARCH("Not identified", 'Model output'!P285)),ISNUMBER(SEARCH("Absent",'Model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 ""))</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9" t="str">
        <f>IF('Model output'!S285="","",'Model output'!S285)</f>
        <v>Cannot be assessed</v>
      </c>
      <c r="Y286" t="str">
        <f>IF(OR('Model output'!S285="",ISNUMBER(SEARCH("Absent",'Model output'!S285)),ISNUMBER(SEARCH("Not identified",'Model output'!S285)),AND(ISNUMBER(SEARCH("No",'Model output'!S285)),NOT(ISNUMBER(SEARCH("carcinoma",'Model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1" t="str">
        <f>IF(OR('Model output'!V285="", AND(ISERROR(SEARCH("Positive",'Model output'!V285)), ISNUMBER(SEARCH("Negative",'Model output'!V285))), ISNUMBER(SEARCH("Uninvolved",'Model output'!V285)), ISNUMBER(SEARCH("not involved",'Model output'!V285)), ISNUMBER(SEARCH("Free",'Model output'!V285)), ISNUMBER(SEARCH("1 mm",'Model output'!V285)), ISNUMBER(SEARCH("1.0 mm",'Model output'!V285)), ISNUMBER(SEARCH("0.1 CM",'Model output'!V285)), ISNUMBER(SEARCH("less than 0.2 mm",'Model output'!V285)), ISNUMBER(SEARCH("less than 0.5 mm",'Model output'!V285)), ISNUMBER(SEARCH("invades capsule",'Model output'!V285)), ISNUMBER(SEARCH("Lymphocyte invasion",'Model output'!V285)), ISNUMBER(SEARCH("invades in capsule or vessel or benign tissue",'Model output'!V285)), ISNUMBER(SEARCH("not mentioned",'Model output'!V285)), ISNUMBER(SEARCH("cannot be assessed",'Model output'!V285))), "negative", "positive")</f>
        <v>positive</v>
      </c>
      <c r="AE286" s="38"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39" t="str">
        <f t="shared" si="59"/>
        <v>3a</v>
      </c>
      <c r="AG286" s="39" t="str">
        <f t="shared" si="60"/>
        <v>0</v>
      </c>
      <c r="AH286" s="39" t="str">
        <f t="shared" si="62"/>
        <v>0</v>
      </c>
      <c r="AI286" s="45" t="str">
        <f t="shared" si="63"/>
        <v>I</v>
      </c>
      <c r="AJ286" s="42" t="s">
        <v>940</v>
      </c>
      <c r="AK286" s="44" t="s">
        <v>950</v>
      </c>
      <c r="AL286" s="44" t="s">
        <v>949</v>
      </c>
      <c r="AM286" s="44" t="s">
        <v>949</v>
      </c>
      <c r="AN286" s="44" t="s">
        <v>73</v>
      </c>
      <c r="AO286" s="24">
        <f t="shared" si="64"/>
        <v>1</v>
      </c>
      <c r="AP286" s="1">
        <f t="shared" si="65"/>
        <v>1</v>
      </c>
      <c r="AQ286" s="1">
        <f t="shared" si="66"/>
        <v>1</v>
      </c>
      <c r="AR286" s="1">
        <f t="shared" si="67"/>
        <v>1</v>
      </c>
      <c r="AS286" s="15">
        <f t="shared" si="68"/>
        <v>1</v>
      </c>
    </row>
    <row r="287" spans="1:45">
      <c r="A287" t="str">
        <f>'Model output'!A286</f>
        <v>TCGA-L6-A4EU</v>
      </c>
      <c r="B287" s="36">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0</v>
      </c>
      <c r="F287" t="str">
        <f t="shared" si="57"/>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output'!G286)),ISNUMBER(SEARCH("V ",'Model output'!G286)),ISNUMBER(SEARCH("five",'Model output'!G286)),ISNUMBER(SEARCH("5",'Model output'!G286))))), "lateral", "central"))</f>
        <v/>
      </c>
      <c r="H287" t="str">
        <f>IF('Model output'!H286="","negative",IF(OR(ISNUMBER(SEARCH("lymph node",'Model output'!H286)),ISNUMBER(SEARCH("gland",'Model output'!H286)),ISNUMBER(SEARCH("lobe",'Model output'!H286)),ISNUMBER(SEARCH("isthmus",'Model output'!H286)),ISNUMBER(SEARCH("mediastinum",'Model output'!H286)),ISNUMBER(SEARCH("Not mentioned",'Model output'!H286)), ISNUMBER(SEARCH("Not applicable",'Model output'!H286)), ISNUMBER(SEARCH("paratracheal",'Model output'!H286)),ISNUMBER(SEARCH("fibroadipose tissue",'Model output'!H286)),ISNUMBER(SEARCH("thyroid node",'Model output'!H286)),ISNUMBER(SEARCH("skeletal muscle",'Model output'!H286)),ISNUMBER(SEARCH("right",'Model output'!H286)),ISNUMBER(SEARCH("left",'Model output'!H286)),ISNUMBER(SEARCH("Not specified",'Model output'!H286))),"negative","positive"))</f>
        <v>negative</v>
      </c>
      <c r="I287">
        <f>IF(OR('Model output'!I286="",'Model output'!I286="Not answered",'Model output'!I286="Not mentioned"),"",IF(ISNUMBER('Model output'!I286),'Model output'!I286,1))</f>
        <v>33</v>
      </c>
      <c r="J287">
        <f>IF(OR('Model output'!J286="",'Model output'!J286="Not answered",'Model output'!J286="Not mentioned"),"",IF(AND(ISNUMBER('Model output'!J286),'Model output'!J286&lt;=I287),'Model output'!J286,IF(AND(ISNUMBER('Model output'!J286), 'Model output'!J286&gt;=DATE(2024,1,1)), MIN(DAY('Model output'!J286), MONTH('Model output'!J286), YEAR('Model output'!J286)), IF(ISNUMBER(SEARCH("0/",'Model output'!J286)),0,IF(ISNUMBER(SEARCH("/",'Model output'!J286)), VALUE(LEFT('Model output'!J286, SEARCH("/",'Model output'!J286)-1)),1)))))</f>
        <v>4</v>
      </c>
      <c r="K287" t="str" cm="1">
        <f t="array" ref="K287">IF(COUNT(FIND({0,1,2,3,4,5,6,7,8,9},'Model output'!K286))&gt;0,'Model output'!K286,"")</f>
        <v/>
      </c>
      <c r="L287" s="8" t="str">
        <f t="shared" si="69"/>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61"/>
        <v>5cm</v>
      </c>
      <c r="R287" cm="1">
        <f t="array" ref="R287">IF(Q287="","",IF(ISNUMBER(SEARCH("cm",Q287)),MAX(VALUE(SUBSTITUTE(_xlfn.FILTERXML("&lt;t&gt;&lt;s&gt;"&amp;SUBSTITUTE(Q287,",","&lt;/s&gt;&lt;s&gt;")&amp;"&lt;/s&gt;&lt;/t&gt;","//s"),"cm",""))),MAX(VALUE(SUBSTITUTE(_xlfn.FILTERXML("&lt;t&gt;&lt;s&gt;"&amp;SUBSTITUTE(Q287,",","&lt;/s&gt;&lt;s&gt;")&amp;"&lt;/s&gt;&lt;/t&gt;","//s"),"mm","")))/10))</f>
        <v>5</v>
      </c>
      <c r="S287" t="str">
        <f>IF(OR('Model output'!P286="",ISNUMBER(SEARCH("Not identified", 'Model output'!P286)),ISNUMBER(SEARCH("Absent",'Model output'!P286)),AND(ISNUMBER(SEARCH("No",'Model output'!P286)),NOT(ISNUMBER(SEARCH("diagnostic",'Model output'!P286)))),ISNUMBER(SEARCH("Negative",'Model output'!P286))),"negative","positive")</f>
        <v>positive</v>
      </c>
      <c r="T287">
        <f>IF('Model output'!O286="","",'Model output'!O286)</f>
        <v>1</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 ""))</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9" t="str">
        <f>IF('Model output'!S286="","",'Model output'!S286)</f>
        <v>Present</v>
      </c>
      <c r="Y287" t="str">
        <f>IF(OR('Model output'!S286="",ISNUMBER(SEARCH("Absent",'Model output'!S286)),ISNUMBER(SEARCH("Not identified",'Model output'!S286)),AND(ISNUMBER(SEARCH("No",'Model output'!S286)),NOT(ISNUMBER(SEARCH("carcinoma",'Model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1" t="str">
        <f>IF(OR('Model output'!V286="", AND(ISERROR(SEARCH("Positive",'Model output'!V286)), ISNUMBER(SEARCH("Negative",'Model output'!V286))), ISNUMBER(SEARCH("Uninvolved",'Model output'!V286)), ISNUMBER(SEARCH("not involved",'Model output'!V286)), ISNUMBER(SEARCH("Free",'Model output'!V286)), ISNUMBER(SEARCH("1 mm",'Model output'!V286)), ISNUMBER(SEARCH("1.0 mm",'Model output'!V286)), ISNUMBER(SEARCH("0.1 CM",'Model output'!V286)), ISNUMBER(SEARCH("less than 0.2 mm",'Model output'!V286)), ISNUMBER(SEARCH("less than 0.5 mm",'Model output'!V286)), ISNUMBER(SEARCH("invades capsule",'Model output'!V286)), ISNUMBER(SEARCH("Lymphocyte invasion",'Model output'!V286)), ISNUMBER(SEARCH("invades in capsule or vessel or benign tissue",'Model output'!V286)), ISNUMBER(SEARCH("not mentioned",'Model output'!V286)), ISNUMBER(SEARCH("cannot be assessed",'Model output'!V286))), "negative", "positive")</f>
        <v>positive</v>
      </c>
      <c r="AE287" s="38"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39" t="str">
        <f t="shared" si="59"/>
        <v>3a</v>
      </c>
      <c r="AG287" s="39" t="str">
        <f t="shared" si="60"/>
        <v>1a</v>
      </c>
      <c r="AH287" s="39" t="str">
        <f t="shared" si="62"/>
        <v>0</v>
      </c>
      <c r="AI287" s="45" t="str">
        <f t="shared" si="63"/>
        <v>II</v>
      </c>
      <c r="AJ287" s="42" t="s">
        <v>940</v>
      </c>
      <c r="AK287" s="44" t="s">
        <v>944</v>
      </c>
      <c r="AL287" s="44" t="s">
        <v>634</v>
      </c>
      <c r="AM287" s="44" t="s">
        <v>949</v>
      </c>
      <c r="AN287" s="44" t="s">
        <v>947</v>
      </c>
      <c r="AO287" s="24">
        <f t="shared" si="64"/>
        <v>1</v>
      </c>
      <c r="AP287" s="1">
        <f t="shared" si="65"/>
        <v>0</v>
      </c>
      <c r="AQ287" s="1">
        <f t="shared" si="66"/>
        <v>1</v>
      </c>
      <c r="AR287" s="1">
        <f t="shared" si="67"/>
        <v>1</v>
      </c>
      <c r="AS287" s="15">
        <f t="shared" si="68"/>
        <v>1</v>
      </c>
    </row>
    <row r="288" spans="1:45">
      <c r="A288" t="str">
        <f>'Model output'!A287</f>
        <v>TCGA-MK-A4N6</v>
      </c>
      <c r="B288" s="36">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7"/>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output'!G287)),ISNUMBER(SEARCH("V ",'Model output'!G287)),ISNUMBER(SEARCH("five",'Model output'!G287)),ISNUMBER(SEARCH("5",'Model output'!G287))))), "lateral", "central"))</f>
        <v/>
      </c>
      <c r="H288" t="str">
        <f>IF('Model output'!H287="","negative",IF(OR(ISNUMBER(SEARCH("lymph node",'Model output'!H287)),ISNUMBER(SEARCH("gland",'Model output'!H287)),ISNUMBER(SEARCH("lobe",'Model output'!H287)),ISNUMBER(SEARCH("isthmus",'Model output'!H287)),ISNUMBER(SEARCH("mediastinum",'Model output'!H287)),ISNUMBER(SEARCH("Not mentioned",'Model output'!H287)), ISNUMBER(SEARCH("Not applicable",'Model output'!H287)), ISNUMBER(SEARCH("paratracheal",'Model output'!H287)),ISNUMBER(SEARCH("fibroadipose tissue",'Model output'!H287)),ISNUMBER(SEARCH("thyroid node",'Model output'!H287)),ISNUMBER(SEARCH("skeletal muscle",'Model output'!H287)),ISNUMBER(SEARCH("right",'Model output'!H287)),ISNUMBER(SEARCH("left",'Model output'!H287)),ISNUMBER(SEARCH("Not specified",'Model output'!H287))),"negative","positive"))</f>
        <v>negative</v>
      </c>
      <c r="I288">
        <f>IF(OR('Model output'!I287="",'Model output'!I287="Not answered",'Model output'!I287="Not mentioned"),"",IF(ISNUMBER('Model output'!I287),'Model output'!I287,1))</f>
        <v>77</v>
      </c>
      <c r="J288">
        <f>IF(OR('Model output'!J287="",'Model output'!J287="Not answered",'Model output'!J287="Not mentioned"),"",IF(AND(ISNUMBER('Model output'!J287),'Model output'!J287&lt;=I288),'Model output'!J287,IF(AND(ISNUMBER('Model output'!J287), 'Model output'!J287&gt;=DATE(2024,1,1)), MIN(DAY('Model output'!J287), MONTH('Model output'!J287), YEAR('Model output'!J287)), IF(ISNUMBER(SEARCH("0/",'Model output'!J287)),0,IF(ISNUMBER(SEARCH("/",'Model output'!J287)), VALUE(LEFT('Model output'!J287, SEARCH("/",'Model output'!J287)-1)),1)))))</f>
        <v>40</v>
      </c>
      <c r="K288" t="str" cm="1">
        <f t="array" ref="K288">IF(COUNT(FIND({0,1,2,3,4,5,6,7,8,9},'Model output'!K287))&gt;0,'Model output'!K287,"")</f>
        <v/>
      </c>
      <c r="L288" s="8" t="str">
        <f t="shared" si="69"/>
        <v/>
      </c>
      <c r="M288" t="str" cm="1">
        <f t="array" ref="M288">IF(L288="","",IF(ISNUMBER(SEARCH("cm",L288)),MAX(VALUE(SUBSTITUTE(_xlfn.FILTERXML("&lt;t&gt;&lt;s&gt;"&amp;SUBSTITUTE(L288,",","&lt;/s&gt;&lt;s&gt;")&amp;"&lt;/s&gt;&lt;/t&gt;","//s"),"cm",""))),MAX(VALUE(SUBSTITUTE(_xlfn.FILTERXML("&lt;t&gt;&lt;s&gt;"&amp;SUBSTITUTE(L288,",","&lt;/s&gt;&lt;s&gt;")&amp;"&lt;/s&gt;&lt;/t&gt;","//s"),"mm","")))/10))</f>
        <v/>
      </c>
      <c r="N288" t="str">
        <f>IF('Model output'!L287="","",'Model output'!L287)</f>
        <v>Papillary</v>
      </c>
      <c r="O288" t="str">
        <f>IF('Model output'!M287="","",'Model output'!M287)</f>
        <v/>
      </c>
      <c r="P288" t="str">
        <f>IF('Model output'!N287="","",'Model output'!N287)</f>
        <v>8.2 cm</v>
      </c>
      <c r="Q288" t="str">
        <f t="shared" si="61"/>
        <v>8.2cm</v>
      </c>
      <c r="R288" cm="1">
        <f t="array" ref="R288">IF(Q288="","",IF(ISNUMBER(SEARCH("cm",Q288)),MAX(VALUE(SUBSTITUTE(_xlfn.FILTERXML("&lt;t&gt;&lt;s&gt;"&amp;SUBSTITUTE(Q288,",","&lt;/s&gt;&lt;s&gt;")&amp;"&lt;/s&gt;&lt;/t&gt;","//s"),"cm",""))),MAX(VALUE(SUBSTITUTE(_xlfn.FILTERXML("&lt;t&gt;&lt;s&gt;"&amp;SUBSTITUTE(Q288,",","&lt;/s&gt;&lt;s&gt;")&amp;"&lt;/s&gt;&lt;/t&gt;","//s"),"mm","")))/10))</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12</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 ""))</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9" t="str">
        <f>IF('Model output'!S287="","",'Model output'!S287)</f>
        <v>Present</v>
      </c>
      <c r="Y288" t="str">
        <f>IF(OR('Model output'!S287="",ISNUMBER(SEARCH("Absent",'Model output'!S287)),ISNUMBER(SEARCH("Not identified",'Model output'!S287)),AND(ISNUMBER(SEARCH("No",'Model output'!S287)),NOT(ISNUMBER(SEARCH("carcinoma",'Model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1" t="str">
        <f>IF(OR('Model output'!V287="", AND(ISERROR(SEARCH("Positive",'Model output'!V287)), ISNUMBER(SEARCH("Negative",'Model output'!V287))), ISNUMBER(SEARCH("Uninvolved",'Model output'!V287)), ISNUMBER(SEARCH("not involved",'Model output'!V287)), ISNUMBER(SEARCH("Free",'Model output'!V287)), ISNUMBER(SEARCH("1 mm",'Model output'!V287)), ISNUMBER(SEARCH("1.0 mm",'Model output'!V287)), ISNUMBER(SEARCH("0.1 CM",'Model output'!V287)), ISNUMBER(SEARCH("less than 0.2 mm",'Model output'!V287)), ISNUMBER(SEARCH("less than 0.5 mm",'Model output'!V287)), ISNUMBER(SEARCH("invades capsule",'Model output'!V287)), ISNUMBER(SEARCH("Lymphocyte invasion",'Model output'!V287)), ISNUMBER(SEARCH("invades in capsule or vessel or benign tissue",'Model output'!V287)), ISNUMBER(SEARCH("not mentioned",'Model output'!V287)), ISNUMBER(SEARCH("cannot be assessed",'Model output'!V287))), "negative", "positive")</f>
        <v>negative</v>
      </c>
      <c r="AE288" s="38"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39" t="str">
        <f t="shared" si="59"/>
        <v>3a</v>
      </c>
      <c r="AG288" s="39" t="str">
        <f t="shared" si="60"/>
        <v>1a</v>
      </c>
      <c r="AH288" s="39" t="str">
        <f t="shared" si="62"/>
        <v>0</v>
      </c>
      <c r="AI288" s="45" t="str">
        <f t="shared" si="63"/>
        <v>I</v>
      </c>
      <c r="AJ288" s="42" t="s">
        <v>942</v>
      </c>
      <c r="AK288" s="44" t="s">
        <v>950</v>
      </c>
      <c r="AL288" s="44" t="s">
        <v>945</v>
      </c>
      <c r="AM288" s="44" t="s">
        <v>949</v>
      </c>
      <c r="AN288" s="44" t="s">
        <v>73</v>
      </c>
      <c r="AO288" s="24">
        <f t="shared" ca="1" si="64"/>
        <v>1</v>
      </c>
      <c r="AP288" s="1">
        <f t="shared" si="65"/>
        <v>1</v>
      </c>
      <c r="AQ288" s="1">
        <f t="shared" si="66"/>
        <v>0</v>
      </c>
      <c r="AR288" s="1">
        <f t="shared" si="67"/>
        <v>1</v>
      </c>
      <c r="AS288" s="15">
        <f t="shared" si="68"/>
        <v>1</v>
      </c>
    </row>
    <row r="289" spans="1:45">
      <c r="A289" t="str">
        <f>'Model output'!A288</f>
        <v>TCGA-MK-A4N7</v>
      </c>
      <c r="B289" s="36">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0</v>
      </c>
      <c r="F289" t="str">
        <f t="shared" ref="F289:F291" si="70">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output'!G288)),ISNUMBER(SEARCH("V ",'Model output'!G288)),ISNUMBER(SEARCH("five",'Model output'!G288)),ISNUMBER(SEARCH("5",'Model output'!G288))))), "lateral", "central"))</f>
        <v/>
      </c>
      <c r="H289" t="str">
        <f>IF('Model output'!H288="","negative",IF(OR(ISNUMBER(SEARCH("lymph node",'Model output'!H288)),ISNUMBER(SEARCH("gland",'Model output'!H288)),ISNUMBER(SEARCH("lobe",'Model output'!H288)),ISNUMBER(SEARCH("isthmus",'Model output'!H288)),ISNUMBER(SEARCH("mediastinum",'Model output'!H288)),ISNUMBER(SEARCH("Not mentioned",'Model output'!H288)), ISNUMBER(SEARCH("Not applicable",'Model output'!H288)), ISNUMBER(SEARCH("paratracheal",'Model output'!H288)),ISNUMBER(SEARCH("fibroadipose tissue",'Model output'!H288)),ISNUMBER(SEARCH("thyroid node",'Model output'!H288)),ISNUMBER(SEARCH("skeletal muscle",'Model output'!H288)),ISNUMBER(SEARCH("right",'Model output'!H288)),ISNUMBER(SEARCH("left",'Model output'!H288)),ISNUMBER(SEARCH("Not specified",'Model output'!H288))),"negative","positive"))</f>
        <v>negative</v>
      </c>
      <c r="I289">
        <f>IF(OR('Model output'!I288="",'Model output'!I288="Not answered",'Model output'!I288="Not mentioned"),"",IF(ISNUMBER('Model output'!I288),'Model output'!I288,1))</f>
        <v>2</v>
      </c>
      <c r="J289">
        <f>IF(OR('Model output'!J288="",'Model output'!J288="Not answered",'Model output'!J288="Not mentioned"),"",IF(AND(ISNUMBER('Model output'!J288),'Model output'!J288&lt;=I289),'Model output'!J288,IF(AND(ISNUMBER('Model output'!J288), 'Model output'!J288&gt;=DATE(2024,1,1)), MIN(DAY('Model output'!J288), MONTH('Model output'!J288), YEAR('Model output'!J288)), IF(ISNUMBER(SEARCH("0/",'Model output'!J288)),0,IF(ISNUMBER(SEARCH("/",'Model output'!J288)), VALUE(LEFT('Model output'!J288, SEARCH("/",'Model output'!J288)-1)),1)))))</f>
        <v>0</v>
      </c>
      <c r="K289" t="str" cm="1">
        <f t="array" ref="K289">IF(COUNT(FIND({0,1,2,3,4,5,6,7,8,9},'Model output'!K288))&gt;0,'Model output'!K288,"")</f>
        <v/>
      </c>
      <c r="L289" s="8" t="str">
        <f t="shared" si="69"/>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 Variant</v>
      </c>
      <c r="P289" t="str">
        <f>IF('Model output'!N288="","",'Model output'!N288)</f>
        <v>2.5 CM</v>
      </c>
      <c r="Q289" t="str">
        <f t="shared" si="61"/>
        <v>2.5cm</v>
      </c>
      <c r="R289" cm="1">
        <f t="array" ref="R289">IF(Q289="","",IF(ISNUMBER(SEARCH("cm",Q289)),MAX(VALUE(SUBSTITUTE(_xlfn.FILTERXML("&lt;t&gt;&lt;s&gt;"&amp;SUBSTITUTE(Q289,",","&lt;/s&gt;&lt;s&gt;")&amp;"&lt;/s&gt;&lt;/t&gt;","//s"),"cm",""))),MAX(VALUE(SUBSTITUTE(_xlfn.FILTERXML("&lt;t&gt;&lt;s&gt;"&amp;SUBSTITUTE(Q289,",","&lt;/s&gt;&lt;s&gt;")&amp;"&lt;/s&gt;&lt;/t&gt;","//s"),"mm","")))/10))</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 ""))</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9" t="str">
        <f>IF('Model output'!S288="","",'Model output'!S288)</f>
        <v>Not Applicable</v>
      </c>
      <c r="Y289" t="str">
        <f>IF(OR('Model output'!S288="",ISNUMBER(SEARCH("Absent",'Model output'!S288)),ISNUMBER(SEARCH("Not identified",'Model output'!S288)),AND(ISNUMBER(SEARCH("No",'Model output'!S288)),NOT(ISNUMBER(SEARCH("carcinoma",'Model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1" t="str">
        <f>IF(OR('Model output'!V288="", AND(ISERROR(SEARCH("Positive",'Model output'!V288)), ISNUMBER(SEARCH("Negative",'Model output'!V288))), ISNUMBER(SEARCH("Uninvolved",'Model output'!V288)), ISNUMBER(SEARCH("not involved",'Model output'!V288)), ISNUMBER(SEARCH("Free",'Model output'!V288)), ISNUMBER(SEARCH("1 mm",'Model output'!V288)), ISNUMBER(SEARCH("1.0 mm",'Model output'!V288)), ISNUMBER(SEARCH("0.1 CM",'Model output'!V288)), ISNUMBER(SEARCH("less than 0.2 mm",'Model output'!V288)), ISNUMBER(SEARCH("less than 0.5 mm",'Model output'!V288)), ISNUMBER(SEARCH("invades capsule",'Model output'!V288)), ISNUMBER(SEARCH("Lymphocyte invasion",'Model output'!V288)), ISNUMBER(SEARCH("invades in capsule or vessel or benign tissue",'Model output'!V288)), ISNUMBER(SEARCH("not mentioned",'Model output'!V288)), ISNUMBER(SEARCH("cannot be assessed",'Model output'!V288))), "negative", "positive")</f>
        <v>negative</v>
      </c>
      <c r="AE289" s="38"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39" t="str">
        <f t="shared" si="59"/>
        <v>2</v>
      </c>
      <c r="AG289" s="39" t="str">
        <f t="shared" si="60"/>
        <v>0</v>
      </c>
      <c r="AH289" s="39" t="str">
        <f t="shared" si="62"/>
        <v>0</v>
      </c>
      <c r="AI289" s="45" t="str">
        <f t="shared" si="63"/>
        <v>I</v>
      </c>
      <c r="AJ289" s="42" t="s">
        <v>942</v>
      </c>
      <c r="AK289" s="44" t="s">
        <v>948</v>
      </c>
      <c r="AL289" s="44" t="s">
        <v>946</v>
      </c>
      <c r="AM289" s="44" t="s">
        <v>949</v>
      </c>
      <c r="AN289" s="44" t="s">
        <v>73</v>
      </c>
      <c r="AO289" s="24">
        <f t="shared" ca="1" si="64"/>
        <v>1</v>
      </c>
      <c r="AP289" s="1">
        <f t="shared" si="65"/>
        <v>1</v>
      </c>
      <c r="AQ289" s="1">
        <f t="shared" si="66"/>
        <v>1</v>
      </c>
      <c r="AR289" s="1">
        <f t="shared" si="67"/>
        <v>1</v>
      </c>
      <c r="AS289" s="15">
        <f t="shared" si="68"/>
        <v>1</v>
      </c>
    </row>
    <row r="290" spans="1:45">
      <c r="A290" t="str">
        <f>'Model output'!A289</f>
        <v>TCGA-MK-A4N9</v>
      </c>
      <c r="B290" s="36">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0"/>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output'!G289)),ISNUMBER(SEARCH("V ",'Model output'!G289)),ISNUMBER(SEARCH("five",'Model output'!G289)),ISNUMBER(SEARCH("5",'Model output'!G289))))), "lateral", "central"))</f>
        <v/>
      </c>
      <c r="H290" t="str">
        <f>IF('Model output'!H289="","negative",IF(OR(ISNUMBER(SEARCH("lymph node",'Model output'!H289)),ISNUMBER(SEARCH("gland",'Model output'!H289)),ISNUMBER(SEARCH("lobe",'Model output'!H289)),ISNUMBER(SEARCH("isthmus",'Model output'!H289)),ISNUMBER(SEARCH("mediastinum",'Model output'!H289)),ISNUMBER(SEARCH("Not mentioned",'Model output'!H289)), ISNUMBER(SEARCH("Not applicable",'Model output'!H289)), ISNUMBER(SEARCH("paratracheal",'Model output'!H289)),ISNUMBER(SEARCH("fibroadipose tissue",'Model output'!H289)),ISNUMBER(SEARCH("thyroid node",'Model output'!H289)),ISNUMBER(SEARCH("skeletal muscle",'Model output'!H289)),ISNUMBER(SEARCH("right",'Model output'!H289)),ISNUMBER(SEARCH("left",'Model output'!H289)),ISNUMBER(SEARCH("Not specified",'Model output'!H289))),"negative","positive"))</f>
        <v>negative</v>
      </c>
      <c r="I290">
        <f>IF(OR('Model output'!I289="",'Model output'!I289="Not answered",'Model output'!I289="Not mentioned"),"",IF(ISNUMBER('Model output'!I289),'Model output'!I289,1))</f>
        <v>3</v>
      </c>
      <c r="J290">
        <f>IF(OR('Model output'!J289="",'Model output'!J289="Not answered",'Model output'!J289="Not mentioned"),"",IF(AND(ISNUMBER('Model output'!J289),'Model output'!J289&lt;=I290),'Model output'!J289,IF(AND(ISNUMBER('Model output'!J289), 'Model output'!J289&gt;=DATE(2024,1,1)), MIN(DAY('Model output'!J289), MONTH('Model output'!J289), YEAR('Model output'!J289)), IF(ISNUMBER(SEARCH("0/",'Model output'!J289)),0,IF(ISNUMBER(SEARCH("/",'Model output'!J289)), VALUE(LEFT('Model output'!J289, SEARCH("/",'Model output'!J289)-1)),1)))))</f>
        <v>1</v>
      </c>
      <c r="K290" t="str" cm="1">
        <f t="array" ref="K290">IF(COUNT(FIND({0,1,2,3,4,5,6,7,8,9},'Model output'!K289))&gt;0,'Model output'!K289,"")</f>
        <v/>
      </c>
      <c r="L290" s="8" t="str">
        <f t="shared" si="69"/>
        <v/>
      </c>
      <c r="M290" t="str" cm="1">
        <f t="array" ref="M290">IF(L290="","",IF(ISNUMBER(SEARCH("cm",L290)),MAX(VALUE(SUBSTITUTE(_xlfn.FILTERXML("&lt;t&gt;&lt;s&gt;"&amp;SUBSTITUTE(L290,",","&lt;/s&gt;&lt;s&gt;")&amp;"&lt;/s&gt;&lt;/t&gt;","//s"),"cm",""))),MAX(VALUE(SUBSTITUTE(_xlfn.FILTERXML("&lt;t&gt;&lt;s&gt;"&amp;SUBSTITUTE(L290,",","&lt;/s&gt;&lt;s&gt;")&amp;"&lt;/s&gt;&lt;/t&gt;","//s"),"mm","")))/10))</f>
        <v/>
      </c>
      <c r="N290" t="str">
        <f>IF('Model output'!L289="","",'Model output'!L289)</f>
        <v>Papillary</v>
      </c>
      <c r="O290" t="str">
        <f>IF('Model output'!M289="","",'Model output'!M289)</f>
        <v/>
      </c>
      <c r="P290" t="str">
        <f>IF('Model output'!N289="","",'Model output'!N289)</f>
        <v>2.1 cm (right lobe)</v>
      </c>
      <c r="Q290" t="str">
        <f t="shared" si="61"/>
        <v>2.1cm</v>
      </c>
      <c r="R290" cm="1">
        <f t="array" ref="R290">IF(Q290="","",IF(ISNUMBER(SEARCH("cm",Q290)),MAX(VALUE(SUBSTITUTE(_xlfn.FILTERXML("&lt;t&gt;&lt;s&gt;"&amp;SUBSTITUTE(Q290,",","&lt;/s&gt;&lt;s&gt;")&amp;"&lt;/s&gt;&lt;/t&gt;","//s"),"cm",""))),MAX(VALUE(SUBSTITUTE(_xlfn.FILTERXML("&lt;t&gt;&lt;s&gt;"&amp;SUBSTITUTE(Q290,",","&lt;/s&gt;&lt;s&gt;")&amp;"&lt;/s&gt;&lt;/t&gt;","//s"),"mm","")))/10))</f>
        <v>2.1</v>
      </c>
      <c r="S290" t="str">
        <f>IF(OR('Model output'!P289="",ISNUMBER(SEARCH("Not identified", 'Model output'!P289)),ISNUMBER(SEARCH("Absent",'Model output'!P289)),AND(ISNUMBER(SEARCH("No",'Model output'!P289)),NOT(ISNUMBER(SEARCH("diagnostic",'Model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 ""))</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s="19" t="str">
        <f>IF('Model output'!S289="","",'Model output'!S289)</f>
        <v>Present</v>
      </c>
      <c r="Y290" t="str">
        <f>IF(OR('Model output'!S289="",ISNUMBER(SEARCH("Absent",'Model output'!S289)),ISNUMBER(SEARCH("Not identified",'Model output'!S289)),AND(ISNUMBER(SEARCH("No",'Model output'!S289)),NOT(ISNUMBER(SEARCH("carcinoma",'Model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1" t="str">
        <f>IF(OR('Model output'!V289="", AND(ISERROR(SEARCH("Positive",'Model output'!V289)), ISNUMBER(SEARCH("Negative",'Model output'!V289))), ISNUMBER(SEARCH("Uninvolved",'Model output'!V289)), ISNUMBER(SEARCH("not involved",'Model output'!V289)), ISNUMBER(SEARCH("Free",'Model output'!V289)), ISNUMBER(SEARCH("1 mm",'Model output'!V289)), ISNUMBER(SEARCH("1.0 mm",'Model output'!V289)), ISNUMBER(SEARCH("0.1 CM",'Model output'!V289)), ISNUMBER(SEARCH("less than 0.2 mm",'Model output'!V289)), ISNUMBER(SEARCH("less than 0.5 mm",'Model output'!V289)), ISNUMBER(SEARCH("invades capsule",'Model output'!V289)), ISNUMBER(SEARCH("Lymphocyte invasion",'Model output'!V289)), ISNUMBER(SEARCH("invades in capsule or vessel or benign tissue",'Model output'!V289)), ISNUMBER(SEARCH("not mentioned",'Model output'!V289)), ISNUMBER(SEARCH("cannot be assessed",'Model output'!V289))), "negative", "positive")</f>
        <v>negative</v>
      </c>
      <c r="AE290" s="38"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39" t="str">
        <f t="shared" si="59"/>
        <v>2</v>
      </c>
      <c r="AG290" s="39" t="str">
        <f t="shared" si="60"/>
        <v>1a</v>
      </c>
      <c r="AH290" s="39" t="str">
        <f t="shared" si="62"/>
        <v>0</v>
      </c>
      <c r="AI290" s="45" t="str">
        <f t="shared" si="63"/>
        <v>I</v>
      </c>
      <c r="AJ290" s="42" t="s">
        <v>942</v>
      </c>
      <c r="AK290" s="44" t="s">
        <v>948</v>
      </c>
      <c r="AL290" s="44" t="s">
        <v>634</v>
      </c>
      <c r="AM290" s="44" t="s">
        <v>946</v>
      </c>
      <c r="AN290" s="44" t="s">
        <v>73</v>
      </c>
      <c r="AO290" s="24">
        <f t="shared" ca="1" si="64"/>
        <v>1</v>
      </c>
      <c r="AP290" s="1">
        <f t="shared" si="65"/>
        <v>1</v>
      </c>
      <c r="AQ290" s="1">
        <f t="shared" si="66"/>
        <v>1</v>
      </c>
      <c r="AR290" s="1">
        <f t="shared" si="67"/>
        <v>1</v>
      </c>
      <c r="AS290" s="15">
        <f t="shared" si="68"/>
        <v>1</v>
      </c>
    </row>
    <row r="291" spans="1:45">
      <c r="A291" s="20" t="str">
        <f>'Model output'!A290</f>
        <v>TCGA-MK-A84Z</v>
      </c>
      <c r="B291" s="37">
        <v>74</v>
      </c>
      <c r="C291" s="17"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7"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7"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20" t="str">
        <f t="shared" si="70"/>
        <v>positive</v>
      </c>
      <c r="G291" s="20"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output'!G290)),ISNUMBER(SEARCH("V ",'Model output'!G290)),ISNUMBER(SEARCH("five",'Model output'!G290)),ISNUMBER(SEARCH("5",'Model output'!G290))))), "lateral", "central"))</f>
        <v/>
      </c>
      <c r="H291" s="20" t="str">
        <f>IF('Model output'!H290="","negative",IF(OR(ISNUMBER(SEARCH("lymph node",'Model output'!H290)),ISNUMBER(SEARCH("gland",'Model output'!H290)),ISNUMBER(SEARCH("lobe",'Model output'!H290)),ISNUMBER(SEARCH("isthmus",'Model output'!H290)),ISNUMBER(SEARCH("mediastinum",'Model output'!H290)),ISNUMBER(SEARCH("Not mentioned",'Model output'!H290)), ISNUMBER(SEARCH("Not applicable",'Model output'!H290)), ISNUMBER(SEARCH("paratracheal",'Model output'!H290)),ISNUMBER(SEARCH("fibroadipose tissue",'Model output'!H290)),ISNUMBER(SEARCH("thyroid node",'Model output'!H290)),ISNUMBER(SEARCH("skeletal muscle",'Model output'!H290)),ISNUMBER(SEARCH("right",'Model output'!H290)),ISNUMBER(SEARCH("left",'Model output'!H290)),ISNUMBER(SEARCH("Not specified",'Model output'!H290))),"negative","positive"))</f>
        <v>negative</v>
      </c>
      <c r="I291" s="20" t="str">
        <f>IF(OR('Model output'!I290="",'Model output'!I290="Not answered",'Model output'!I290="Not mentioned"),"",IF(ISNUMBER('Model output'!I290),'Model output'!I290,1))</f>
        <v/>
      </c>
      <c r="J291" s="20">
        <f>IF(OR('Model output'!J290="",'Model output'!J290="Not answered",'Model output'!J290="Not mentioned"),"",IF(AND(ISNUMBER('Model output'!J290),'Model output'!J290&lt;=I291),'Model output'!J290,IF(AND(ISNUMBER('Model output'!J290), 'Model output'!J290&gt;=DATE(2024,1,1)), MIN(DAY('Model output'!J290), MONTH('Model output'!J290), YEAR('Model output'!J290)), IF(ISNUMBER(SEARCH("0/",'Model output'!J290)),0,IF(ISNUMBER(SEARCH("/",'Model output'!J290)), VALUE(LEFT('Model output'!J290, SEARCH("/",'Model output'!J290)-1)),1)))))</f>
        <v>1</v>
      </c>
      <c r="K291" s="20" t="str" cm="1">
        <f t="array" ref="K291">IF(COUNT(FIND({0,1,2,3,4,5,6,7,8,9},'Model output'!K290))&gt;0,'Model output'!K290,"")</f>
        <v/>
      </c>
      <c r="L291" s="21" t="str">
        <f t="shared" si="69"/>
        <v/>
      </c>
      <c r="M291" s="20" t="str" cm="1">
        <f t="array" ref="M291">IF(L291="","",IF(ISNUMBER(SEARCH("cm",L291)),MAX(VALUE(SUBSTITUTE(_xlfn.FILTERXML("&lt;t&gt;&lt;s&gt;"&amp;SUBSTITUTE(L291,",","&lt;/s&gt;&lt;s&gt;")&amp;"&lt;/s&gt;&lt;/t&gt;","//s"),"cm",""))),MAX(VALUE(SUBSTITUTE(_xlfn.FILTERXML("&lt;t&gt;&lt;s&gt;"&amp;SUBSTITUTE(L291,",","&lt;/s&gt;&lt;s&gt;")&amp;"&lt;/s&gt;&lt;/t&gt;","//s"),"mm","")))/10))</f>
        <v/>
      </c>
      <c r="N291" s="20" t="str">
        <f>IF('Model output'!L290="","",'Model output'!L290)</f>
        <v>Papillary carcinoma</v>
      </c>
      <c r="O291" s="20" t="str">
        <f>IF('Model output'!M290="","",'Model output'!M290)</f>
        <v>Follicular variant</v>
      </c>
      <c r="P291" s="20" t="str">
        <f>IF('Model output'!N290="","",'Model output'!N290)</f>
        <v>1.5 x 2.2 x 5.0 cm</v>
      </c>
      <c r="Q291" s="20" t="str">
        <f t="shared" si="61"/>
        <v>1.5,2.2,5.0cm</v>
      </c>
      <c r="R291" s="20" cm="1">
        <f t="array" ref="R291">IF(Q291="","",IF(ISNUMBER(SEARCH("cm",Q291)),MAX(VALUE(SUBSTITUTE(_xlfn.FILTERXML("&lt;t&gt;&lt;s&gt;"&amp;SUBSTITUTE(Q291,",","&lt;/s&gt;&lt;s&gt;")&amp;"&lt;/s&gt;&lt;/t&gt;","//s"),"cm",""))),MAX(VALUE(SUBSTITUTE(_xlfn.FILTERXML("&lt;t&gt;&lt;s&gt;"&amp;SUBSTITUTE(Q291,",","&lt;/s&gt;&lt;s&gt;")&amp;"&lt;/s&gt;&lt;/t&gt;","//s"),"mm","")))/10))</f>
        <v>5</v>
      </c>
      <c r="S291" s="20" t="str">
        <f>IF(OR('Model output'!P290="",ISNUMBER(SEARCH("Not identified", 'Model output'!P290)),ISNUMBER(SEARCH("Absent",'Model output'!P290)),AND(ISNUMBER(SEARCH("No",'Model output'!P290)),NOT(ISNUMBER(SEARCH("diagnostic",'Model output'!P290)))),ISNUMBER(SEARCH("Negative",'Model output'!P290))),"negative","positive")</f>
        <v>negative</v>
      </c>
      <c r="T291" s="20">
        <f>IF('Model output'!O290="","",'Model output'!O290)</f>
        <v>2</v>
      </c>
      <c r="U291" s="20"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 ""))</f>
        <v/>
      </c>
      <c r="V291" s="20"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20"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22" t="str">
        <f>IF('Model output'!S290="","",'Model output'!S290)</f>
        <v>Not identified</v>
      </c>
      <c r="Y291" s="20" t="str">
        <f>IF(OR('Model output'!S290="",ISNUMBER(SEARCH("Absent",'Model output'!S290)),ISNUMBER(SEARCH("Not identified",'Model output'!S290)),AND(ISNUMBER(SEARCH("No",'Model output'!S290)),NOT(ISNUMBER(SEARCH("carcinoma",'Model output'!S290)))),ISNUMBER(SEARCH("negative",'Model output'!S290))),"negative",IF(Z291="positive","gETE", "positive"))</f>
        <v>negative</v>
      </c>
      <c r="Z291" s="20"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20" t="str">
        <f>IF('Model output'!T290="","",IF('Model output'!T290="Not mentioned", "No", "Yes"))</f>
        <v/>
      </c>
      <c r="AB291" s="20" t="str">
        <f>IF(AA291&lt;&gt;"Yes","",IF(OR('Model output'!U290="",ISNUMBER(SEARCH("Not identified",'Model output'!U290))),"",'Model output'!U290))</f>
        <v/>
      </c>
      <c r="AC291" s="17" t="str">
        <f>IF(OR('Model output'!V290="", AND(ISERROR(SEARCH("Positive",'Model output'!V290)), ISNUMBER(SEARCH("Negative",'Model output'!V290))), ISNUMBER(SEARCH("Uninvolved",'Model output'!V290)), ISNUMBER(SEARCH("not involved",'Model output'!V290)), ISNUMBER(SEARCH("Free",'Model output'!V290)), ISNUMBER(SEARCH("1 mm",'Model output'!V290)), ISNUMBER(SEARCH("1.0 mm",'Model output'!V290)), ISNUMBER(SEARCH("0.1 CM",'Model output'!V290)), ISNUMBER(SEARCH("less than 0.2 mm",'Model output'!V290)), ISNUMBER(SEARCH("less than 0.5 mm",'Model output'!V290)), ISNUMBER(SEARCH("invades capsule",'Model output'!V290)), ISNUMBER(SEARCH("Lymphocyte invasion",'Model output'!V290)), ISNUMBER(SEARCH("invades in capsule or vessel or benign tissue",'Model output'!V290)), ISNUMBER(SEARCH("not mentioned",'Model output'!V290)), ISNUMBER(SEARCH("cannot be assessed",'Model output'!V290))), "negative", "positive")</f>
        <v>negative</v>
      </c>
      <c r="AD291" s="23"/>
      <c r="AE291" s="46"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47" t="str">
        <f t="shared" si="59"/>
        <v>3a</v>
      </c>
      <c r="AG291" s="47" t="str">
        <f t="shared" si="60"/>
        <v>1a</v>
      </c>
      <c r="AH291" s="47" t="str">
        <f t="shared" si="62"/>
        <v>0</v>
      </c>
      <c r="AI291" s="48" t="str">
        <f t="shared" si="63"/>
        <v>II</v>
      </c>
      <c r="AJ291" s="49" t="s">
        <v>941</v>
      </c>
      <c r="AK291" s="50" t="s">
        <v>950</v>
      </c>
      <c r="AL291" s="50" t="s">
        <v>949</v>
      </c>
      <c r="AM291" s="50" t="s">
        <v>949</v>
      </c>
      <c r="AN291" s="50" t="s">
        <v>947</v>
      </c>
      <c r="AO291" s="28">
        <f t="shared" ca="1" si="64"/>
        <v>1</v>
      </c>
      <c r="AP291" s="17">
        <f t="shared" si="65"/>
        <v>1</v>
      </c>
      <c r="AQ291" s="17">
        <f t="shared" si="66"/>
        <v>0</v>
      </c>
      <c r="AR291" s="17">
        <f t="shared" si="67"/>
        <v>1</v>
      </c>
      <c r="AS291" s="16">
        <f t="shared" si="68"/>
        <v>1</v>
      </c>
    </row>
    <row r="294" spans="1:45">
      <c r="AN294" s="26"/>
    </row>
    <row r="295" spans="1:45">
      <c r="AN295" s="26"/>
      <c r="AO295" s="27"/>
      <c r="AP295" s="27"/>
      <c r="AQ295" s="27"/>
      <c r="AR295" s="27"/>
      <c r="AS295" s="27"/>
    </row>
    <row r="299" spans="1:45">
      <c r="AS299" s="9"/>
    </row>
    <row r="300" spans="1:45">
      <c r="AS300" s="9"/>
    </row>
  </sheetData>
  <mergeCells count="4">
    <mergeCell ref="AE1:AI1"/>
    <mergeCell ref="A1:AC1"/>
    <mergeCell ref="AJ1:AN1"/>
    <mergeCell ref="AO1:AS1"/>
  </mergeCells>
  <conditionalFormatting sqref="AH1">
    <cfRule type="containsText" dxfId="0" priority="1" operator="containsText" text="x">
      <formula>NOT(ISERROR(SEARCH("x",AH1)))</formula>
    </cfRule>
  </conditionalFormatting>
  <pageMargins left="0.7" right="0.7" top="0.75" bottom="0.75" header="0.3" footer="0.3"/>
  <pageSetup orientation="portrait" r:id="rId1"/>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683D-9D62-41E3-B9DB-3B7A27D358FC}">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8" max="8" width="16.1992187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77</v>
      </c>
      <c r="B1" t="s">
        <v>78</v>
      </c>
      <c r="C1" t="s">
        <v>79</v>
      </c>
      <c r="D1" t="s">
        <v>80</v>
      </c>
      <c r="E1" t="s">
        <v>81</v>
      </c>
      <c r="F1" t="s">
        <v>82</v>
      </c>
      <c r="G1" t="s">
        <v>83</v>
      </c>
      <c r="H1" t="s">
        <v>84</v>
      </c>
      <c r="I1" t="s">
        <v>85</v>
      </c>
      <c r="J1" t="s">
        <v>86</v>
      </c>
      <c r="K1" t="s">
        <v>87</v>
      </c>
      <c r="L1" t="s">
        <v>88</v>
      </c>
      <c r="M1" t="s">
        <v>89</v>
      </c>
      <c r="N1" t="s">
        <v>90</v>
      </c>
      <c r="O1" t="s">
        <v>91</v>
      </c>
      <c r="P1" t="s">
        <v>92</v>
      </c>
      <c r="Q1" t="s">
        <v>93</v>
      </c>
      <c r="R1" t="s">
        <v>94</v>
      </c>
      <c r="S1" t="s">
        <v>95</v>
      </c>
      <c r="T1" t="s">
        <v>96</v>
      </c>
      <c r="U1" t="s">
        <v>97</v>
      </c>
      <c r="V1" t="s">
        <v>98</v>
      </c>
    </row>
    <row r="2" spans="1:22">
      <c r="A2" t="s">
        <v>13</v>
      </c>
      <c r="B2" t="s">
        <v>128</v>
      </c>
      <c r="D2" t="s">
        <v>16</v>
      </c>
      <c r="E2" t="s">
        <v>15</v>
      </c>
      <c r="G2" t="s">
        <v>799</v>
      </c>
      <c r="H2" t="s">
        <v>128</v>
      </c>
      <c r="I2">
        <v>13</v>
      </c>
      <c r="J2">
        <v>1</v>
      </c>
      <c r="K2" t="s">
        <v>99</v>
      </c>
      <c r="L2" t="s">
        <v>17</v>
      </c>
      <c r="N2" t="s">
        <v>101</v>
      </c>
      <c r="O2">
        <v>1</v>
      </c>
      <c r="P2" t="s">
        <v>18</v>
      </c>
      <c r="R2" t="s">
        <v>19</v>
      </c>
      <c r="S2" t="s">
        <v>102</v>
      </c>
      <c r="V2" t="s">
        <v>760</v>
      </c>
    </row>
    <row r="3" spans="1:22">
      <c r="A3" t="s">
        <v>319</v>
      </c>
      <c r="B3" t="s">
        <v>128</v>
      </c>
      <c r="D3" t="s">
        <v>34</v>
      </c>
      <c r="E3" t="s">
        <v>22</v>
      </c>
      <c r="F3" t="s">
        <v>21</v>
      </c>
      <c r="I3">
        <v>6</v>
      </c>
      <c r="J3">
        <v>0</v>
      </c>
      <c r="L3" t="s">
        <v>17</v>
      </c>
      <c r="M3" t="s">
        <v>121</v>
      </c>
      <c r="N3" t="s">
        <v>107</v>
      </c>
      <c r="O3">
        <v>2</v>
      </c>
      <c r="P3" t="s">
        <v>29</v>
      </c>
      <c r="Q3" t="s">
        <v>128</v>
      </c>
      <c r="R3" t="s">
        <v>29</v>
      </c>
      <c r="S3" t="s">
        <v>29</v>
      </c>
      <c r="V3" t="s">
        <v>190</v>
      </c>
    </row>
    <row r="4" spans="1:22">
      <c r="A4" t="s">
        <v>320</v>
      </c>
      <c r="B4" t="s">
        <v>128</v>
      </c>
      <c r="D4" t="s">
        <v>23</v>
      </c>
      <c r="E4" t="s">
        <v>22</v>
      </c>
      <c r="F4" t="s">
        <v>21</v>
      </c>
      <c r="I4">
        <v>2</v>
      </c>
      <c r="J4">
        <v>0</v>
      </c>
      <c r="L4" t="s">
        <v>43</v>
      </c>
      <c r="N4" t="s">
        <v>122</v>
      </c>
      <c r="O4">
        <v>2</v>
      </c>
      <c r="P4" t="s">
        <v>25</v>
      </c>
      <c r="R4" t="s">
        <v>686</v>
      </c>
      <c r="S4" t="s">
        <v>128</v>
      </c>
      <c r="V4" t="s">
        <v>26</v>
      </c>
    </row>
    <row r="5" spans="1:22">
      <c r="A5" t="s">
        <v>321</v>
      </c>
      <c r="B5" t="s">
        <v>128</v>
      </c>
      <c r="D5" t="s">
        <v>40</v>
      </c>
      <c r="E5" t="s">
        <v>106</v>
      </c>
      <c r="F5" t="s">
        <v>21</v>
      </c>
      <c r="I5" t="s">
        <v>128</v>
      </c>
      <c r="J5" t="s">
        <v>128</v>
      </c>
      <c r="L5" t="s">
        <v>17</v>
      </c>
      <c r="M5" t="s">
        <v>194</v>
      </c>
      <c r="N5" t="s">
        <v>99</v>
      </c>
      <c r="O5">
        <v>1</v>
      </c>
      <c r="P5" t="s">
        <v>25</v>
      </c>
      <c r="R5" t="s">
        <v>39</v>
      </c>
      <c r="S5" t="s">
        <v>25</v>
      </c>
      <c r="T5" t="s">
        <v>732</v>
      </c>
      <c r="U5" t="s">
        <v>39</v>
      </c>
      <c r="V5" t="s">
        <v>26</v>
      </c>
    </row>
    <row r="6" spans="1:22">
      <c r="A6" t="s">
        <v>322</v>
      </c>
      <c r="B6" t="s">
        <v>192</v>
      </c>
      <c r="D6" t="s">
        <v>103</v>
      </c>
      <c r="E6" t="s">
        <v>113</v>
      </c>
      <c r="F6" t="s">
        <v>129</v>
      </c>
      <c r="I6">
        <v>5</v>
      </c>
      <c r="J6">
        <v>1</v>
      </c>
      <c r="L6" t="s">
        <v>17</v>
      </c>
      <c r="M6" t="s">
        <v>121</v>
      </c>
      <c r="N6" t="s">
        <v>139</v>
      </c>
      <c r="O6">
        <v>1</v>
      </c>
      <c r="P6" t="s">
        <v>39</v>
      </c>
      <c r="R6" t="s">
        <v>39</v>
      </c>
      <c r="S6" t="s">
        <v>39</v>
      </c>
      <c r="T6" t="s">
        <v>745</v>
      </c>
      <c r="U6" t="s">
        <v>733</v>
      </c>
      <c r="V6" t="s">
        <v>26</v>
      </c>
    </row>
    <row r="7" spans="1:22">
      <c r="A7" t="s">
        <v>323</v>
      </c>
      <c r="B7" t="s">
        <v>192</v>
      </c>
      <c r="D7" t="s">
        <v>103</v>
      </c>
      <c r="E7" t="s">
        <v>113</v>
      </c>
      <c r="F7" t="s">
        <v>129</v>
      </c>
      <c r="I7">
        <v>8</v>
      </c>
      <c r="J7">
        <v>1</v>
      </c>
      <c r="L7" t="s">
        <v>120</v>
      </c>
      <c r="N7" t="s">
        <v>118</v>
      </c>
      <c r="O7">
        <v>2</v>
      </c>
      <c r="P7" t="s">
        <v>29</v>
      </c>
      <c r="R7" t="s">
        <v>800</v>
      </c>
      <c r="S7" t="s">
        <v>39</v>
      </c>
      <c r="T7" t="s">
        <v>801</v>
      </c>
      <c r="V7" t="s">
        <v>190</v>
      </c>
    </row>
    <row r="8" spans="1:22">
      <c r="A8" t="s">
        <v>324</v>
      </c>
      <c r="B8" t="s">
        <v>128</v>
      </c>
      <c r="D8" t="s">
        <v>48</v>
      </c>
      <c r="E8" t="s">
        <v>22</v>
      </c>
      <c r="F8" t="s">
        <v>129</v>
      </c>
      <c r="I8">
        <v>4</v>
      </c>
      <c r="J8">
        <v>0</v>
      </c>
      <c r="L8" t="s">
        <v>120</v>
      </c>
      <c r="N8" t="s">
        <v>199</v>
      </c>
      <c r="O8">
        <v>2</v>
      </c>
      <c r="P8" t="s">
        <v>39</v>
      </c>
      <c r="R8" t="s">
        <v>39</v>
      </c>
      <c r="S8" t="s">
        <v>39</v>
      </c>
      <c r="T8" t="s">
        <v>46</v>
      </c>
      <c r="U8" t="s">
        <v>46</v>
      </c>
      <c r="V8" t="s">
        <v>26</v>
      </c>
    </row>
    <row r="9" spans="1:22">
      <c r="A9" t="s">
        <v>325</v>
      </c>
      <c r="B9" t="s">
        <v>128</v>
      </c>
      <c r="D9" t="s">
        <v>112</v>
      </c>
      <c r="E9" t="s">
        <v>15</v>
      </c>
      <c r="F9" t="s">
        <v>129</v>
      </c>
      <c r="H9" t="s">
        <v>802</v>
      </c>
      <c r="I9">
        <v>37</v>
      </c>
      <c r="J9">
        <v>3</v>
      </c>
      <c r="L9" t="s">
        <v>17</v>
      </c>
      <c r="M9" t="s">
        <v>803</v>
      </c>
      <c r="N9" t="s">
        <v>187</v>
      </c>
      <c r="O9">
        <v>3</v>
      </c>
      <c r="P9" t="s">
        <v>198</v>
      </c>
      <c r="R9" t="s">
        <v>29</v>
      </c>
      <c r="S9" t="s">
        <v>29</v>
      </c>
      <c r="T9" t="s">
        <v>105</v>
      </c>
      <c r="U9" t="s">
        <v>223</v>
      </c>
      <c r="V9" t="s">
        <v>190</v>
      </c>
    </row>
    <row r="10" spans="1:22">
      <c r="A10" t="s">
        <v>326</v>
      </c>
      <c r="B10" t="s">
        <v>192</v>
      </c>
      <c r="D10" t="s">
        <v>48</v>
      </c>
      <c r="E10" t="s">
        <v>22</v>
      </c>
      <c r="F10" t="s">
        <v>129</v>
      </c>
      <c r="I10">
        <v>3</v>
      </c>
      <c r="J10">
        <v>0</v>
      </c>
      <c r="L10" t="s">
        <v>629</v>
      </c>
      <c r="N10" t="s">
        <v>143</v>
      </c>
      <c r="O10">
        <v>1</v>
      </c>
      <c r="P10" t="s">
        <v>29</v>
      </c>
      <c r="S10" t="s">
        <v>39</v>
      </c>
      <c r="V10" t="s">
        <v>26</v>
      </c>
    </row>
    <row r="11" spans="1:22">
      <c r="A11" t="s">
        <v>327</v>
      </c>
      <c r="B11" t="s">
        <v>192</v>
      </c>
      <c r="D11" t="s">
        <v>34</v>
      </c>
      <c r="E11" t="s">
        <v>106</v>
      </c>
      <c r="I11" t="s">
        <v>192</v>
      </c>
      <c r="J11" t="s">
        <v>192</v>
      </c>
      <c r="L11" t="s">
        <v>17</v>
      </c>
      <c r="M11" t="s">
        <v>735</v>
      </c>
      <c r="N11" t="s">
        <v>210</v>
      </c>
      <c r="O11">
        <v>1</v>
      </c>
      <c r="S11" t="s">
        <v>39</v>
      </c>
      <c r="T11" t="s">
        <v>804</v>
      </c>
    </row>
    <row r="12" spans="1:22">
      <c r="A12" t="s">
        <v>328</v>
      </c>
      <c r="D12" t="s">
        <v>124</v>
      </c>
      <c r="E12" t="s">
        <v>109</v>
      </c>
      <c r="F12" t="s">
        <v>129</v>
      </c>
      <c r="I12">
        <v>20</v>
      </c>
      <c r="J12">
        <v>0</v>
      </c>
      <c r="L12" t="s">
        <v>17</v>
      </c>
      <c r="M12" t="s">
        <v>218</v>
      </c>
      <c r="N12" t="s">
        <v>125</v>
      </c>
      <c r="O12">
        <v>1</v>
      </c>
      <c r="P12" t="s">
        <v>29</v>
      </c>
      <c r="R12" t="s">
        <v>39</v>
      </c>
      <c r="S12" t="s">
        <v>39</v>
      </c>
      <c r="V12" t="s">
        <v>26</v>
      </c>
    </row>
    <row r="13" spans="1:22">
      <c r="A13" t="s">
        <v>329</v>
      </c>
      <c r="B13" t="s">
        <v>192</v>
      </c>
      <c r="D13" t="s">
        <v>103</v>
      </c>
      <c r="E13" t="s">
        <v>116</v>
      </c>
      <c r="F13" t="s">
        <v>129</v>
      </c>
      <c r="I13">
        <v>0</v>
      </c>
      <c r="J13">
        <v>0</v>
      </c>
      <c r="L13" t="s">
        <v>100</v>
      </c>
      <c r="M13" t="s">
        <v>204</v>
      </c>
      <c r="N13" t="s">
        <v>211</v>
      </c>
      <c r="O13">
        <v>2</v>
      </c>
      <c r="P13" t="s">
        <v>39</v>
      </c>
      <c r="R13" t="s">
        <v>39</v>
      </c>
      <c r="S13" t="s">
        <v>39</v>
      </c>
      <c r="T13" t="s">
        <v>736</v>
      </c>
      <c r="U13" t="s">
        <v>805</v>
      </c>
      <c r="V13" t="s">
        <v>26</v>
      </c>
    </row>
    <row r="14" spans="1:22">
      <c r="A14" t="s">
        <v>330</v>
      </c>
      <c r="B14" t="s">
        <v>128</v>
      </c>
      <c r="D14" t="s">
        <v>48</v>
      </c>
      <c r="E14" t="s">
        <v>33</v>
      </c>
      <c r="F14" t="s">
        <v>129</v>
      </c>
      <c r="I14">
        <v>9</v>
      </c>
      <c r="J14">
        <v>3</v>
      </c>
      <c r="L14" t="s">
        <v>17</v>
      </c>
      <c r="N14" t="s">
        <v>111</v>
      </c>
      <c r="O14">
        <v>2</v>
      </c>
      <c r="P14" t="s">
        <v>18</v>
      </c>
      <c r="R14" t="s">
        <v>39</v>
      </c>
      <c r="S14" t="s">
        <v>39</v>
      </c>
      <c r="V14" t="s">
        <v>737</v>
      </c>
    </row>
    <row r="15" spans="1:22">
      <c r="A15" t="s">
        <v>331</v>
      </c>
      <c r="B15" t="s">
        <v>192</v>
      </c>
      <c r="D15" t="s">
        <v>112</v>
      </c>
      <c r="E15" t="s">
        <v>109</v>
      </c>
      <c r="F15" t="s">
        <v>129</v>
      </c>
      <c r="I15">
        <v>0</v>
      </c>
      <c r="J15">
        <v>0</v>
      </c>
      <c r="L15" t="s">
        <v>100</v>
      </c>
      <c r="M15" t="s">
        <v>45</v>
      </c>
      <c r="N15" t="s">
        <v>213</v>
      </c>
      <c r="O15">
        <v>2</v>
      </c>
      <c r="P15" t="s">
        <v>39</v>
      </c>
      <c r="R15" t="s">
        <v>806</v>
      </c>
      <c r="S15" t="s">
        <v>39</v>
      </c>
      <c r="V15" t="s">
        <v>26</v>
      </c>
    </row>
    <row r="16" spans="1:22">
      <c r="A16" t="s">
        <v>332</v>
      </c>
      <c r="B16" t="s">
        <v>128</v>
      </c>
      <c r="C16" t="s">
        <v>128</v>
      </c>
      <c r="D16" t="s">
        <v>112</v>
      </c>
      <c r="E16" t="s">
        <v>113</v>
      </c>
      <c r="F16" t="s">
        <v>129</v>
      </c>
      <c r="I16">
        <v>6</v>
      </c>
      <c r="J16">
        <v>2</v>
      </c>
      <c r="L16" t="s">
        <v>100</v>
      </c>
      <c r="M16" t="s">
        <v>121</v>
      </c>
      <c r="N16" t="s">
        <v>142</v>
      </c>
      <c r="O16">
        <v>2</v>
      </c>
      <c r="P16" t="s">
        <v>29</v>
      </c>
      <c r="R16" t="s">
        <v>39</v>
      </c>
      <c r="S16" t="s">
        <v>29</v>
      </c>
      <c r="V16" t="s">
        <v>26</v>
      </c>
    </row>
    <row r="17" spans="1:22">
      <c r="A17" t="s">
        <v>333</v>
      </c>
      <c r="B17" t="s">
        <v>128</v>
      </c>
      <c r="D17" t="s">
        <v>112</v>
      </c>
      <c r="E17" t="s">
        <v>113</v>
      </c>
      <c r="F17" t="s">
        <v>129</v>
      </c>
      <c r="I17">
        <v>16</v>
      </c>
      <c r="J17">
        <v>1</v>
      </c>
      <c r="L17" t="s">
        <v>17</v>
      </c>
      <c r="N17" t="s">
        <v>147</v>
      </c>
      <c r="O17">
        <v>3</v>
      </c>
      <c r="P17" t="s">
        <v>39</v>
      </c>
      <c r="S17" t="s">
        <v>29</v>
      </c>
      <c r="T17" t="s">
        <v>807</v>
      </c>
      <c r="V17" t="s">
        <v>26</v>
      </c>
    </row>
    <row r="18" spans="1:22">
      <c r="A18" t="s">
        <v>334</v>
      </c>
      <c r="B18" t="s">
        <v>808</v>
      </c>
      <c r="D18" t="s">
        <v>34</v>
      </c>
      <c r="E18" t="s">
        <v>33</v>
      </c>
      <c r="F18" t="s">
        <v>21</v>
      </c>
      <c r="I18">
        <v>3</v>
      </c>
      <c r="J18">
        <v>3</v>
      </c>
      <c r="L18" t="s">
        <v>17</v>
      </c>
      <c r="M18" t="s">
        <v>716</v>
      </c>
      <c r="N18" t="s">
        <v>213</v>
      </c>
      <c r="O18">
        <v>1</v>
      </c>
      <c r="P18" t="s">
        <v>29</v>
      </c>
      <c r="Q18" t="s">
        <v>128</v>
      </c>
      <c r="R18" t="s">
        <v>809</v>
      </c>
      <c r="S18" t="s">
        <v>29</v>
      </c>
      <c r="T18" t="s">
        <v>738</v>
      </c>
      <c r="U18" t="s">
        <v>738</v>
      </c>
      <c r="V18" t="s">
        <v>739</v>
      </c>
    </row>
    <row r="19" spans="1:22">
      <c r="A19" t="s">
        <v>335</v>
      </c>
      <c r="B19" t="s">
        <v>192</v>
      </c>
      <c r="D19" t="s">
        <v>40</v>
      </c>
      <c r="E19" t="s">
        <v>22</v>
      </c>
      <c r="F19" t="s">
        <v>21</v>
      </c>
      <c r="I19">
        <v>9</v>
      </c>
      <c r="J19">
        <v>0</v>
      </c>
      <c r="L19" t="s">
        <v>17</v>
      </c>
      <c r="M19" t="s">
        <v>214</v>
      </c>
      <c r="N19" t="s">
        <v>125</v>
      </c>
      <c r="O19">
        <v>2</v>
      </c>
      <c r="P19" t="s">
        <v>25</v>
      </c>
      <c r="R19" t="s">
        <v>39</v>
      </c>
      <c r="S19" t="s">
        <v>25</v>
      </c>
      <c r="V19" t="s">
        <v>26</v>
      </c>
    </row>
    <row r="20" spans="1:22">
      <c r="A20" t="s">
        <v>336</v>
      </c>
      <c r="B20" t="s">
        <v>128</v>
      </c>
      <c r="D20" t="s">
        <v>112</v>
      </c>
      <c r="E20" t="s">
        <v>106</v>
      </c>
      <c r="F20" t="s">
        <v>129</v>
      </c>
      <c r="I20" t="s">
        <v>128</v>
      </c>
      <c r="J20" t="s">
        <v>128</v>
      </c>
      <c r="L20" t="s">
        <v>17</v>
      </c>
      <c r="N20" t="s">
        <v>215</v>
      </c>
      <c r="O20">
        <v>2</v>
      </c>
      <c r="P20" t="s">
        <v>29</v>
      </c>
      <c r="Q20" t="s">
        <v>128</v>
      </c>
      <c r="R20" t="s">
        <v>810</v>
      </c>
      <c r="S20" t="s">
        <v>25</v>
      </c>
      <c r="T20" t="s">
        <v>811</v>
      </c>
      <c r="V20" t="s">
        <v>26</v>
      </c>
    </row>
    <row r="21" spans="1:22">
      <c r="A21" t="s">
        <v>337</v>
      </c>
      <c r="B21" t="s">
        <v>128</v>
      </c>
      <c r="D21" t="s">
        <v>124</v>
      </c>
      <c r="E21" t="s">
        <v>109</v>
      </c>
      <c r="F21" t="s">
        <v>129</v>
      </c>
      <c r="I21">
        <v>2</v>
      </c>
      <c r="J21">
        <v>0</v>
      </c>
      <c r="L21" t="s">
        <v>17</v>
      </c>
      <c r="N21" t="s">
        <v>199</v>
      </c>
      <c r="O21">
        <v>2</v>
      </c>
      <c r="P21" t="s">
        <v>29</v>
      </c>
      <c r="S21" t="s">
        <v>39</v>
      </c>
      <c r="T21" t="s">
        <v>740</v>
      </c>
      <c r="U21" t="s">
        <v>740</v>
      </c>
      <c r="V21" t="s">
        <v>26</v>
      </c>
    </row>
    <row r="22" spans="1:22">
      <c r="A22" t="s">
        <v>338</v>
      </c>
      <c r="B22" t="s">
        <v>128</v>
      </c>
      <c r="D22" t="s">
        <v>103</v>
      </c>
      <c r="E22" t="s">
        <v>109</v>
      </c>
      <c r="F22" t="s">
        <v>129</v>
      </c>
      <c r="I22">
        <v>11</v>
      </c>
      <c r="J22">
        <v>0</v>
      </c>
      <c r="L22" t="s">
        <v>120</v>
      </c>
      <c r="N22" t="s">
        <v>118</v>
      </c>
      <c r="O22">
        <v>1</v>
      </c>
      <c r="P22" t="s">
        <v>39</v>
      </c>
      <c r="R22" t="s">
        <v>25</v>
      </c>
      <c r="S22" t="s">
        <v>39</v>
      </c>
      <c r="T22" t="s">
        <v>684</v>
      </c>
      <c r="V22" t="s">
        <v>26</v>
      </c>
    </row>
    <row r="23" spans="1:22">
      <c r="A23" t="s">
        <v>339</v>
      </c>
      <c r="B23" t="s">
        <v>128</v>
      </c>
      <c r="C23" t="s">
        <v>128</v>
      </c>
      <c r="D23" t="s">
        <v>112</v>
      </c>
      <c r="E23" t="s">
        <v>109</v>
      </c>
      <c r="F23" t="s">
        <v>129</v>
      </c>
      <c r="I23">
        <v>1</v>
      </c>
      <c r="J23">
        <v>0</v>
      </c>
      <c r="L23" t="s">
        <v>17</v>
      </c>
      <c r="M23" t="s">
        <v>741</v>
      </c>
      <c r="N23" t="s">
        <v>125</v>
      </c>
      <c r="O23" t="s">
        <v>742</v>
      </c>
      <c r="P23" t="s">
        <v>39</v>
      </c>
      <c r="R23" t="s">
        <v>743</v>
      </c>
      <c r="S23" t="s">
        <v>744</v>
      </c>
      <c r="T23" t="s">
        <v>746</v>
      </c>
      <c r="U23" t="s">
        <v>193</v>
      </c>
      <c r="V23" t="s">
        <v>190</v>
      </c>
    </row>
    <row r="24" spans="1:22">
      <c r="A24" t="s">
        <v>340</v>
      </c>
      <c r="B24" t="s">
        <v>128</v>
      </c>
      <c r="D24" t="s">
        <v>103</v>
      </c>
      <c r="E24" t="s">
        <v>116</v>
      </c>
      <c r="F24" t="s">
        <v>129</v>
      </c>
      <c r="L24" t="s">
        <v>17</v>
      </c>
      <c r="N24" t="s">
        <v>219</v>
      </c>
      <c r="O24">
        <v>1</v>
      </c>
      <c r="P24" t="s">
        <v>25</v>
      </c>
      <c r="R24" t="s">
        <v>39</v>
      </c>
      <c r="S24" t="s">
        <v>39</v>
      </c>
      <c r="T24" t="s">
        <v>722</v>
      </c>
      <c r="U24" t="s">
        <v>722</v>
      </c>
      <c r="V24" t="s">
        <v>26</v>
      </c>
    </row>
    <row r="25" spans="1:22">
      <c r="A25" t="s">
        <v>341</v>
      </c>
      <c r="B25" t="s">
        <v>128</v>
      </c>
      <c r="C25" t="s">
        <v>128</v>
      </c>
      <c r="D25" t="s">
        <v>112</v>
      </c>
      <c r="E25" t="s">
        <v>153</v>
      </c>
      <c r="F25" t="s">
        <v>129</v>
      </c>
      <c r="G25" t="s">
        <v>711</v>
      </c>
      <c r="I25">
        <v>42</v>
      </c>
      <c r="J25">
        <v>6</v>
      </c>
      <c r="L25" t="s">
        <v>17</v>
      </c>
      <c r="M25" t="s">
        <v>218</v>
      </c>
      <c r="N25" t="s">
        <v>115</v>
      </c>
      <c r="O25" t="s">
        <v>220</v>
      </c>
      <c r="P25" t="s">
        <v>29</v>
      </c>
      <c r="Q25" t="s">
        <v>216</v>
      </c>
      <c r="R25" t="s">
        <v>628</v>
      </c>
      <c r="S25" t="s">
        <v>29</v>
      </c>
      <c r="V25" t="s">
        <v>190</v>
      </c>
    </row>
    <row r="26" spans="1:22">
      <c r="A26" t="s">
        <v>342</v>
      </c>
      <c r="B26" t="s">
        <v>128</v>
      </c>
      <c r="D26" t="s">
        <v>124</v>
      </c>
      <c r="E26" t="s">
        <v>116</v>
      </c>
      <c r="F26" t="s">
        <v>129</v>
      </c>
      <c r="L26" t="s">
        <v>120</v>
      </c>
      <c r="N26" t="s">
        <v>199</v>
      </c>
      <c r="O26">
        <v>1</v>
      </c>
      <c r="P26" t="s">
        <v>49</v>
      </c>
      <c r="R26" t="s">
        <v>39</v>
      </c>
      <c r="S26" t="s">
        <v>39</v>
      </c>
      <c r="V26" t="s">
        <v>26</v>
      </c>
    </row>
    <row r="27" spans="1:22">
      <c r="A27" t="s">
        <v>343</v>
      </c>
      <c r="B27" t="s">
        <v>128</v>
      </c>
      <c r="C27" t="s">
        <v>128</v>
      </c>
      <c r="D27" t="s">
        <v>23</v>
      </c>
      <c r="E27" t="s">
        <v>22</v>
      </c>
      <c r="F27" t="s">
        <v>129</v>
      </c>
      <c r="I27">
        <v>6</v>
      </c>
      <c r="J27">
        <v>0</v>
      </c>
      <c r="L27" t="s">
        <v>17</v>
      </c>
      <c r="N27" t="s">
        <v>118</v>
      </c>
      <c r="O27">
        <v>1</v>
      </c>
      <c r="P27" t="s">
        <v>39</v>
      </c>
      <c r="R27" t="s">
        <v>29</v>
      </c>
      <c r="S27" t="s">
        <v>29</v>
      </c>
      <c r="V27" t="s">
        <v>190</v>
      </c>
    </row>
    <row r="28" spans="1:22">
      <c r="A28" t="s">
        <v>344</v>
      </c>
      <c r="B28" t="s">
        <v>128</v>
      </c>
      <c r="D28" t="s">
        <v>112</v>
      </c>
      <c r="E28" t="s">
        <v>116</v>
      </c>
      <c r="F28" t="s">
        <v>129</v>
      </c>
      <c r="I28">
        <v>0</v>
      </c>
      <c r="J28">
        <v>0</v>
      </c>
      <c r="L28" t="s">
        <v>43</v>
      </c>
      <c r="M28" t="s">
        <v>812</v>
      </c>
      <c r="N28" t="s">
        <v>125</v>
      </c>
      <c r="O28" t="s">
        <v>813</v>
      </c>
      <c r="P28" t="s">
        <v>39</v>
      </c>
      <c r="R28" t="s">
        <v>190</v>
      </c>
      <c r="S28" t="s">
        <v>29</v>
      </c>
      <c r="T28" t="s">
        <v>814</v>
      </c>
      <c r="U28" t="s">
        <v>814</v>
      </c>
      <c r="V28" t="s">
        <v>190</v>
      </c>
    </row>
    <row r="29" spans="1:22">
      <c r="A29" t="s">
        <v>345</v>
      </c>
      <c r="B29" t="s">
        <v>128</v>
      </c>
      <c r="C29" t="s">
        <v>128</v>
      </c>
      <c r="D29" t="s">
        <v>112</v>
      </c>
      <c r="E29" t="s">
        <v>113</v>
      </c>
      <c r="F29" t="s">
        <v>129</v>
      </c>
      <c r="G29" t="s">
        <v>815</v>
      </c>
      <c r="I29">
        <v>7</v>
      </c>
      <c r="J29">
        <v>7</v>
      </c>
      <c r="K29" t="s">
        <v>128</v>
      </c>
      <c r="L29" t="s">
        <v>100</v>
      </c>
      <c r="M29" t="s">
        <v>180</v>
      </c>
      <c r="N29" t="s">
        <v>186</v>
      </c>
      <c r="O29">
        <v>1</v>
      </c>
      <c r="P29" t="s">
        <v>29</v>
      </c>
      <c r="Q29" t="s">
        <v>128</v>
      </c>
      <c r="R29" t="s">
        <v>816</v>
      </c>
      <c r="S29" t="s">
        <v>29</v>
      </c>
      <c r="V29" t="s">
        <v>190</v>
      </c>
    </row>
    <row r="30" spans="1:22">
      <c r="A30" t="s">
        <v>346</v>
      </c>
      <c r="D30" t="s">
        <v>103</v>
      </c>
      <c r="E30" t="s">
        <v>109</v>
      </c>
      <c r="I30">
        <v>1</v>
      </c>
      <c r="J30">
        <v>0</v>
      </c>
      <c r="L30" t="s">
        <v>120</v>
      </c>
      <c r="N30" t="s">
        <v>118</v>
      </c>
      <c r="O30">
        <v>1</v>
      </c>
      <c r="P30" t="s">
        <v>18</v>
      </c>
      <c r="R30" t="s">
        <v>39</v>
      </c>
      <c r="S30" t="s">
        <v>39</v>
      </c>
      <c r="V30" t="s">
        <v>26</v>
      </c>
    </row>
    <row r="31" spans="1:22">
      <c r="A31" t="s">
        <v>347</v>
      </c>
      <c r="B31" t="s">
        <v>128</v>
      </c>
      <c r="D31" t="s">
        <v>53</v>
      </c>
      <c r="E31" t="s">
        <v>22</v>
      </c>
      <c r="F31" t="s">
        <v>129</v>
      </c>
      <c r="I31">
        <v>4</v>
      </c>
      <c r="J31">
        <v>0</v>
      </c>
      <c r="L31" t="s">
        <v>17</v>
      </c>
      <c r="M31" t="s">
        <v>631</v>
      </c>
      <c r="N31" t="s">
        <v>144</v>
      </c>
      <c r="O31">
        <v>1</v>
      </c>
      <c r="P31" t="s">
        <v>29</v>
      </c>
      <c r="S31" t="s">
        <v>49</v>
      </c>
      <c r="T31" t="s">
        <v>685</v>
      </c>
      <c r="U31" t="s">
        <v>39</v>
      </c>
      <c r="V31" t="s">
        <v>26</v>
      </c>
    </row>
    <row r="32" spans="1:22">
      <c r="A32" t="s">
        <v>348</v>
      </c>
      <c r="D32" t="s">
        <v>103</v>
      </c>
      <c r="E32" t="s">
        <v>113</v>
      </c>
      <c r="F32" t="s">
        <v>129</v>
      </c>
      <c r="I32">
        <v>7</v>
      </c>
      <c r="J32">
        <v>4</v>
      </c>
      <c r="L32" t="s">
        <v>100</v>
      </c>
      <c r="M32" t="s">
        <v>204</v>
      </c>
      <c r="N32" t="s">
        <v>118</v>
      </c>
      <c r="O32">
        <v>2</v>
      </c>
      <c r="P32" t="s">
        <v>29</v>
      </c>
      <c r="S32" t="s">
        <v>49</v>
      </c>
      <c r="V32" t="s">
        <v>26</v>
      </c>
    </row>
    <row r="33" spans="1:22">
      <c r="A33" t="s">
        <v>349</v>
      </c>
      <c r="B33" t="s">
        <v>128</v>
      </c>
      <c r="D33" t="s">
        <v>112</v>
      </c>
      <c r="E33" t="s">
        <v>719</v>
      </c>
      <c r="F33" t="s">
        <v>129</v>
      </c>
      <c r="L33" t="s">
        <v>100</v>
      </c>
      <c r="N33" t="s">
        <v>125</v>
      </c>
      <c r="O33">
        <v>2</v>
      </c>
      <c r="P33" t="s">
        <v>29</v>
      </c>
      <c r="Q33" t="s">
        <v>128</v>
      </c>
      <c r="R33" t="s">
        <v>29</v>
      </c>
      <c r="S33" t="s">
        <v>29</v>
      </c>
      <c r="T33" t="s">
        <v>745</v>
      </c>
      <c r="U33" t="s">
        <v>738</v>
      </c>
      <c r="V33" t="s">
        <v>190</v>
      </c>
    </row>
    <row r="34" spans="1:22">
      <c r="A34" t="s">
        <v>350</v>
      </c>
      <c r="B34" t="s">
        <v>128</v>
      </c>
      <c r="D34" t="s">
        <v>112</v>
      </c>
      <c r="E34" t="s">
        <v>109</v>
      </c>
      <c r="F34" t="s">
        <v>129</v>
      </c>
      <c r="I34">
        <v>6</v>
      </c>
      <c r="J34">
        <v>0</v>
      </c>
      <c r="L34" t="s">
        <v>100</v>
      </c>
      <c r="M34" t="s">
        <v>121</v>
      </c>
      <c r="N34" t="s">
        <v>139</v>
      </c>
      <c r="O34">
        <v>2</v>
      </c>
      <c r="P34" t="s">
        <v>39</v>
      </c>
      <c r="R34" t="s">
        <v>30</v>
      </c>
      <c r="S34" t="s">
        <v>29</v>
      </c>
      <c r="T34" t="s">
        <v>687</v>
      </c>
      <c r="U34" t="s">
        <v>128</v>
      </c>
      <c r="V34" t="s">
        <v>190</v>
      </c>
    </row>
    <row r="35" spans="1:22">
      <c r="A35" t="s">
        <v>351</v>
      </c>
      <c r="B35" t="s">
        <v>128</v>
      </c>
      <c r="C35" t="s">
        <v>128</v>
      </c>
      <c r="D35" t="s">
        <v>183</v>
      </c>
      <c r="E35" t="s">
        <v>113</v>
      </c>
      <c r="F35" t="s">
        <v>129</v>
      </c>
      <c r="G35" t="s">
        <v>726</v>
      </c>
      <c r="H35" t="s">
        <v>221</v>
      </c>
      <c r="I35">
        <v>2</v>
      </c>
      <c r="J35">
        <v>2</v>
      </c>
      <c r="K35" t="s">
        <v>128</v>
      </c>
      <c r="L35" t="s">
        <v>632</v>
      </c>
      <c r="M35" t="s">
        <v>121</v>
      </c>
      <c r="N35" t="s">
        <v>188</v>
      </c>
      <c r="O35">
        <v>1</v>
      </c>
      <c r="P35" t="s">
        <v>29</v>
      </c>
      <c r="Q35" t="s">
        <v>128</v>
      </c>
      <c r="R35" t="s">
        <v>39</v>
      </c>
      <c r="S35" t="s">
        <v>39</v>
      </c>
      <c r="T35" t="s">
        <v>745</v>
      </c>
      <c r="U35" t="s">
        <v>738</v>
      </c>
      <c r="V35" t="s">
        <v>26</v>
      </c>
    </row>
    <row r="36" spans="1:22">
      <c r="A36" t="s">
        <v>352</v>
      </c>
      <c r="B36" t="s">
        <v>128</v>
      </c>
      <c r="D36" t="s">
        <v>103</v>
      </c>
      <c r="E36" t="s">
        <v>109</v>
      </c>
      <c r="F36" t="s">
        <v>129</v>
      </c>
      <c r="I36">
        <v>8</v>
      </c>
      <c r="J36">
        <v>0</v>
      </c>
      <c r="L36" t="s">
        <v>43</v>
      </c>
      <c r="N36" t="s">
        <v>817</v>
      </c>
      <c r="O36">
        <v>2</v>
      </c>
      <c r="P36" t="s">
        <v>39</v>
      </c>
      <c r="R36" t="s">
        <v>39</v>
      </c>
      <c r="S36" t="s">
        <v>39</v>
      </c>
      <c r="V36" t="s">
        <v>26</v>
      </c>
    </row>
    <row r="37" spans="1:22">
      <c r="A37" t="s">
        <v>353</v>
      </c>
      <c r="B37" t="s">
        <v>128</v>
      </c>
      <c r="C37" t="s">
        <v>128</v>
      </c>
      <c r="D37" t="s">
        <v>112</v>
      </c>
      <c r="E37" t="s">
        <v>113</v>
      </c>
      <c r="F37" t="s">
        <v>129</v>
      </c>
      <c r="I37">
        <v>14</v>
      </c>
      <c r="J37">
        <v>6</v>
      </c>
      <c r="L37" t="s">
        <v>17</v>
      </c>
      <c r="N37" t="s">
        <v>125</v>
      </c>
      <c r="O37">
        <v>2</v>
      </c>
      <c r="P37" t="s">
        <v>25</v>
      </c>
      <c r="R37" t="s">
        <v>39</v>
      </c>
      <c r="S37" t="s">
        <v>29</v>
      </c>
      <c r="T37" t="s">
        <v>223</v>
      </c>
      <c r="U37" t="s">
        <v>746</v>
      </c>
      <c r="V37" t="s">
        <v>26</v>
      </c>
    </row>
    <row r="38" spans="1:22">
      <c r="A38" t="s">
        <v>354</v>
      </c>
      <c r="B38" t="s">
        <v>128</v>
      </c>
      <c r="D38" t="s">
        <v>103</v>
      </c>
      <c r="E38" t="s">
        <v>109</v>
      </c>
      <c r="F38" t="s">
        <v>129</v>
      </c>
      <c r="I38">
        <v>8</v>
      </c>
      <c r="J38">
        <v>0</v>
      </c>
      <c r="L38" t="s">
        <v>120</v>
      </c>
      <c r="N38" t="s">
        <v>224</v>
      </c>
      <c r="O38">
        <v>1</v>
      </c>
      <c r="P38" t="s">
        <v>49</v>
      </c>
      <c r="R38" t="s">
        <v>39</v>
      </c>
      <c r="S38" t="s">
        <v>49</v>
      </c>
      <c r="T38" t="s">
        <v>746</v>
      </c>
      <c r="U38" t="s">
        <v>688</v>
      </c>
      <c r="V38" t="s">
        <v>26</v>
      </c>
    </row>
    <row r="39" spans="1:22">
      <c r="A39" t="s">
        <v>355</v>
      </c>
      <c r="B39" t="s">
        <v>128</v>
      </c>
      <c r="D39" t="s">
        <v>23</v>
      </c>
      <c r="E39" t="s">
        <v>33</v>
      </c>
      <c r="F39" t="s">
        <v>21</v>
      </c>
      <c r="G39" t="s">
        <v>818</v>
      </c>
      <c r="I39">
        <v>10</v>
      </c>
      <c r="J39">
        <v>5</v>
      </c>
      <c r="K39" t="s">
        <v>225</v>
      </c>
      <c r="L39" t="s">
        <v>54</v>
      </c>
      <c r="N39" t="s">
        <v>819</v>
      </c>
      <c r="O39">
        <v>1</v>
      </c>
      <c r="P39" t="s">
        <v>39</v>
      </c>
      <c r="S39" t="s">
        <v>39</v>
      </c>
      <c r="V39" t="s">
        <v>747</v>
      </c>
    </row>
    <row r="40" spans="1:22">
      <c r="A40" t="s">
        <v>356</v>
      </c>
      <c r="B40" t="s">
        <v>128</v>
      </c>
      <c r="D40" t="s">
        <v>23</v>
      </c>
      <c r="E40" t="s">
        <v>41</v>
      </c>
      <c r="F40" t="s">
        <v>21</v>
      </c>
      <c r="I40">
        <v>0</v>
      </c>
      <c r="J40">
        <v>0</v>
      </c>
      <c r="L40" t="s">
        <v>748</v>
      </c>
      <c r="M40" t="s">
        <v>749</v>
      </c>
      <c r="N40" t="s">
        <v>227</v>
      </c>
      <c r="O40">
        <v>1</v>
      </c>
      <c r="P40" t="s">
        <v>44</v>
      </c>
      <c r="R40" t="s">
        <v>44</v>
      </c>
      <c r="S40" t="s">
        <v>44</v>
      </c>
      <c r="V40" t="s">
        <v>820</v>
      </c>
    </row>
    <row r="41" spans="1:22">
      <c r="A41" t="s">
        <v>357</v>
      </c>
      <c r="D41" t="s">
        <v>34</v>
      </c>
      <c r="E41" t="s">
        <v>15</v>
      </c>
      <c r="G41" t="s">
        <v>750</v>
      </c>
      <c r="I41">
        <v>9</v>
      </c>
      <c r="J41">
        <v>5</v>
      </c>
      <c r="K41">
        <v>0.6</v>
      </c>
      <c r="L41" t="s">
        <v>633</v>
      </c>
      <c r="N41" t="s">
        <v>213</v>
      </c>
      <c r="O41">
        <v>1</v>
      </c>
      <c r="P41" t="s">
        <v>39</v>
      </c>
      <c r="R41" t="s">
        <v>129</v>
      </c>
      <c r="S41" t="s">
        <v>821</v>
      </c>
      <c r="V41" t="s">
        <v>822</v>
      </c>
    </row>
    <row r="42" spans="1:22">
      <c r="A42" t="s">
        <v>358</v>
      </c>
      <c r="D42" t="s">
        <v>23</v>
      </c>
      <c r="E42" t="s">
        <v>41</v>
      </c>
      <c r="F42" t="s">
        <v>21</v>
      </c>
      <c r="I42">
        <v>0</v>
      </c>
      <c r="J42">
        <v>0</v>
      </c>
      <c r="L42" t="s">
        <v>17</v>
      </c>
      <c r="M42" t="s">
        <v>823</v>
      </c>
      <c r="N42" t="s">
        <v>133</v>
      </c>
      <c r="O42">
        <v>2</v>
      </c>
      <c r="P42" t="s">
        <v>29</v>
      </c>
      <c r="R42" t="s">
        <v>689</v>
      </c>
      <c r="S42" t="s">
        <v>39</v>
      </c>
      <c r="V42" t="s">
        <v>228</v>
      </c>
    </row>
    <row r="43" spans="1:22">
      <c r="A43" t="s">
        <v>359</v>
      </c>
      <c r="D43" t="s">
        <v>34</v>
      </c>
      <c r="E43" t="s">
        <v>634</v>
      </c>
      <c r="F43" t="s">
        <v>21</v>
      </c>
      <c r="I43">
        <v>8</v>
      </c>
      <c r="J43">
        <v>7</v>
      </c>
      <c r="K43" t="s">
        <v>144</v>
      </c>
      <c r="L43" t="s">
        <v>145</v>
      </c>
      <c r="M43" t="s">
        <v>824</v>
      </c>
      <c r="N43" t="s">
        <v>229</v>
      </c>
      <c r="O43">
        <v>1</v>
      </c>
      <c r="P43" t="s">
        <v>29</v>
      </c>
      <c r="R43" t="s">
        <v>230</v>
      </c>
      <c r="S43" t="s">
        <v>231</v>
      </c>
      <c r="V43" t="s">
        <v>232</v>
      </c>
    </row>
    <row r="44" spans="1:22">
      <c r="A44" t="s">
        <v>360</v>
      </c>
      <c r="D44" t="s">
        <v>34</v>
      </c>
      <c r="E44" t="s">
        <v>15</v>
      </c>
      <c r="I44">
        <v>1</v>
      </c>
      <c r="J44">
        <v>1</v>
      </c>
      <c r="K44" t="s">
        <v>233</v>
      </c>
      <c r="L44" t="s">
        <v>54</v>
      </c>
      <c r="N44" t="s">
        <v>107</v>
      </c>
      <c r="O44">
        <v>1</v>
      </c>
      <c r="P44" t="s">
        <v>39</v>
      </c>
      <c r="R44" t="s">
        <v>234</v>
      </c>
      <c r="S44" t="s">
        <v>235</v>
      </c>
      <c r="V44" t="s">
        <v>751</v>
      </c>
    </row>
    <row r="45" spans="1:22">
      <c r="A45" t="s">
        <v>361</v>
      </c>
      <c r="D45" t="s">
        <v>34</v>
      </c>
      <c r="E45" t="s">
        <v>15</v>
      </c>
      <c r="G45" t="s">
        <v>825</v>
      </c>
      <c r="I45">
        <v>41</v>
      </c>
      <c r="J45">
        <v>9</v>
      </c>
      <c r="K45" t="s">
        <v>114</v>
      </c>
      <c r="L45" t="s">
        <v>54</v>
      </c>
      <c r="N45" t="s">
        <v>114</v>
      </c>
      <c r="O45">
        <v>2</v>
      </c>
      <c r="P45" t="s">
        <v>29</v>
      </c>
      <c r="Q45" t="s">
        <v>791</v>
      </c>
      <c r="R45" t="s">
        <v>39</v>
      </c>
      <c r="S45" t="s">
        <v>39</v>
      </c>
      <c r="V45" t="s">
        <v>747</v>
      </c>
    </row>
    <row r="46" spans="1:22">
      <c r="A46" t="s">
        <v>362</v>
      </c>
      <c r="D46" t="s">
        <v>23</v>
      </c>
      <c r="E46" t="s">
        <v>41</v>
      </c>
      <c r="F46" t="s">
        <v>14</v>
      </c>
      <c r="I46">
        <v>0</v>
      </c>
      <c r="J46">
        <v>0</v>
      </c>
      <c r="L46" t="s">
        <v>54</v>
      </c>
      <c r="N46" t="s">
        <v>698</v>
      </c>
      <c r="O46">
        <v>2</v>
      </c>
      <c r="P46" t="s">
        <v>39</v>
      </c>
      <c r="R46" t="s">
        <v>39</v>
      </c>
      <c r="S46" t="s">
        <v>39</v>
      </c>
      <c r="V46" t="s">
        <v>752</v>
      </c>
    </row>
    <row r="47" spans="1:22">
      <c r="A47" t="s">
        <v>363</v>
      </c>
      <c r="B47" t="s">
        <v>128</v>
      </c>
      <c r="D47" t="s">
        <v>40</v>
      </c>
      <c r="E47" t="s">
        <v>106</v>
      </c>
      <c r="F47" t="s">
        <v>14</v>
      </c>
      <c r="I47">
        <v>10</v>
      </c>
      <c r="J47">
        <v>2</v>
      </c>
      <c r="L47" t="s">
        <v>17</v>
      </c>
      <c r="M47" t="s">
        <v>35</v>
      </c>
      <c r="N47" t="s">
        <v>199</v>
      </c>
      <c r="O47">
        <v>1</v>
      </c>
      <c r="P47" t="s">
        <v>39</v>
      </c>
      <c r="R47" t="s">
        <v>135</v>
      </c>
      <c r="S47" t="s">
        <v>236</v>
      </c>
      <c r="V47" t="s">
        <v>52</v>
      </c>
    </row>
    <row r="48" spans="1:22">
      <c r="A48" t="s">
        <v>364</v>
      </c>
      <c r="D48" t="s">
        <v>40</v>
      </c>
      <c r="E48" t="s">
        <v>106</v>
      </c>
      <c r="F48" t="s">
        <v>21</v>
      </c>
      <c r="I48">
        <v>4</v>
      </c>
      <c r="J48">
        <v>1</v>
      </c>
      <c r="L48" t="s">
        <v>43</v>
      </c>
      <c r="N48" t="s">
        <v>141</v>
      </c>
      <c r="O48">
        <v>1</v>
      </c>
      <c r="P48" t="s">
        <v>49</v>
      </c>
      <c r="R48" t="s">
        <v>74</v>
      </c>
      <c r="S48" t="s">
        <v>49</v>
      </c>
      <c r="V48" t="s">
        <v>52</v>
      </c>
    </row>
    <row r="49" spans="1:22">
      <c r="A49" t="s">
        <v>365</v>
      </c>
      <c r="D49" t="s">
        <v>40</v>
      </c>
      <c r="E49" t="s">
        <v>22</v>
      </c>
      <c r="F49" t="s">
        <v>14</v>
      </c>
      <c r="I49">
        <v>2</v>
      </c>
      <c r="J49">
        <v>0</v>
      </c>
      <c r="L49" t="s">
        <v>17</v>
      </c>
      <c r="M49" t="s">
        <v>712</v>
      </c>
      <c r="N49" t="s">
        <v>237</v>
      </c>
      <c r="O49">
        <v>1</v>
      </c>
      <c r="P49" t="s">
        <v>39</v>
      </c>
      <c r="R49" t="s">
        <v>74</v>
      </c>
      <c r="S49" t="s">
        <v>39</v>
      </c>
      <c r="V49" t="s">
        <v>52</v>
      </c>
    </row>
    <row r="50" spans="1:22">
      <c r="A50" t="s">
        <v>366</v>
      </c>
      <c r="D50" t="s">
        <v>200</v>
      </c>
      <c r="E50" t="s">
        <v>22</v>
      </c>
      <c r="F50" t="s">
        <v>21</v>
      </c>
      <c r="I50">
        <v>2</v>
      </c>
      <c r="J50">
        <v>0</v>
      </c>
      <c r="L50" t="s">
        <v>636</v>
      </c>
      <c r="N50" t="s">
        <v>238</v>
      </c>
      <c r="O50">
        <v>1</v>
      </c>
      <c r="P50" t="s">
        <v>49</v>
      </c>
      <c r="R50" t="s">
        <v>39</v>
      </c>
      <c r="S50" t="s">
        <v>49</v>
      </c>
      <c r="V50" t="s">
        <v>52</v>
      </c>
    </row>
    <row r="51" spans="1:22">
      <c r="A51" t="s">
        <v>367</v>
      </c>
      <c r="B51" t="s">
        <v>128</v>
      </c>
      <c r="D51" t="s">
        <v>40</v>
      </c>
      <c r="E51" t="s">
        <v>22</v>
      </c>
      <c r="F51" t="s">
        <v>14</v>
      </c>
      <c r="I51" t="s">
        <v>128</v>
      </c>
      <c r="J51" t="s">
        <v>128</v>
      </c>
      <c r="L51" t="s">
        <v>43</v>
      </c>
      <c r="M51" t="s">
        <v>779</v>
      </c>
      <c r="N51" t="s">
        <v>146</v>
      </c>
      <c r="O51">
        <v>1</v>
      </c>
      <c r="P51" t="s">
        <v>39</v>
      </c>
      <c r="R51" t="s">
        <v>39</v>
      </c>
      <c r="S51" t="s">
        <v>39</v>
      </c>
      <c r="V51" t="s">
        <v>52</v>
      </c>
    </row>
    <row r="52" spans="1:22">
      <c r="A52" t="s">
        <v>368</v>
      </c>
      <c r="D52" t="s">
        <v>23</v>
      </c>
      <c r="E52" t="s">
        <v>106</v>
      </c>
      <c r="F52" t="s">
        <v>21</v>
      </c>
      <c r="I52">
        <v>5</v>
      </c>
      <c r="J52">
        <v>0</v>
      </c>
      <c r="L52" t="s">
        <v>54</v>
      </c>
      <c r="M52" t="s">
        <v>50</v>
      </c>
      <c r="N52" t="s">
        <v>131</v>
      </c>
      <c r="O52">
        <v>2</v>
      </c>
      <c r="P52" t="s">
        <v>239</v>
      </c>
      <c r="R52" t="s">
        <v>240</v>
      </c>
      <c r="S52" t="s">
        <v>39</v>
      </c>
      <c r="V52" t="s">
        <v>52</v>
      </c>
    </row>
    <row r="53" spans="1:22">
      <c r="A53" t="s">
        <v>369</v>
      </c>
      <c r="B53" t="s">
        <v>128</v>
      </c>
      <c r="D53" t="s">
        <v>40</v>
      </c>
      <c r="E53" t="s">
        <v>106</v>
      </c>
      <c r="F53" t="s">
        <v>21</v>
      </c>
      <c r="I53" t="s">
        <v>128</v>
      </c>
      <c r="J53" t="s">
        <v>128</v>
      </c>
      <c r="L53" t="s">
        <v>17</v>
      </c>
      <c r="M53" t="s">
        <v>207</v>
      </c>
      <c r="N53" t="s">
        <v>237</v>
      </c>
      <c r="O53">
        <v>1</v>
      </c>
      <c r="P53" t="s">
        <v>198</v>
      </c>
      <c r="Q53" t="s">
        <v>690</v>
      </c>
      <c r="R53" t="s">
        <v>135</v>
      </c>
      <c r="S53" t="s">
        <v>241</v>
      </c>
      <c r="V53" t="s">
        <v>607</v>
      </c>
    </row>
    <row r="54" spans="1:22">
      <c r="A54" t="s">
        <v>370</v>
      </c>
      <c r="D54" t="s">
        <v>23</v>
      </c>
      <c r="E54" t="s">
        <v>33</v>
      </c>
      <c r="F54" t="s">
        <v>21</v>
      </c>
      <c r="G54" t="s">
        <v>826</v>
      </c>
      <c r="I54">
        <v>6</v>
      </c>
      <c r="J54">
        <v>4</v>
      </c>
      <c r="K54" t="s">
        <v>199</v>
      </c>
      <c r="L54" t="s">
        <v>54</v>
      </c>
      <c r="N54" t="s">
        <v>227</v>
      </c>
      <c r="O54">
        <v>1</v>
      </c>
      <c r="P54" t="s">
        <v>39</v>
      </c>
      <c r="R54" t="s">
        <v>132</v>
      </c>
      <c r="S54" t="s">
        <v>608</v>
      </c>
      <c r="V54" t="s">
        <v>609</v>
      </c>
    </row>
    <row r="55" spans="1:22">
      <c r="A55" t="s">
        <v>371</v>
      </c>
      <c r="D55" t="s">
        <v>40</v>
      </c>
      <c r="E55" t="s">
        <v>22</v>
      </c>
      <c r="F55" t="s">
        <v>14</v>
      </c>
      <c r="I55">
        <v>3</v>
      </c>
      <c r="J55">
        <v>0</v>
      </c>
      <c r="L55" t="s">
        <v>43</v>
      </c>
      <c r="N55" t="s">
        <v>141</v>
      </c>
      <c r="O55">
        <v>1</v>
      </c>
      <c r="P55" t="s">
        <v>39</v>
      </c>
      <c r="R55" t="s">
        <v>39</v>
      </c>
      <c r="S55" t="s">
        <v>49</v>
      </c>
      <c r="V55" t="s">
        <v>52</v>
      </c>
    </row>
    <row r="56" spans="1:22">
      <c r="A56" t="s">
        <v>372</v>
      </c>
      <c r="B56" t="s">
        <v>128</v>
      </c>
      <c r="D56" t="s">
        <v>200</v>
      </c>
      <c r="E56" t="s">
        <v>22</v>
      </c>
      <c r="F56" t="s">
        <v>21</v>
      </c>
      <c r="I56">
        <v>1</v>
      </c>
      <c r="J56">
        <v>0</v>
      </c>
      <c r="L56" t="s">
        <v>17</v>
      </c>
      <c r="M56" t="s">
        <v>180</v>
      </c>
      <c r="N56" t="s">
        <v>101</v>
      </c>
      <c r="O56">
        <v>1</v>
      </c>
      <c r="P56" t="s">
        <v>39</v>
      </c>
      <c r="R56" t="s">
        <v>74</v>
      </c>
      <c r="S56" t="s">
        <v>39</v>
      </c>
      <c r="V56" t="s">
        <v>52</v>
      </c>
    </row>
    <row r="57" spans="1:22">
      <c r="A57" t="s">
        <v>373</v>
      </c>
      <c r="B57" t="s">
        <v>128</v>
      </c>
      <c r="D57">
        <v>2</v>
      </c>
      <c r="E57">
        <v>0</v>
      </c>
      <c r="F57" t="s">
        <v>14</v>
      </c>
      <c r="I57">
        <v>4</v>
      </c>
      <c r="J57">
        <v>0</v>
      </c>
      <c r="L57" t="s">
        <v>54</v>
      </c>
      <c r="M57" t="s">
        <v>753</v>
      </c>
      <c r="N57" t="s">
        <v>637</v>
      </c>
      <c r="O57">
        <v>4</v>
      </c>
      <c r="P57" t="s">
        <v>39</v>
      </c>
      <c r="R57" t="s">
        <v>754</v>
      </c>
      <c r="S57" t="s">
        <v>39</v>
      </c>
      <c r="V57" t="s">
        <v>52</v>
      </c>
    </row>
    <row r="58" spans="1:22">
      <c r="A58" t="s">
        <v>374</v>
      </c>
      <c r="D58" t="s">
        <v>172</v>
      </c>
      <c r="E58" t="s">
        <v>33</v>
      </c>
      <c r="F58" t="s">
        <v>14</v>
      </c>
      <c r="G58" t="s">
        <v>730</v>
      </c>
      <c r="I58">
        <v>4</v>
      </c>
      <c r="J58">
        <v>2</v>
      </c>
      <c r="K58" t="s">
        <v>179</v>
      </c>
      <c r="L58" t="s">
        <v>54</v>
      </c>
      <c r="M58" t="s">
        <v>35</v>
      </c>
      <c r="N58" t="s">
        <v>827</v>
      </c>
      <c r="O58">
        <v>1</v>
      </c>
      <c r="P58" t="s">
        <v>39</v>
      </c>
      <c r="R58" t="s">
        <v>135</v>
      </c>
      <c r="S58" t="s">
        <v>638</v>
      </c>
      <c r="V58" t="s">
        <v>610</v>
      </c>
    </row>
    <row r="59" spans="1:22">
      <c r="A59" t="s">
        <v>375</v>
      </c>
      <c r="B59" t="s">
        <v>128</v>
      </c>
      <c r="D59" t="s">
        <v>40</v>
      </c>
      <c r="E59" t="s">
        <v>106</v>
      </c>
      <c r="F59" t="s">
        <v>21</v>
      </c>
      <c r="I59">
        <v>3</v>
      </c>
      <c r="J59">
        <v>1</v>
      </c>
      <c r="L59" t="s">
        <v>43</v>
      </c>
      <c r="N59" t="s">
        <v>131</v>
      </c>
      <c r="O59">
        <v>1</v>
      </c>
      <c r="P59" t="s">
        <v>49</v>
      </c>
      <c r="R59" t="s">
        <v>39</v>
      </c>
      <c r="S59" t="s">
        <v>39</v>
      </c>
      <c r="V59" t="s">
        <v>52</v>
      </c>
    </row>
    <row r="60" spans="1:22">
      <c r="A60" t="s">
        <v>376</v>
      </c>
      <c r="E60" t="s">
        <v>22</v>
      </c>
      <c r="F60" t="s">
        <v>21</v>
      </c>
      <c r="I60">
        <v>2</v>
      </c>
      <c r="J60">
        <v>0</v>
      </c>
      <c r="L60" t="s">
        <v>54</v>
      </c>
      <c r="M60" t="s">
        <v>691</v>
      </c>
      <c r="N60" t="s">
        <v>119</v>
      </c>
      <c r="O60">
        <v>1</v>
      </c>
      <c r="P60" t="s">
        <v>39</v>
      </c>
      <c r="R60" t="s">
        <v>135</v>
      </c>
      <c r="S60" t="s">
        <v>39</v>
      </c>
      <c r="V60" t="s">
        <v>52</v>
      </c>
    </row>
    <row r="61" spans="1:22">
      <c r="A61" t="s">
        <v>377</v>
      </c>
      <c r="D61" t="s">
        <v>40</v>
      </c>
      <c r="E61" t="s">
        <v>106</v>
      </c>
      <c r="F61" t="s">
        <v>14</v>
      </c>
      <c r="I61">
        <v>3</v>
      </c>
      <c r="J61">
        <v>3</v>
      </c>
      <c r="L61" t="s">
        <v>54</v>
      </c>
      <c r="M61" t="s">
        <v>828</v>
      </c>
      <c r="N61" t="s">
        <v>212</v>
      </c>
      <c r="O61">
        <v>4</v>
      </c>
      <c r="P61" t="s">
        <v>49</v>
      </c>
      <c r="R61" t="s">
        <v>829</v>
      </c>
      <c r="S61" t="s">
        <v>39</v>
      </c>
      <c r="V61" t="s">
        <v>52</v>
      </c>
    </row>
    <row r="62" spans="1:22">
      <c r="A62" t="s">
        <v>378</v>
      </c>
      <c r="D62" t="s">
        <v>23</v>
      </c>
      <c r="E62" t="s">
        <v>106</v>
      </c>
      <c r="F62" t="s">
        <v>21</v>
      </c>
      <c r="I62">
        <v>0</v>
      </c>
      <c r="J62">
        <v>0</v>
      </c>
      <c r="L62" t="s">
        <v>17</v>
      </c>
      <c r="M62" t="s">
        <v>712</v>
      </c>
      <c r="N62" t="s">
        <v>131</v>
      </c>
      <c r="O62">
        <v>1</v>
      </c>
      <c r="P62" t="s">
        <v>39</v>
      </c>
      <c r="S62" t="s">
        <v>242</v>
      </c>
      <c r="V62" t="s">
        <v>243</v>
      </c>
    </row>
    <row r="63" spans="1:22">
      <c r="A63" t="s">
        <v>379</v>
      </c>
      <c r="D63" t="s">
        <v>34</v>
      </c>
      <c r="E63" t="s">
        <v>22</v>
      </c>
      <c r="F63" t="s">
        <v>21</v>
      </c>
      <c r="I63">
        <v>1</v>
      </c>
      <c r="J63">
        <v>0</v>
      </c>
      <c r="L63" t="s">
        <v>54</v>
      </c>
      <c r="M63" t="s">
        <v>185</v>
      </c>
      <c r="N63" t="s">
        <v>122</v>
      </c>
      <c r="O63">
        <v>3</v>
      </c>
      <c r="P63" t="s">
        <v>39</v>
      </c>
      <c r="R63" t="s">
        <v>731</v>
      </c>
      <c r="S63" t="s">
        <v>699</v>
      </c>
      <c r="V63" t="s">
        <v>52</v>
      </c>
    </row>
    <row r="64" spans="1:22">
      <c r="A64" t="s">
        <v>380</v>
      </c>
      <c r="D64" t="s">
        <v>40</v>
      </c>
      <c r="E64" t="s">
        <v>106</v>
      </c>
      <c r="F64" t="s">
        <v>14</v>
      </c>
      <c r="I64">
        <v>1</v>
      </c>
      <c r="J64">
        <v>0</v>
      </c>
      <c r="L64" t="s">
        <v>54</v>
      </c>
      <c r="N64" t="s">
        <v>111</v>
      </c>
      <c r="O64">
        <v>1</v>
      </c>
      <c r="P64" t="s">
        <v>39</v>
      </c>
      <c r="R64" t="s">
        <v>132</v>
      </c>
      <c r="S64" t="s">
        <v>39</v>
      </c>
      <c r="V64" t="s">
        <v>52</v>
      </c>
    </row>
    <row r="65" spans="1:22">
      <c r="A65" t="s">
        <v>381</v>
      </c>
      <c r="B65" t="s">
        <v>128</v>
      </c>
      <c r="D65" t="s">
        <v>40</v>
      </c>
      <c r="E65" t="s">
        <v>22</v>
      </c>
      <c r="F65" t="s">
        <v>21</v>
      </c>
      <c r="I65">
        <v>3</v>
      </c>
      <c r="J65">
        <v>0</v>
      </c>
      <c r="L65" t="s">
        <v>17</v>
      </c>
      <c r="M65" t="s">
        <v>259</v>
      </c>
      <c r="N65" t="s">
        <v>187</v>
      </c>
      <c r="O65">
        <v>1</v>
      </c>
      <c r="P65" t="s">
        <v>39</v>
      </c>
      <c r="R65" t="s">
        <v>39</v>
      </c>
      <c r="S65" t="s">
        <v>49</v>
      </c>
      <c r="V65" t="s">
        <v>52</v>
      </c>
    </row>
    <row r="66" spans="1:22">
      <c r="A66" t="s">
        <v>382</v>
      </c>
      <c r="D66" t="s">
        <v>34</v>
      </c>
      <c r="E66" t="s">
        <v>195</v>
      </c>
      <c r="G66" t="s">
        <v>830</v>
      </c>
      <c r="I66">
        <v>12</v>
      </c>
      <c r="J66">
        <v>7</v>
      </c>
      <c r="K66" t="s">
        <v>37</v>
      </c>
      <c r="L66" t="s">
        <v>54</v>
      </c>
      <c r="N66" t="s">
        <v>104</v>
      </c>
      <c r="O66">
        <v>1</v>
      </c>
      <c r="P66" t="s">
        <v>49</v>
      </c>
      <c r="R66" t="s">
        <v>244</v>
      </c>
      <c r="S66" t="s">
        <v>49</v>
      </c>
      <c r="V66" t="s">
        <v>52</v>
      </c>
    </row>
    <row r="67" spans="1:22">
      <c r="A67" t="s">
        <v>383</v>
      </c>
      <c r="B67" t="s">
        <v>128</v>
      </c>
      <c r="D67" t="s">
        <v>40</v>
      </c>
      <c r="E67" t="s">
        <v>195</v>
      </c>
      <c r="F67" t="s">
        <v>14</v>
      </c>
      <c r="I67">
        <v>12</v>
      </c>
      <c r="J67">
        <v>6</v>
      </c>
      <c r="K67" t="s">
        <v>179</v>
      </c>
      <c r="L67" t="s">
        <v>54</v>
      </c>
      <c r="N67" t="s">
        <v>143</v>
      </c>
      <c r="O67" t="s">
        <v>831</v>
      </c>
      <c r="P67" t="s">
        <v>39</v>
      </c>
      <c r="R67" t="s">
        <v>74</v>
      </c>
      <c r="S67" t="s">
        <v>755</v>
      </c>
      <c r="V67" t="s">
        <v>52</v>
      </c>
    </row>
    <row r="68" spans="1:22">
      <c r="A68" t="s">
        <v>384</v>
      </c>
      <c r="B68" t="s">
        <v>128</v>
      </c>
      <c r="D68" t="s">
        <v>172</v>
      </c>
      <c r="E68" t="s">
        <v>195</v>
      </c>
      <c r="F68" t="s">
        <v>21</v>
      </c>
      <c r="I68">
        <v>2</v>
      </c>
      <c r="J68">
        <v>1</v>
      </c>
      <c r="K68" t="s">
        <v>245</v>
      </c>
      <c r="L68" t="s">
        <v>54</v>
      </c>
      <c r="M68" t="s">
        <v>795</v>
      </c>
      <c r="N68" t="s">
        <v>237</v>
      </c>
      <c r="O68">
        <v>3</v>
      </c>
      <c r="P68" t="s">
        <v>49</v>
      </c>
      <c r="R68" t="s">
        <v>661</v>
      </c>
      <c r="S68" t="s">
        <v>639</v>
      </c>
      <c r="V68" t="s">
        <v>52</v>
      </c>
    </row>
    <row r="69" spans="1:22">
      <c r="A69" t="s">
        <v>385</v>
      </c>
      <c r="B69" t="s">
        <v>128</v>
      </c>
      <c r="C69" t="s">
        <v>128</v>
      </c>
      <c r="D69" t="s">
        <v>34</v>
      </c>
      <c r="E69" t="s">
        <v>22</v>
      </c>
      <c r="F69" t="s">
        <v>14</v>
      </c>
      <c r="I69">
        <v>7</v>
      </c>
      <c r="J69">
        <v>1</v>
      </c>
      <c r="L69" t="s">
        <v>130</v>
      </c>
      <c r="N69" t="s">
        <v>211</v>
      </c>
      <c r="O69">
        <v>1</v>
      </c>
      <c r="P69" t="s">
        <v>39</v>
      </c>
      <c r="R69" t="s">
        <v>74</v>
      </c>
      <c r="S69" t="s">
        <v>49</v>
      </c>
      <c r="V69" t="s">
        <v>52</v>
      </c>
    </row>
    <row r="70" spans="1:22">
      <c r="A70" t="s">
        <v>386</v>
      </c>
      <c r="B70" t="s">
        <v>128</v>
      </c>
      <c r="D70" t="s">
        <v>23</v>
      </c>
      <c r="E70" t="s">
        <v>195</v>
      </c>
      <c r="F70" t="s">
        <v>14</v>
      </c>
      <c r="I70">
        <v>1</v>
      </c>
      <c r="J70">
        <v>1</v>
      </c>
      <c r="L70" t="s">
        <v>17</v>
      </c>
      <c r="N70" t="s">
        <v>832</v>
      </c>
      <c r="O70" t="s">
        <v>220</v>
      </c>
      <c r="P70" t="s">
        <v>39</v>
      </c>
      <c r="R70" t="s">
        <v>29</v>
      </c>
      <c r="S70" t="s">
        <v>39</v>
      </c>
      <c r="V70" t="s">
        <v>52</v>
      </c>
    </row>
    <row r="71" spans="1:22">
      <c r="A71" t="s">
        <v>387</v>
      </c>
      <c r="D71" t="s">
        <v>40</v>
      </c>
      <c r="E71" t="s">
        <v>22</v>
      </c>
      <c r="F71" t="s">
        <v>14</v>
      </c>
      <c r="I71">
        <v>4</v>
      </c>
      <c r="J71">
        <v>0</v>
      </c>
      <c r="L71" t="s">
        <v>43</v>
      </c>
      <c r="N71" t="s">
        <v>142</v>
      </c>
      <c r="O71">
        <v>1</v>
      </c>
      <c r="P71" t="s">
        <v>49</v>
      </c>
      <c r="R71" t="s">
        <v>74</v>
      </c>
      <c r="S71" t="s">
        <v>49</v>
      </c>
      <c r="V71" t="s">
        <v>52</v>
      </c>
    </row>
    <row r="72" spans="1:22">
      <c r="A72" t="s">
        <v>388</v>
      </c>
      <c r="B72" t="s">
        <v>128</v>
      </c>
      <c r="D72" t="s">
        <v>23</v>
      </c>
      <c r="E72" t="s">
        <v>195</v>
      </c>
      <c r="F72" t="s">
        <v>21</v>
      </c>
      <c r="G72" t="s">
        <v>756</v>
      </c>
      <c r="I72">
        <v>1</v>
      </c>
      <c r="J72">
        <v>1</v>
      </c>
      <c r="K72" t="s">
        <v>246</v>
      </c>
      <c r="L72" t="s">
        <v>54</v>
      </c>
      <c r="N72" t="s">
        <v>833</v>
      </c>
      <c r="O72">
        <v>1</v>
      </c>
      <c r="P72" t="s">
        <v>247</v>
      </c>
      <c r="R72" t="s">
        <v>132</v>
      </c>
      <c r="S72" t="s">
        <v>248</v>
      </c>
      <c r="V72" t="s">
        <v>52</v>
      </c>
    </row>
    <row r="73" spans="1:22">
      <c r="A73" t="s">
        <v>389</v>
      </c>
      <c r="B73" t="s">
        <v>128</v>
      </c>
      <c r="D73" t="s">
        <v>23</v>
      </c>
      <c r="E73" t="s">
        <v>106</v>
      </c>
      <c r="F73" t="s">
        <v>21</v>
      </c>
      <c r="I73">
        <v>1</v>
      </c>
      <c r="J73">
        <v>0</v>
      </c>
      <c r="L73" t="s">
        <v>17</v>
      </c>
      <c r="N73" t="s">
        <v>154</v>
      </c>
      <c r="O73">
        <v>1</v>
      </c>
      <c r="P73" t="s">
        <v>39</v>
      </c>
      <c r="R73" t="s">
        <v>132</v>
      </c>
      <c r="S73" t="s">
        <v>640</v>
      </c>
      <c r="V73" t="s">
        <v>52</v>
      </c>
    </row>
    <row r="74" spans="1:22">
      <c r="A74" t="s">
        <v>390</v>
      </c>
      <c r="B74" t="s">
        <v>128</v>
      </c>
      <c r="E74" t="s">
        <v>106</v>
      </c>
      <c r="F74" t="s">
        <v>21</v>
      </c>
      <c r="I74">
        <v>4</v>
      </c>
      <c r="J74">
        <v>0</v>
      </c>
      <c r="L74" t="s">
        <v>834</v>
      </c>
      <c r="N74" t="s">
        <v>107</v>
      </c>
      <c r="O74">
        <v>1</v>
      </c>
      <c r="P74" t="s">
        <v>39</v>
      </c>
      <c r="R74" t="s">
        <v>249</v>
      </c>
      <c r="S74" t="s">
        <v>39</v>
      </c>
      <c r="V74" t="s">
        <v>52</v>
      </c>
    </row>
    <row r="75" spans="1:22">
      <c r="A75" t="s">
        <v>391</v>
      </c>
      <c r="D75" t="s">
        <v>40</v>
      </c>
      <c r="E75" t="s">
        <v>195</v>
      </c>
      <c r="F75" t="s">
        <v>14</v>
      </c>
      <c r="G75" t="s">
        <v>835</v>
      </c>
      <c r="I75">
        <v>12</v>
      </c>
      <c r="J75">
        <v>6</v>
      </c>
      <c r="K75" t="s">
        <v>32</v>
      </c>
      <c r="L75" t="s">
        <v>17</v>
      </c>
      <c r="N75" t="s">
        <v>178</v>
      </c>
      <c r="O75">
        <v>1</v>
      </c>
      <c r="P75" t="s">
        <v>39</v>
      </c>
      <c r="R75" t="s">
        <v>132</v>
      </c>
      <c r="S75" t="s">
        <v>39</v>
      </c>
      <c r="V75" t="s">
        <v>611</v>
      </c>
    </row>
    <row r="76" spans="1:22">
      <c r="A76" t="s">
        <v>392</v>
      </c>
      <c r="B76" t="s">
        <v>128</v>
      </c>
      <c r="D76" t="s">
        <v>200</v>
      </c>
      <c r="E76" t="s">
        <v>106</v>
      </c>
      <c r="F76" t="s">
        <v>21</v>
      </c>
      <c r="I76">
        <v>1</v>
      </c>
      <c r="J76">
        <v>0</v>
      </c>
      <c r="L76" t="s">
        <v>43</v>
      </c>
      <c r="N76" t="s">
        <v>250</v>
      </c>
      <c r="O76">
        <v>1</v>
      </c>
      <c r="P76" t="s">
        <v>49</v>
      </c>
      <c r="R76" t="s">
        <v>39</v>
      </c>
      <c r="S76" t="s">
        <v>39</v>
      </c>
      <c r="V76" t="s">
        <v>52</v>
      </c>
    </row>
    <row r="77" spans="1:22">
      <c r="A77" t="s">
        <v>393</v>
      </c>
      <c r="B77" t="s">
        <v>128</v>
      </c>
      <c r="D77" t="s">
        <v>40</v>
      </c>
      <c r="E77" t="s">
        <v>106</v>
      </c>
      <c r="F77" t="s">
        <v>14</v>
      </c>
      <c r="G77" t="s">
        <v>836</v>
      </c>
      <c r="I77">
        <v>3</v>
      </c>
      <c r="J77">
        <v>1</v>
      </c>
      <c r="K77" t="s">
        <v>251</v>
      </c>
      <c r="L77" t="s">
        <v>17</v>
      </c>
      <c r="M77" t="s">
        <v>201</v>
      </c>
      <c r="N77" t="s">
        <v>138</v>
      </c>
      <c r="O77">
        <v>1</v>
      </c>
      <c r="P77" t="s">
        <v>39</v>
      </c>
      <c r="R77" t="s">
        <v>135</v>
      </c>
      <c r="S77" t="s">
        <v>252</v>
      </c>
      <c r="V77" t="s">
        <v>52</v>
      </c>
    </row>
    <row r="78" spans="1:22">
      <c r="A78" t="s">
        <v>394</v>
      </c>
      <c r="D78" t="s">
        <v>200</v>
      </c>
      <c r="E78" t="s">
        <v>195</v>
      </c>
      <c r="F78" t="s">
        <v>14</v>
      </c>
      <c r="G78" t="s">
        <v>837</v>
      </c>
      <c r="I78">
        <v>5</v>
      </c>
      <c r="J78">
        <v>1</v>
      </c>
      <c r="K78" t="s">
        <v>55</v>
      </c>
      <c r="L78" t="s">
        <v>54</v>
      </c>
      <c r="N78" t="s">
        <v>253</v>
      </c>
      <c r="O78">
        <v>1</v>
      </c>
      <c r="P78" t="s">
        <v>39</v>
      </c>
      <c r="R78" t="s">
        <v>132</v>
      </c>
      <c r="S78" t="s">
        <v>39</v>
      </c>
      <c r="V78" t="s">
        <v>52</v>
      </c>
    </row>
    <row r="79" spans="1:22">
      <c r="A79" t="s">
        <v>395</v>
      </c>
      <c r="D79" t="s">
        <v>128</v>
      </c>
      <c r="E79" t="s">
        <v>128</v>
      </c>
      <c r="F79" t="s">
        <v>128</v>
      </c>
      <c r="G79" t="s">
        <v>838</v>
      </c>
      <c r="I79">
        <v>16</v>
      </c>
      <c r="J79">
        <v>15</v>
      </c>
      <c r="K79" t="s">
        <v>254</v>
      </c>
      <c r="L79" t="s">
        <v>54</v>
      </c>
      <c r="M79" t="s">
        <v>128</v>
      </c>
      <c r="N79" t="s">
        <v>723</v>
      </c>
      <c r="O79" t="s">
        <v>182</v>
      </c>
      <c r="P79" t="s">
        <v>39</v>
      </c>
      <c r="Q79" t="s">
        <v>128</v>
      </c>
      <c r="R79" t="s">
        <v>135</v>
      </c>
      <c r="S79" t="s">
        <v>255</v>
      </c>
      <c r="V79" t="s">
        <v>52</v>
      </c>
    </row>
    <row r="80" spans="1:22">
      <c r="A80" t="s">
        <v>396</v>
      </c>
      <c r="D80">
        <v>2</v>
      </c>
      <c r="E80">
        <v>2</v>
      </c>
      <c r="G80" t="s">
        <v>256</v>
      </c>
      <c r="I80">
        <v>3</v>
      </c>
      <c r="J80">
        <v>2</v>
      </c>
      <c r="K80" t="s">
        <v>137</v>
      </c>
      <c r="L80" t="s">
        <v>17</v>
      </c>
      <c r="N80" t="s">
        <v>118</v>
      </c>
      <c r="O80">
        <v>1</v>
      </c>
      <c r="P80" t="s">
        <v>39</v>
      </c>
      <c r="R80" t="s">
        <v>135</v>
      </c>
      <c r="S80" t="s">
        <v>839</v>
      </c>
      <c r="V80" t="s">
        <v>612</v>
      </c>
    </row>
    <row r="81" spans="1:22">
      <c r="A81" t="s">
        <v>397</v>
      </c>
      <c r="D81" t="s">
        <v>40</v>
      </c>
      <c r="E81" t="s">
        <v>22</v>
      </c>
      <c r="F81" t="s">
        <v>14</v>
      </c>
      <c r="I81">
        <v>1</v>
      </c>
      <c r="J81">
        <v>0</v>
      </c>
      <c r="L81" t="s">
        <v>17</v>
      </c>
      <c r="N81" t="s">
        <v>258</v>
      </c>
      <c r="O81">
        <v>1</v>
      </c>
      <c r="P81" t="s">
        <v>39</v>
      </c>
      <c r="R81" t="s">
        <v>132</v>
      </c>
      <c r="S81" t="s">
        <v>39</v>
      </c>
      <c r="V81" t="s">
        <v>52</v>
      </c>
    </row>
    <row r="82" spans="1:22">
      <c r="A82" t="s">
        <v>398</v>
      </c>
      <c r="B82" t="s">
        <v>128</v>
      </c>
      <c r="C82" t="s">
        <v>128</v>
      </c>
      <c r="D82" t="s">
        <v>840</v>
      </c>
      <c r="E82" t="s">
        <v>841</v>
      </c>
      <c r="F82" t="s">
        <v>128</v>
      </c>
      <c r="I82">
        <v>1</v>
      </c>
      <c r="J82">
        <v>0</v>
      </c>
      <c r="L82" t="s">
        <v>17</v>
      </c>
      <c r="M82" t="s">
        <v>842</v>
      </c>
      <c r="N82" t="s">
        <v>843</v>
      </c>
      <c r="O82" t="s">
        <v>844</v>
      </c>
      <c r="P82" t="s">
        <v>39</v>
      </c>
      <c r="R82" t="s">
        <v>135</v>
      </c>
      <c r="S82" t="s">
        <v>613</v>
      </c>
      <c r="V82" t="s">
        <v>52</v>
      </c>
    </row>
    <row r="83" spans="1:22">
      <c r="A83" t="s">
        <v>399</v>
      </c>
      <c r="I83">
        <v>45</v>
      </c>
      <c r="J83">
        <v>4</v>
      </c>
      <c r="K83" t="s">
        <v>144</v>
      </c>
      <c r="L83" t="s">
        <v>54</v>
      </c>
      <c r="N83" t="s">
        <v>178</v>
      </c>
      <c r="O83" t="s">
        <v>217</v>
      </c>
      <c r="P83" t="s">
        <v>49</v>
      </c>
      <c r="S83" t="s">
        <v>140</v>
      </c>
      <c r="V83" t="s">
        <v>260</v>
      </c>
    </row>
    <row r="84" spans="1:22">
      <c r="A84" t="s">
        <v>400</v>
      </c>
      <c r="D84" t="s">
        <v>23</v>
      </c>
      <c r="I84">
        <v>3</v>
      </c>
      <c r="J84">
        <v>2</v>
      </c>
      <c r="L84" t="s">
        <v>130</v>
      </c>
      <c r="N84" t="s">
        <v>222</v>
      </c>
      <c r="O84">
        <v>1</v>
      </c>
      <c r="P84" t="s">
        <v>39</v>
      </c>
      <c r="R84" t="s">
        <v>39</v>
      </c>
      <c r="S84" t="s">
        <v>39</v>
      </c>
      <c r="V84" t="s">
        <v>52</v>
      </c>
    </row>
    <row r="85" spans="1:22">
      <c r="A85" t="s">
        <v>401</v>
      </c>
      <c r="D85" t="s">
        <v>40</v>
      </c>
      <c r="E85" t="s">
        <v>22</v>
      </c>
      <c r="F85" t="s">
        <v>14</v>
      </c>
      <c r="I85">
        <v>2</v>
      </c>
      <c r="J85">
        <v>0</v>
      </c>
      <c r="L85" t="s">
        <v>54</v>
      </c>
      <c r="N85" t="s">
        <v>125</v>
      </c>
      <c r="O85">
        <v>1</v>
      </c>
      <c r="P85" t="s">
        <v>39</v>
      </c>
      <c r="R85" t="s">
        <v>39</v>
      </c>
      <c r="S85" t="s">
        <v>39</v>
      </c>
      <c r="V85" t="s">
        <v>52</v>
      </c>
    </row>
    <row r="86" spans="1:22">
      <c r="A86" t="s">
        <v>402</v>
      </c>
      <c r="B86" t="s">
        <v>128</v>
      </c>
      <c r="D86" t="s">
        <v>40</v>
      </c>
      <c r="E86" t="s">
        <v>22</v>
      </c>
      <c r="F86" t="s">
        <v>14</v>
      </c>
      <c r="I86">
        <v>3</v>
      </c>
      <c r="J86">
        <v>0</v>
      </c>
      <c r="L86" t="s">
        <v>635</v>
      </c>
      <c r="N86" t="s">
        <v>111</v>
      </c>
      <c r="O86">
        <v>1</v>
      </c>
      <c r="P86" t="s">
        <v>39</v>
      </c>
      <c r="R86" t="s">
        <v>39</v>
      </c>
      <c r="S86" t="s">
        <v>39</v>
      </c>
      <c r="V86" t="s">
        <v>52</v>
      </c>
    </row>
    <row r="87" spans="1:22">
      <c r="A87" t="s">
        <v>403</v>
      </c>
      <c r="B87" t="s">
        <v>128</v>
      </c>
      <c r="D87" t="s">
        <v>40</v>
      </c>
      <c r="E87" t="s">
        <v>22</v>
      </c>
      <c r="F87" t="s">
        <v>14</v>
      </c>
      <c r="I87">
        <v>1</v>
      </c>
      <c r="J87">
        <v>0</v>
      </c>
      <c r="L87" t="s">
        <v>17</v>
      </c>
      <c r="N87" t="s">
        <v>142</v>
      </c>
      <c r="O87">
        <v>2</v>
      </c>
      <c r="P87" t="s">
        <v>49</v>
      </c>
      <c r="R87" t="s">
        <v>74</v>
      </c>
      <c r="S87" t="s">
        <v>39</v>
      </c>
      <c r="V87" t="s">
        <v>52</v>
      </c>
    </row>
    <row r="88" spans="1:22">
      <c r="A88" t="s">
        <v>404</v>
      </c>
      <c r="D88" t="s">
        <v>172</v>
      </c>
      <c r="E88" t="s">
        <v>195</v>
      </c>
      <c r="F88" t="s">
        <v>14</v>
      </c>
      <c r="G88" t="s">
        <v>845</v>
      </c>
      <c r="I88">
        <v>10</v>
      </c>
      <c r="J88">
        <v>2</v>
      </c>
      <c r="K88" t="s">
        <v>261</v>
      </c>
      <c r="L88" t="s">
        <v>54</v>
      </c>
      <c r="M88" t="s">
        <v>50</v>
      </c>
      <c r="N88" t="s">
        <v>724</v>
      </c>
      <c r="O88">
        <v>2</v>
      </c>
      <c r="P88" t="s">
        <v>641</v>
      </c>
      <c r="R88" t="s">
        <v>135</v>
      </c>
      <c r="S88" t="s">
        <v>262</v>
      </c>
      <c r="V88" t="s">
        <v>52</v>
      </c>
    </row>
    <row r="89" spans="1:22">
      <c r="A89" t="s">
        <v>405</v>
      </c>
      <c r="D89" t="s">
        <v>40</v>
      </c>
      <c r="E89" t="s">
        <v>195</v>
      </c>
      <c r="F89" t="s">
        <v>14</v>
      </c>
      <c r="G89" t="s">
        <v>846</v>
      </c>
      <c r="I89">
        <v>3</v>
      </c>
      <c r="J89">
        <v>3</v>
      </c>
      <c r="K89" t="s">
        <v>179</v>
      </c>
      <c r="L89" t="s">
        <v>54</v>
      </c>
      <c r="M89" t="s">
        <v>692</v>
      </c>
      <c r="N89" t="s">
        <v>138</v>
      </c>
      <c r="O89">
        <v>1</v>
      </c>
      <c r="P89" t="s">
        <v>263</v>
      </c>
      <c r="R89" t="s">
        <v>135</v>
      </c>
      <c r="S89" t="s">
        <v>140</v>
      </c>
      <c r="V89" t="s">
        <v>52</v>
      </c>
    </row>
    <row r="90" spans="1:22">
      <c r="A90" t="s">
        <v>406</v>
      </c>
      <c r="B90" t="s">
        <v>128</v>
      </c>
      <c r="D90" t="s">
        <v>200</v>
      </c>
      <c r="E90" t="s">
        <v>195</v>
      </c>
      <c r="F90" t="s">
        <v>14</v>
      </c>
      <c r="G90" t="s">
        <v>847</v>
      </c>
      <c r="I90">
        <v>3</v>
      </c>
      <c r="J90">
        <v>2</v>
      </c>
      <c r="K90" t="s">
        <v>144</v>
      </c>
      <c r="L90" t="s">
        <v>17</v>
      </c>
      <c r="M90" t="s">
        <v>848</v>
      </c>
      <c r="N90" t="s">
        <v>849</v>
      </c>
      <c r="O90">
        <v>4</v>
      </c>
      <c r="P90" t="s">
        <v>39</v>
      </c>
      <c r="R90" t="s">
        <v>642</v>
      </c>
      <c r="S90" t="s">
        <v>643</v>
      </c>
      <c r="V90" t="s">
        <v>52</v>
      </c>
    </row>
    <row r="91" spans="1:22">
      <c r="A91" t="s">
        <v>407</v>
      </c>
      <c r="B91" t="s">
        <v>128</v>
      </c>
      <c r="D91" t="s">
        <v>40</v>
      </c>
      <c r="E91" t="s">
        <v>106</v>
      </c>
      <c r="F91" t="s">
        <v>21</v>
      </c>
      <c r="I91">
        <v>1</v>
      </c>
      <c r="J91">
        <v>1</v>
      </c>
      <c r="L91" t="s">
        <v>130</v>
      </c>
      <c r="N91" t="s">
        <v>125</v>
      </c>
      <c r="O91">
        <v>1</v>
      </c>
      <c r="P91" t="s">
        <v>39</v>
      </c>
      <c r="R91" t="s">
        <v>132</v>
      </c>
      <c r="S91" t="s">
        <v>39</v>
      </c>
      <c r="V91" t="s">
        <v>52</v>
      </c>
    </row>
    <row r="92" spans="1:22">
      <c r="A92" t="s">
        <v>408</v>
      </c>
      <c r="B92" t="s">
        <v>128</v>
      </c>
      <c r="D92" t="s">
        <v>40</v>
      </c>
      <c r="E92" t="s">
        <v>106</v>
      </c>
      <c r="F92" t="s">
        <v>21</v>
      </c>
      <c r="I92" t="s">
        <v>128</v>
      </c>
      <c r="J92" t="s">
        <v>128</v>
      </c>
      <c r="L92" t="s">
        <v>54</v>
      </c>
      <c r="M92" t="s">
        <v>257</v>
      </c>
      <c r="N92" t="s">
        <v>757</v>
      </c>
      <c r="O92" t="s">
        <v>220</v>
      </c>
      <c r="P92" t="s">
        <v>39</v>
      </c>
      <c r="R92" t="s">
        <v>128</v>
      </c>
      <c r="S92" t="s">
        <v>49</v>
      </c>
      <c r="V92" t="s">
        <v>52</v>
      </c>
    </row>
    <row r="93" spans="1:22">
      <c r="A93" t="s">
        <v>409</v>
      </c>
      <c r="B93" t="s">
        <v>128</v>
      </c>
      <c r="D93" t="s">
        <v>40</v>
      </c>
      <c r="E93" t="s">
        <v>106</v>
      </c>
      <c r="F93" t="s">
        <v>21</v>
      </c>
      <c r="I93">
        <v>2</v>
      </c>
      <c r="J93">
        <v>0</v>
      </c>
      <c r="L93" t="s">
        <v>54</v>
      </c>
      <c r="N93" t="s">
        <v>237</v>
      </c>
      <c r="O93">
        <v>1</v>
      </c>
      <c r="P93" t="s">
        <v>39</v>
      </c>
      <c r="R93" t="s">
        <v>135</v>
      </c>
      <c r="S93" t="s">
        <v>264</v>
      </c>
      <c r="V93" t="s">
        <v>56</v>
      </c>
    </row>
    <row r="94" spans="1:22">
      <c r="A94" t="s">
        <v>410</v>
      </c>
      <c r="B94" t="s">
        <v>128</v>
      </c>
      <c r="D94" t="s">
        <v>40</v>
      </c>
      <c r="E94" t="s">
        <v>22</v>
      </c>
      <c r="F94" t="s">
        <v>14</v>
      </c>
      <c r="I94">
        <v>1</v>
      </c>
      <c r="J94">
        <v>1</v>
      </c>
      <c r="L94" t="s">
        <v>100</v>
      </c>
      <c r="M94" t="s">
        <v>207</v>
      </c>
      <c r="N94" t="s">
        <v>123</v>
      </c>
      <c r="O94">
        <v>1</v>
      </c>
      <c r="P94" t="s">
        <v>59</v>
      </c>
      <c r="Q94" t="s">
        <v>644</v>
      </c>
      <c r="R94" t="s">
        <v>132</v>
      </c>
      <c r="S94" t="s">
        <v>39</v>
      </c>
      <c r="V94" t="s">
        <v>52</v>
      </c>
    </row>
    <row r="95" spans="1:22">
      <c r="A95" t="s">
        <v>411</v>
      </c>
      <c r="B95" t="s">
        <v>128</v>
      </c>
      <c r="D95" t="s">
        <v>53</v>
      </c>
      <c r="E95" t="s">
        <v>22</v>
      </c>
      <c r="F95" t="s">
        <v>14</v>
      </c>
      <c r="I95">
        <v>3</v>
      </c>
      <c r="J95">
        <v>0</v>
      </c>
      <c r="L95" t="s">
        <v>17</v>
      </c>
      <c r="N95" t="s">
        <v>850</v>
      </c>
      <c r="O95">
        <v>1</v>
      </c>
      <c r="P95" t="s">
        <v>39</v>
      </c>
      <c r="R95" t="s">
        <v>265</v>
      </c>
      <c r="S95" t="s">
        <v>39</v>
      </c>
      <c r="V95" t="s">
        <v>52</v>
      </c>
    </row>
    <row r="96" spans="1:22">
      <c r="A96" t="s">
        <v>412</v>
      </c>
      <c r="D96" t="s">
        <v>40</v>
      </c>
      <c r="E96" t="s">
        <v>106</v>
      </c>
      <c r="F96" t="s">
        <v>21</v>
      </c>
      <c r="I96">
        <v>1</v>
      </c>
      <c r="J96">
        <v>1</v>
      </c>
      <c r="L96" t="s">
        <v>17</v>
      </c>
      <c r="N96" t="s">
        <v>142</v>
      </c>
      <c r="O96">
        <v>1</v>
      </c>
      <c r="P96" t="s">
        <v>39</v>
      </c>
      <c r="R96" t="s">
        <v>132</v>
      </c>
      <c r="S96" t="s">
        <v>39</v>
      </c>
      <c r="V96" t="s">
        <v>52</v>
      </c>
    </row>
    <row r="97" spans="1:22">
      <c r="A97" t="s">
        <v>413</v>
      </c>
      <c r="B97" t="s">
        <v>128</v>
      </c>
      <c r="D97" t="s">
        <v>200</v>
      </c>
      <c r="E97" t="s">
        <v>22</v>
      </c>
      <c r="F97" t="s">
        <v>21</v>
      </c>
      <c r="I97">
        <v>2</v>
      </c>
      <c r="J97">
        <v>1</v>
      </c>
      <c r="L97" t="s">
        <v>54</v>
      </c>
      <c r="N97" t="s">
        <v>851</v>
      </c>
      <c r="O97">
        <v>5</v>
      </c>
      <c r="P97" t="s">
        <v>39</v>
      </c>
      <c r="R97" t="s">
        <v>614</v>
      </c>
      <c r="S97" t="s">
        <v>266</v>
      </c>
      <c r="V97" t="s">
        <v>52</v>
      </c>
    </row>
    <row r="98" spans="1:22">
      <c r="A98" t="s">
        <v>414</v>
      </c>
      <c r="D98" t="s">
        <v>40</v>
      </c>
      <c r="E98" t="s">
        <v>195</v>
      </c>
      <c r="F98" t="s">
        <v>21</v>
      </c>
      <c r="G98" t="s">
        <v>308</v>
      </c>
      <c r="I98">
        <v>4</v>
      </c>
      <c r="J98">
        <v>1</v>
      </c>
      <c r="K98" t="s">
        <v>258</v>
      </c>
      <c r="L98" t="s">
        <v>100</v>
      </c>
      <c r="M98" t="s">
        <v>207</v>
      </c>
      <c r="N98" t="s">
        <v>139</v>
      </c>
      <c r="O98">
        <v>2</v>
      </c>
      <c r="P98" t="s">
        <v>758</v>
      </c>
      <c r="R98" t="s">
        <v>132</v>
      </c>
      <c r="S98" t="s">
        <v>49</v>
      </c>
      <c r="V98" t="s">
        <v>52</v>
      </c>
    </row>
    <row r="99" spans="1:22">
      <c r="A99" t="s">
        <v>415</v>
      </c>
      <c r="D99" t="s">
        <v>23</v>
      </c>
      <c r="E99" t="s">
        <v>106</v>
      </c>
      <c r="F99" t="s">
        <v>21</v>
      </c>
      <c r="I99">
        <v>14</v>
      </c>
      <c r="J99">
        <v>0</v>
      </c>
      <c r="L99" t="s">
        <v>54</v>
      </c>
      <c r="N99" t="s">
        <v>115</v>
      </c>
      <c r="O99">
        <v>3</v>
      </c>
      <c r="P99" t="s">
        <v>49</v>
      </c>
      <c r="R99" t="s">
        <v>132</v>
      </c>
      <c r="S99" t="s">
        <v>39</v>
      </c>
      <c r="V99" t="s">
        <v>52</v>
      </c>
    </row>
    <row r="100" spans="1:22">
      <c r="A100" t="s">
        <v>416</v>
      </c>
      <c r="D100">
        <v>1</v>
      </c>
      <c r="E100">
        <v>0</v>
      </c>
      <c r="F100" t="s">
        <v>21</v>
      </c>
      <c r="I100">
        <v>1</v>
      </c>
      <c r="J100">
        <v>0</v>
      </c>
      <c r="L100" t="s">
        <v>54</v>
      </c>
      <c r="M100" t="s">
        <v>35</v>
      </c>
      <c r="N100" t="s">
        <v>199</v>
      </c>
      <c r="O100">
        <v>1</v>
      </c>
      <c r="P100" t="s">
        <v>39</v>
      </c>
      <c r="R100" t="s">
        <v>135</v>
      </c>
      <c r="S100" t="s">
        <v>140</v>
      </c>
      <c r="V100" t="s">
        <v>267</v>
      </c>
    </row>
    <row r="101" spans="1:22">
      <c r="A101" t="s">
        <v>417</v>
      </c>
      <c r="D101" t="s">
        <v>40</v>
      </c>
      <c r="E101" t="s">
        <v>106</v>
      </c>
      <c r="F101" t="s">
        <v>21</v>
      </c>
      <c r="I101" t="s">
        <v>128</v>
      </c>
      <c r="J101" t="s">
        <v>128</v>
      </c>
      <c r="L101" t="s">
        <v>17</v>
      </c>
      <c r="M101" t="s">
        <v>121</v>
      </c>
      <c r="N101" t="s">
        <v>146</v>
      </c>
      <c r="O101" t="s">
        <v>268</v>
      </c>
      <c r="P101" t="s">
        <v>39</v>
      </c>
      <c r="R101" t="s">
        <v>265</v>
      </c>
      <c r="S101" t="s">
        <v>269</v>
      </c>
      <c r="V101" t="s">
        <v>52</v>
      </c>
    </row>
    <row r="102" spans="1:22">
      <c r="A102" t="s">
        <v>418</v>
      </c>
      <c r="G102" t="s">
        <v>852</v>
      </c>
      <c r="I102">
        <v>10</v>
      </c>
      <c r="J102">
        <v>2</v>
      </c>
      <c r="K102" t="s">
        <v>67</v>
      </c>
      <c r="L102" t="s">
        <v>54</v>
      </c>
      <c r="N102" t="s">
        <v>118</v>
      </c>
      <c r="O102">
        <v>1</v>
      </c>
      <c r="P102" t="s">
        <v>39</v>
      </c>
      <c r="R102" t="s">
        <v>132</v>
      </c>
      <c r="S102" t="s">
        <v>181</v>
      </c>
      <c r="V102" t="s">
        <v>270</v>
      </c>
    </row>
    <row r="103" spans="1:22">
      <c r="A103" t="s">
        <v>419</v>
      </c>
      <c r="D103" t="s">
        <v>128</v>
      </c>
      <c r="E103" t="s">
        <v>128</v>
      </c>
      <c r="F103" t="s">
        <v>128</v>
      </c>
      <c r="I103">
        <v>34</v>
      </c>
      <c r="J103">
        <v>18</v>
      </c>
      <c r="K103" t="s">
        <v>58</v>
      </c>
      <c r="L103" t="s">
        <v>54</v>
      </c>
      <c r="M103" t="s">
        <v>128</v>
      </c>
      <c r="N103" t="s">
        <v>853</v>
      </c>
      <c r="O103" t="s">
        <v>182</v>
      </c>
      <c r="P103" t="s">
        <v>39</v>
      </c>
      <c r="Q103" t="s">
        <v>128</v>
      </c>
      <c r="R103" t="s">
        <v>132</v>
      </c>
      <c r="S103" t="s">
        <v>39</v>
      </c>
      <c r="V103" t="s">
        <v>52</v>
      </c>
    </row>
    <row r="104" spans="1:22">
      <c r="A104" t="s">
        <v>420</v>
      </c>
      <c r="B104" t="s">
        <v>128</v>
      </c>
      <c r="D104" t="s">
        <v>200</v>
      </c>
      <c r="E104" t="s">
        <v>195</v>
      </c>
      <c r="F104" t="s">
        <v>14</v>
      </c>
      <c r="G104" t="s">
        <v>854</v>
      </c>
      <c r="I104">
        <v>1</v>
      </c>
      <c r="J104">
        <v>1</v>
      </c>
      <c r="K104" t="s">
        <v>144</v>
      </c>
      <c r="L104" t="s">
        <v>17</v>
      </c>
      <c r="M104" t="s">
        <v>201</v>
      </c>
      <c r="N104" t="s">
        <v>271</v>
      </c>
      <c r="O104" t="s">
        <v>855</v>
      </c>
      <c r="P104" t="s">
        <v>39</v>
      </c>
      <c r="R104" t="s">
        <v>132</v>
      </c>
      <c r="S104" t="s">
        <v>272</v>
      </c>
      <c r="V104" t="s">
        <v>52</v>
      </c>
    </row>
    <row r="105" spans="1:22">
      <c r="A105" t="s">
        <v>421</v>
      </c>
      <c r="D105" t="s">
        <v>172</v>
      </c>
      <c r="E105" t="s">
        <v>173</v>
      </c>
      <c r="F105" t="s">
        <v>14</v>
      </c>
      <c r="I105">
        <v>12</v>
      </c>
      <c r="J105">
        <v>6</v>
      </c>
      <c r="K105" t="s">
        <v>261</v>
      </c>
      <c r="L105" t="s">
        <v>54</v>
      </c>
      <c r="N105" t="s">
        <v>856</v>
      </c>
      <c r="O105">
        <v>1</v>
      </c>
      <c r="P105" t="s">
        <v>39</v>
      </c>
      <c r="R105" t="s">
        <v>135</v>
      </c>
      <c r="S105" t="s">
        <v>49</v>
      </c>
      <c r="V105" t="s">
        <v>52</v>
      </c>
    </row>
    <row r="106" spans="1:22">
      <c r="A106" t="s">
        <v>422</v>
      </c>
      <c r="B106" t="s">
        <v>128</v>
      </c>
      <c r="D106" t="s">
        <v>40</v>
      </c>
      <c r="E106" t="s">
        <v>22</v>
      </c>
      <c r="F106" t="s">
        <v>21</v>
      </c>
      <c r="I106" t="s">
        <v>128</v>
      </c>
      <c r="J106">
        <v>1</v>
      </c>
      <c r="K106" t="s">
        <v>154</v>
      </c>
      <c r="L106" t="s">
        <v>54</v>
      </c>
      <c r="N106" t="s">
        <v>154</v>
      </c>
      <c r="O106">
        <v>1</v>
      </c>
      <c r="P106" t="s">
        <v>39</v>
      </c>
      <c r="R106" t="s">
        <v>132</v>
      </c>
      <c r="S106" t="s">
        <v>39</v>
      </c>
      <c r="V106" t="s">
        <v>52</v>
      </c>
    </row>
    <row r="107" spans="1:22">
      <c r="A107" t="s">
        <v>423</v>
      </c>
      <c r="B107" t="s">
        <v>128</v>
      </c>
      <c r="D107" t="s">
        <v>40</v>
      </c>
      <c r="E107" t="s">
        <v>195</v>
      </c>
      <c r="F107" t="s">
        <v>14</v>
      </c>
      <c r="G107" t="s">
        <v>857</v>
      </c>
      <c r="I107">
        <v>10</v>
      </c>
      <c r="J107">
        <v>2</v>
      </c>
      <c r="K107" t="s">
        <v>179</v>
      </c>
      <c r="L107" t="s">
        <v>54</v>
      </c>
      <c r="M107" t="s">
        <v>35</v>
      </c>
      <c r="N107" t="s">
        <v>123</v>
      </c>
      <c r="O107">
        <v>1</v>
      </c>
      <c r="P107" t="s">
        <v>39</v>
      </c>
      <c r="R107" t="s">
        <v>135</v>
      </c>
      <c r="S107" t="s">
        <v>273</v>
      </c>
      <c r="V107" t="s">
        <v>52</v>
      </c>
    </row>
    <row r="108" spans="1:22">
      <c r="A108" t="s">
        <v>424</v>
      </c>
      <c r="D108" t="s">
        <v>40</v>
      </c>
      <c r="E108" t="s">
        <v>106</v>
      </c>
      <c r="F108" t="s">
        <v>21</v>
      </c>
      <c r="I108">
        <v>1</v>
      </c>
      <c r="J108">
        <v>0</v>
      </c>
      <c r="L108" t="s">
        <v>43</v>
      </c>
      <c r="N108" t="s">
        <v>237</v>
      </c>
      <c r="O108">
        <v>2</v>
      </c>
      <c r="P108" t="s">
        <v>39</v>
      </c>
      <c r="R108" t="s">
        <v>39</v>
      </c>
      <c r="S108" t="s">
        <v>49</v>
      </c>
      <c r="V108" t="s">
        <v>52</v>
      </c>
    </row>
    <row r="109" spans="1:22">
      <c r="A109" t="s">
        <v>425</v>
      </c>
      <c r="D109" t="s">
        <v>128</v>
      </c>
      <c r="E109" t="s">
        <v>128</v>
      </c>
      <c r="F109" t="s">
        <v>128</v>
      </c>
      <c r="G109" t="s">
        <v>858</v>
      </c>
      <c r="I109">
        <v>3</v>
      </c>
      <c r="J109">
        <v>2</v>
      </c>
      <c r="K109" t="s">
        <v>42</v>
      </c>
      <c r="L109" t="s">
        <v>54</v>
      </c>
      <c r="M109" t="s">
        <v>759</v>
      </c>
      <c r="N109" t="s">
        <v>141</v>
      </c>
      <c r="O109">
        <v>1</v>
      </c>
      <c r="P109" t="s">
        <v>244</v>
      </c>
      <c r="Q109" t="s">
        <v>128</v>
      </c>
      <c r="R109" t="s">
        <v>132</v>
      </c>
      <c r="S109" t="s">
        <v>615</v>
      </c>
      <c r="V109" t="s">
        <v>52</v>
      </c>
    </row>
    <row r="110" spans="1:22">
      <c r="A110" t="s">
        <v>426</v>
      </c>
      <c r="B110" t="s">
        <v>128</v>
      </c>
      <c r="D110" t="s">
        <v>40</v>
      </c>
      <c r="E110" t="s">
        <v>22</v>
      </c>
      <c r="F110" t="s">
        <v>21</v>
      </c>
      <c r="I110">
        <v>1</v>
      </c>
      <c r="J110">
        <v>0</v>
      </c>
      <c r="L110" t="s">
        <v>43</v>
      </c>
      <c r="N110" t="s">
        <v>123</v>
      </c>
      <c r="O110">
        <v>3</v>
      </c>
      <c r="P110" t="s">
        <v>39</v>
      </c>
      <c r="R110" t="s">
        <v>132</v>
      </c>
      <c r="S110" t="s">
        <v>274</v>
      </c>
      <c r="V110" t="s">
        <v>52</v>
      </c>
    </row>
    <row r="111" spans="1:22">
      <c r="A111" t="s">
        <v>427</v>
      </c>
      <c r="B111" t="s">
        <v>128</v>
      </c>
      <c r="D111" t="s">
        <v>53</v>
      </c>
      <c r="E111">
        <v>0</v>
      </c>
      <c r="F111" t="s">
        <v>14</v>
      </c>
      <c r="I111">
        <v>1</v>
      </c>
      <c r="J111">
        <v>0</v>
      </c>
      <c r="L111" t="s">
        <v>17</v>
      </c>
      <c r="N111" t="s">
        <v>134</v>
      </c>
      <c r="O111">
        <v>1</v>
      </c>
      <c r="P111" t="s">
        <v>39</v>
      </c>
      <c r="R111" t="s">
        <v>39</v>
      </c>
      <c r="S111" t="s">
        <v>39</v>
      </c>
      <c r="V111" t="s">
        <v>52</v>
      </c>
    </row>
    <row r="112" spans="1:22">
      <c r="A112" t="s">
        <v>428</v>
      </c>
      <c r="B112" t="s">
        <v>128</v>
      </c>
      <c r="D112" t="s">
        <v>40</v>
      </c>
      <c r="E112" t="s">
        <v>106</v>
      </c>
      <c r="F112" t="s">
        <v>21</v>
      </c>
      <c r="I112">
        <v>8</v>
      </c>
      <c r="J112">
        <v>0</v>
      </c>
      <c r="L112" t="s">
        <v>636</v>
      </c>
      <c r="N112" t="s">
        <v>122</v>
      </c>
      <c r="O112">
        <v>1</v>
      </c>
      <c r="P112" t="s">
        <v>693</v>
      </c>
      <c r="R112" t="s">
        <v>39</v>
      </c>
      <c r="S112" t="s">
        <v>49</v>
      </c>
      <c r="V112" t="s">
        <v>52</v>
      </c>
    </row>
    <row r="113" spans="1:22">
      <c r="A113" t="s">
        <v>429</v>
      </c>
      <c r="B113" t="s">
        <v>128</v>
      </c>
      <c r="D113" t="s">
        <v>40</v>
      </c>
      <c r="E113" t="s">
        <v>22</v>
      </c>
      <c r="F113" t="s">
        <v>21</v>
      </c>
      <c r="I113">
        <v>3</v>
      </c>
      <c r="J113">
        <v>1</v>
      </c>
      <c r="L113" t="s">
        <v>17</v>
      </c>
      <c r="N113" t="s">
        <v>237</v>
      </c>
      <c r="O113" t="s">
        <v>859</v>
      </c>
      <c r="P113" t="s">
        <v>39</v>
      </c>
      <c r="R113" t="s">
        <v>135</v>
      </c>
      <c r="S113" t="s">
        <v>49</v>
      </c>
      <c r="V113" t="s">
        <v>275</v>
      </c>
    </row>
    <row r="114" spans="1:22">
      <c r="A114" t="s">
        <v>430</v>
      </c>
      <c r="D114" t="s">
        <v>128</v>
      </c>
      <c r="G114" t="s">
        <v>860</v>
      </c>
      <c r="I114">
        <v>10</v>
      </c>
      <c r="J114">
        <v>1</v>
      </c>
      <c r="K114" t="s">
        <v>47</v>
      </c>
      <c r="L114" t="s">
        <v>54</v>
      </c>
      <c r="M114" t="s">
        <v>759</v>
      </c>
      <c r="N114" t="s">
        <v>861</v>
      </c>
      <c r="O114">
        <v>2</v>
      </c>
      <c r="P114" t="s">
        <v>29</v>
      </c>
      <c r="Q114" t="s">
        <v>128</v>
      </c>
      <c r="R114" t="s">
        <v>135</v>
      </c>
      <c r="S114" t="s">
        <v>276</v>
      </c>
      <c r="V114" t="s">
        <v>52</v>
      </c>
    </row>
    <row r="115" spans="1:22" ht="299.25">
      <c r="A115" t="s">
        <v>431</v>
      </c>
      <c r="G115" s="12" t="s">
        <v>862</v>
      </c>
      <c r="I115">
        <v>13</v>
      </c>
      <c r="J115">
        <v>5</v>
      </c>
      <c r="K115" t="s">
        <v>137</v>
      </c>
      <c r="L115" t="s">
        <v>54</v>
      </c>
      <c r="N115" t="s">
        <v>863</v>
      </c>
      <c r="O115" t="s">
        <v>182</v>
      </c>
      <c r="P115" t="s">
        <v>39</v>
      </c>
      <c r="R115" t="s">
        <v>725</v>
      </c>
      <c r="S115" t="s">
        <v>39</v>
      </c>
      <c r="V115" t="s">
        <v>616</v>
      </c>
    </row>
    <row r="116" spans="1:22">
      <c r="A116" t="s">
        <v>432</v>
      </c>
      <c r="B116" t="s">
        <v>128</v>
      </c>
      <c r="D116" t="s">
        <v>40</v>
      </c>
      <c r="E116" t="s">
        <v>106</v>
      </c>
      <c r="F116" t="s">
        <v>14</v>
      </c>
      <c r="I116">
        <v>1</v>
      </c>
      <c r="J116">
        <v>1</v>
      </c>
      <c r="L116" t="s">
        <v>130</v>
      </c>
      <c r="N116" t="s">
        <v>139</v>
      </c>
      <c r="O116">
        <v>1</v>
      </c>
      <c r="P116" t="s">
        <v>39</v>
      </c>
      <c r="R116" t="s">
        <v>132</v>
      </c>
      <c r="S116" t="s">
        <v>39</v>
      </c>
      <c r="V116" t="s">
        <v>52</v>
      </c>
    </row>
    <row r="117" spans="1:22">
      <c r="A117" t="s">
        <v>433</v>
      </c>
      <c r="D117" t="s">
        <v>34</v>
      </c>
      <c r="E117" t="s">
        <v>22</v>
      </c>
      <c r="F117" t="s">
        <v>21</v>
      </c>
      <c r="I117">
        <v>1</v>
      </c>
      <c r="J117">
        <v>0</v>
      </c>
      <c r="L117" t="s">
        <v>17</v>
      </c>
      <c r="N117" t="s">
        <v>133</v>
      </c>
      <c r="O117">
        <v>1</v>
      </c>
      <c r="P117" t="s">
        <v>39</v>
      </c>
      <c r="R117" t="s">
        <v>132</v>
      </c>
      <c r="S117" t="s">
        <v>39</v>
      </c>
      <c r="V117" t="s">
        <v>52</v>
      </c>
    </row>
    <row r="118" spans="1:22">
      <c r="A118" t="s">
        <v>434</v>
      </c>
      <c r="B118" t="s">
        <v>128</v>
      </c>
      <c r="D118" t="s">
        <v>40</v>
      </c>
      <c r="E118" t="s">
        <v>106</v>
      </c>
      <c r="F118" t="s">
        <v>21</v>
      </c>
      <c r="I118">
        <v>3</v>
      </c>
      <c r="J118">
        <v>1</v>
      </c>
      <c r="K118" t="s">
        <v>258</v>
      </c>
      <c r="L118" t="s">
        <v>17</v>
      </c>
      <c r="N118" t="s">
        <v>258</v>
      </c>
      <c r="O118">
        <v>2</v>
      </c>
      <c r="P118" t="s">
        <v>49</v>
      </c>
      <c r="R118" t="s">
        <v>135</v>
      </c>
      <c r="S118" t="s">
        <v>39</v>
      </c>
      <c r="V118" t="s">
        <v>52</v>
      </c>
    </row>
    <row r="119" spans="1:22">
      <c r="A119" t="s">
        <v>435</v>
      </c>
      <c r="B119" t="s">
        <v>128</v>
      </c>
      <c r="D119">
        <v>1</v>
      </c>
      <c r="E119" s="13">
        <v>45512</v>
      </c>
      <c r="G119" t="s">
        <v>864</v>
      </c>
      <c r="I119">
        <v>3</v>
      </c>
      <c r="J119">
        <v>8</v>
      </c>
      <c r="K119" t="s">
        <v>258</v>
      </c>
      <c r="L119" t="s">
        <v>54</v>
      </c>
      <c r="N119" t="s">
        <v>237</v>
      </c>
      <c r="O119">
        <v>1</v>
      </c>
      <c r="P119" t="s">
        <v>49</v>
      </c>
      <c r="R119" t="s">
        <v>277</v>
      </c>
      <c r="S119" t="s">
        <v>865</v>
      </c>
      <c r="V119" t="s">
        <v>277</v>
      </c>
    </row>
    <row r="120" spans="1:22">
      <c r="A120" t="s">
        <v>436</v>
      </c>
      <c r="D120" t="s">
        <v>34</v>
      </c>
      <c r="E120" t="s">
        <v>148</v>
      </c>
      <c r="F120" t="s">
        <v>129</v>
      </c>
      <c r="I120">
        <v>14</v>
      </c>
      <c r="J120">
        <v>9</v>
      </c>
      <c r="L120" t="s">
        <v>100</v>
      </c>
      <c r="M120" t="s">
        <v>203</v>
      </c>
      <c r="N120" t="s">
        <v>229</v>
      </c>
      <c r="O120">
        <v>2</v>
      </c>
      <c r="P120" t="s">
        <v>39</v>
      </c>
      <c r="S120" t="s">
        <v>617</v>
      </c>
      <c r="V120" t="s">
        <v>26</v>
      </c>
    </row>
    <row r="121" spans="1:22">
      <c r="A121" t="s">
        <v>437</v>
      </c>
      <c r="D121" t="s">
        <v>34</v>
      </c>
      <c r="E121" t="s">
        <v>22</v>
      </c>
      <c r="F121" t="s">
        <v>21</v>
      </c>
      <c r="I121">
        <v>1</v>
      </c>
      <c r="J121">
        <v>0</v>
      </c>
      <c r="L121" t="s">
        <v>17</v>
      </c>
      <c r="M121" t="s">
        <v>194</v>
      </c>
      <c r="N121" t="s">
        <v>238</v>
      </c>
      <c r="O121">
        <v>1</v>
      </c>
      <c r="P121" t="s">
        <v>25</v>
      </c>
      <c r="R121" t="s">
        <v>129</v>
      </c>
      <c r="V121" t="s">
        <v>26</v>
      </c>
    </row>
    <row r="122" spans="1:22">
      <c r="A122" t="s">
        <v>438</v>
      </c>
      <c r="D122" t="s">
        <v>23</v>
      </c>
      <c r="E122" t="s">
        <v>41</v>
      </c>
      <c r="F122" t="s">
        <v>110</v>
      </c>
      <c r="I122">
        <v>1</v>
      </c>
      <c r="J122">
        <v>0</v>
      </c>
      <c r="L122" t="s">
        <v>17</v>
      </c>
      <c r="N122" t="s">
        <v>28</v>
      </c>
      <c r="O122">
        <v>1</v>
      </c>
      <c r="P122" t="s">
        <v>25</v>
      </c>
      <c r="R122" t="s">
        <v>39</v>
      </c>
      <c r="S122" t="s">
        <v>39</v>
      </c>
      <c r="V122" t="s">
        <v>26</v>
      </c>
    </row>
    <row r="123" spans="1:22">
      <c r="A123" t="s">
        <v>439</v>
      </c>
      <c r="B123" s="14">
        <v>40620</v>
      </c>
      <c r="D123" t="s">
        <v>34</v>
      </c>
      <c r="E123" t="s">
        <v>22</v>
      </c>
      <c r="F123" t="s">
        <v>110</v>
      </c>
      <c r="I123">
        <v>0</v>
      </c>
      <c r="J123">
        <v>0</v>
      </c>
      <c r="L123" t="s">
        <v>17</v>
      </c>
      <c r="N123" t="s">
        <v>278</v>
      </c>
      <c r="O123">
        <v>1</v>
      </c>
      <c r="P123" t="s">
        <v>105</v>
      </c>
      <c r="R123" t="s">
        <v>105</v>
      </c>
      <c r="S123" t="s">
        <v>105</v>
      </c>
      <c r="V123" t="s">
        <v>662</v>
      </c>
    </row>
    <row r="124" spans="1:22">
      <c r="A124" t="s">
        <v>440</v>
      </c>
      <c r="B124" t="s">
        <v>128</v>
      </c>
      <c r="D124" t="s">
        <v>34</v>
      </c>
      <c r="E124" t="s">
        <v>33</v>
      </c>
      <c r="F124" t="s">
        <v>110</v>
      </c>
      <c r="I124">
        <v>14</v>
      </c>
      <c r="J124">
        <v>11</v>
      </c>
      <c r="L124" t="s">
        <v>17</v>
      </c>
      <c r="N124" t="s">
        <v>279</v>
      </c>
      <c r="O124" t="s">
        <v>710</v>
      </c>
      <c r="P124" t="s">
        <v>105</v>
      </c>
      <c r="S124" t="s">
        <v>105</v>
      </c>
      <c r="V124" t="s">
        <v>52</v>
      </c>
    </row>
    <row r="125" spans="1:22">
      <c r="A125" t="s">
        <v>545</v>
      </c>
      <c r="B125" t="s">
        <v>128</v>
      </c>
      <c r="D125" t="s">
        <v>40</v>
      </c>
      <c r="E125" t="s">
        <v>106</v>
      </c>
      <c r="F125" t="s">
        <v>21</v>
      </c>
      <c r="L125" t="s">
        <v>17</v>
      </c>
      <c r="N125" t="s">
        <v>125</v>
      </c>
      <c r="O125">
        <v>1</v>
      </c>
      <c r="P125" t="s">
        <v>18</v>
      </c>
      <c r="R125" t="s">
        <v>29</v>
      </c>
      <c r="S125" t="s">
        <v>20</v>
      </c>
      <c r="V125" t="s">
        <v>128</v>
      </c>
    </row>
    <row r="126" spans="1:22">
      <c r="A126" t="s">
        <v>546</v>
      </c>
      <c r="B126" t="s">
        <v>443</v>
      </c>
      <c r="D126" t="s">
        <v>200</v>
      </c>
      <c r="L126" t="s">
        <v>17</v>
      </c>
      <c r="N126" t="s">
        <v>663</v>
      </c>
      <c r="O126">
        <v>1</v>
      </c>
      <c r="P126" t="s">
        <v>18</v>
      </c>
      <c r="R126" t="s">
        <v>105</v>
      </c>
      <c r="S126" t="s">
        <v>20</v>
      </c>
      <c r="V126" t="s">
        <v>866</v>
      </c>
    </row>
    <row r="127" spans="1:22">
      <c r="A127" t="s">
        <v>547</v>
      </c>
      <c r="B127" t="s">
        <v>128</v>
      </c>
      <c r="D127" t="s">
        <v>40</v>
      </c>
      <c r="E127" t="s">
        <v>106</v>
      </c>
      <c r="F127" t="s">
        <v>14</v>
      </c>
      <c r="L127" t="s">
        <v>17</v>
      </c>
      <c r="N127" t="s">
        <v>664</v>
      </c>
      <c r="O127">
        <v>1</v>
      </c>
      <c r="P127" t="s">
        <v>18</v>
      </c>
      <c r="R127" t="s">
        <v>105</v>
      </c>
      <c r="S127" t="s">
        <v>20</v>
      </c>
      <c r="V127" t="s">
        <v>761</v>
      </c>
    </row>
    <row r="128" spans="1:22">
      <c r="A128" t="s">
        <v>548</v>
      </c>
      <c r="B128" t="s">
        <v>128</v>
      </c>
      <c r="D128" t="s">
        <v>40</v>
      </c>
      <c r="E128" t="s">
        <v>106</v>
      </c>
      <c r="F128" t="s">
        <v>21</v>
      </c>
      <c r="L128" t="s">
        <v>17</v>
      </c>
      <c r="N128" t="s">
        <v>665</v>
      </c>
      <c r="O128">
        <v>1</v>
      </c>
      <c r="P128" t="s">
        <v>29</v>
      </c>
      <c r="Q128" t="s">
        <v>630</v>
      </c>
      <c r="R128" t="s">
        <v>29</v>
      </c>
      <c r="S128" t="s">
        <v>630</v>
      </c>
      <c r="V128" t="s">
        <v>761</v>
      </c>
    </row>
    <row r="129" spans="1:22">
      <c r="A129" t="s">
        <v>441</v>
      </c>
      <c r="B129" t="s">
        <v>128</v>
      </c>
      <c r="C129" t="s">
        <v>128</v>
      </c>
      <c r="I129" t="s">
        <v>128</v>
      </c>
      <c r="J129" t="s">
        <v>128</v>
      </c>
      <c r="L129" t="s">
        <v>17</v>
      </c>
      <c r="N129" t="s">
        <v>646</v>
      </c>
      <c r="O129">
        <v>1</v>
      </c>
    </row>
    <row r="130" spans="1:22">
      <c r="A130" t="s">
        <v>442</v>
      </c>
      <c r="B130" t="s">
        <v>443</v>
      </c>
      <c r="D130" t="s">
        <v>40</v>
      </c>
      <c r="L130" t="s">
        <v>17</v>
      </c>
      <c r="N130" t="s">
        <v>280</v>
      </c>
      <c r="O130">
        <v>1</v>
      </c>
      <c r="S130" t="s">
        <v>20</v>
      </c>
    </row>
    <row r="131" spans="1:22">
      <c r="A131" t="s">
        <v>549</v>
      </c>
      <c r="B131" t="s">
        <v>128</v>
      </c>
      <c r="C131" t="s">
        <v>128</v>
      </c>
      <c r="I131" t="s">
        <v>128</v>
      </c>
      <c r="J131" t="s">
        <v>128</v>
      </c>
      <c r="K131" t="s">
        <v>128</v>
      </c>
      <c r="L131" t="s">
        <v>17</v>
      </c>
      <c r="N131" t="s">
        <v>666</v>
      </c>
      <c r="O131">
        <v>1</v>
      </c>
      <c r="P131" t="s">
        <v>700</v>
      </c>
      <c r="Q131" t="s">
        <v>128</v>
      </c>
      <c r="R131" t="s">
        <v>128</v>
      </c>
      <c r="S131" t="s">
        <v>20</v>
      </c>
      <c r="V131" t="s">
        <v>700</v>
      </c>
    </row>
    <row r="132" spans="1:22">
      <c r="A132" t="s">
        <v>550</v>
      </c>
      <c r="B132" t="s">
        <v>128</v>
      </c>
      <c r="C132" t="s">
        <v>128</v>
      </c>
      <c r="E132" t="s">
        <v>106</v>
      </c>
      <c r="F132" t="s">
        <v>14</v>
      </c>
      <c r="I132" t="s">
        <v>128</v>
      </c>
      <c r="J132">
        <v>0</v>
      </c>
      <c r="L132" t="s">
        <v>17</v>
      </c>
      <c r="N132" t="s">
        <v>697</v>
      </c>
      <c r="O132">
        <v>1</v>
      </c>
      <c r="P132" t="s">
        <v>39</v>
      </c>
      <c r="R132" t="s">
        <v>39</v>
      </c>
      <c r="S132" t="s">
        <v>20</v>
      </c>
      <c r="V132" t="s">
        <v>128</v>
      </c>
    </row>
    <row r="133" spans="1:22">
      <c r="A133" t="s">
        <v>551</v>
      </c>
      <c r="B133" t="s">
        <v>128</v>
      </c>
      <c r="C133" t="s">
        <v>128</v>
      </c>
      <c r="I133" t="s">
        <v>128</v>
      </c>
      <c r="J133" t="s">
        <v>128</v>
      </c>
      <c r="L133" t="s">
        <v>17</v>
      </c>
      <c r="N133" t="s">
        <v>796</v>
      </c>
      <c r="O133">
        <v>2</v>
      </c>
      <c r="S133" t="s">
        <v>20</v>
      </c>
    </row>
    <row r="134" spans="1:22">
      <c r="A134" t="s">
        <v>552</v>
      </c>
      <c r="B134" t="s">
        <v>128</v>
      </c>
      <c r="C134" t="s">
        <v>128</v>
      </c>
      <c r="D134" t="s">
        <v>40</v>
      </c>
      <c r="E134" t="s">
        <v>22</v>
      </c>
      <c r="F134" t="s">
        <v>14</v>
      </c>
      <c r="I134" t="s">
        <v>128</v>
      </c>
      <c r="J134">
        <v>0</v>
      </c>
      <c r="K134" t="s">
        <v>128</v>
      </c>
      <c r="L134" t="s">
        <v>54</v>
      </c>
      <c r="N134" t="s">
        <v>125</v>
      </c>
      <c r="O134">
        <v>1</v>
      </c>
      <c r="P134" t="s">
        <v>39</v>
      </c>
      <c r="Q134" t="s">
        <v>128</v>
      </c>
      <c r="R134" t="s">
        <v>39</v>
      </c>
      <c r="S134" t="s">
        <v>39</v>
      </c>
      <c r="V134" t="s">
        <v>44</v>
      </c>
    </row>
    <row r="135" spans="1:22">
      <c r="A135" t="s">
        <v>553</v>
      </c>
      <c r="B135" t="s">
        <v>128</v>
      </c>
      <c r="D135" t="s">
        <v>40</v>
      </c>
      <c r="E135" t="s">
        <v>22</v>
      </c>
      <c r="F135" t="s">
        <v>14</v>
      </c>
      <c r="I135">
        <v>3</v>
      </c>
      <c r="J135">
        <v>0</v>
      </c>
      <c r="L135" t="s">
        <v>17</v>
      </c>
      <c r="N135" t="s">
        <v>222</v>
      </c>
      <c r="O135">
        <v>1</v>
      </c>
      <c r="P135" t="s">
        <v>25</v>
      </c>
      <c r="R135" t="s">
        <v>25</v>
      </c>
      <c r="S135" t="s">
        <v>25</v>
      </c>
      <c r="V135" t="s">
        <v>44</v>
      </c>
    </row>
    <row r="136" spans="1:22">
      <c r="A136" t="s">
        <v>554</v>
      </c>
      <c r="B136" t="s">
        <v>128</v>
      </c>
      <c r="D136" t="s">
        <v>40</v>
      </c>
      <c r="E136" t="s">
        <v>106</v>
      </c>
      <c r="F136" t="s">
        <v>14</v>
      </c>
      <c r="L136" t="s">
        <v>17</v>
      </c>
      <c r="N136" t="s">
        <v>143</v>
      </c>
      <c r="O136">
        <v>1</v>
      </c>
      <c r="P136" t="s">
        <v>39</v>
      </c>
      <c r="R136" t="s">
        <v>762</v>
      </c>
      <c r="S136" t="s">
        <v>20</v>
      </c>
      <c r="V136" t="s">
        <v>128</v>
      </c>
    </row>
    <row r="137" spans="1:22">
      <c r="A137" t="s">
        <v>555</v>
      </c>
      <c r="B137" t="s">
        <v>128</v>
      </c>
      <c r="D137" t="s">
        <v>40</v>
      </c>
      <c r="E137" t="s">
        <v>106</v>
      </c>
      <c r="F137" t="s">
        <v>14</v>
      </c>
      <c r="L137" t="s">
        <v>17</v>
      </c>
      <c r="N137" t="s">
        <v>667</v>
      </c>
      <c r="O137">
        <v>1</v>
      </c>
      <c r="P137" t="s">
        <v>39</v>
      </c>
      <c r="R137" t="s">
        <v>29</v>
      </c>
      <c r="S137" t="s">
        <v>20</v>
      </c>
      <c r="V137" t="s">
        <v>867</v>
      </c>
    </row>
    <row r="138" spans="1:22">
      <c r="A138" t="s">
        <v>444</v>
      </c>
      <c r="D138" t="s">
        <v>172</v>
      </c>
      <c r="E138" t="s">
        <v>195</v>
      </c>
      <c r="F138" t="s">
        <v>27</v>
      </c>
      <c r="I138">
        <v>24</v>
      </c>
      <c r="J138">
        <v>10</v>
      </c>
      <c r="L138" t="s">
        <v>54</v>
      </c>
      <c r="N138" t="s">
        <v>118</v>
      </c>
      <c r="O138">
        <v>1</v>
      </c>
      <c r="P138" t="s">
        <v>29</v>
      </c>
      <c r="R138" t="s">
        <v>29</v>
      </c>
      <c r="S138" t="s">
        <v>29</v>
      </c>
      <c r="V138" t="s">
        <v>44</v>
      </c>
    </row>
    <row r="139" spans="1:22">
      <c r="A139" t="s">
        <v>445</v>
      </c>
      <c r="D139" t="s">
        <v>40</v>
      </c>
      <c r="E139" t="s">
        <v>22</v>
      </c>
      <c r="F139" t="s">
        <v>14</v>
      </c>
      <c r="I139">
        <v>1</v>
      </c>
      <c r="J139">
        <v>0</v>
      </c>
      <c r="L139" t="s">
        <v>117</v>
      </c>
      <c r="M139" t="s">
        <v>194</v>
      </c>
      <c r="N139" t="s">
        <v>111</v>
      </c>
      <c r="O139">
        <v>1</v>
      </c>
      <c r="P139" t="s">
        <v>25</v>
      </c>
      <c r="R139" t="s">
        <v>25</v>
      </c>
      <c r="S139" t="s">
        <v>25</v>
      </c>
      <c r="V139" t="s">
        <v>44</v>
      </c>
    </row>
    <row r="140" spans="1:22">
      <c r="A140" t="s">
        <v>446</v>
      </c>
      <c r="D140" t="s">
        <v>34</v>
      </c>
      <c r="E140" t="s">
        <v>195</v>
      </c>
      <c r="G140" t="s">
        <v>763</v>
      </c>
      <c r="I140">
        <v>17</v>
      </c>
      <c r="J140">
        <v>2</v>
      </c>
      <c r="K140" t="s">
        <v>118</v>
      </c>
      <c r="L140" t="s">
        <v>54</v>
      </c>
      <c r="M140" t="s">
        <v>789</v>
      </c>
      <c r="N140" t="s">
        <v>24</v>
      </c>
      <c r="O140">
        <v>1</v>
      </c>
      <c r="R140" t="s">
        <v>281</v>
      </c>
      <c r="S140" t="s">
        <v>281</v>
      </c>
      <c r="V140" t="s">
        <v>44</v>
      </c>
    </row>
    <row r="141" spans="1:22">
      <c r="A141" t="s">
        <v>447</v>
      </c>
      <c r="D141" t="s">
        <v>40</v>
      </c>
      <c r="E141" t="s">
        <v>22</v>
      </c>
      <c r="F141" t="s">
        <v>14</v>
      </c>
      <c r="I141">
        <v>1</v>
      </c>
      <c r="J141">
        <v>0</v>
      </c>
      <c r="L141" t="s">
        <v>17</v>
      </c>
      <c r="N141" t="s">
        <v>237</v>
      </c>
      <c r="O141">
        <v>1</v>
      </c>
      <c r="P141" t="s">
        <v>25</v>
      </c>
      <c r="R141" t="s">
        <v>25</v>
      </c>
      <c r="S141" t="s">
        <v>25</v>
      </c>
      <c r="V141" t="s">
        <v>44</v>
      </c>
    </row>
    <row r="142" spans="1:22">
      <c r="A142" t="s">
        <v>448</v>
      </c>
      <c r="B142" t="s">
        <v>128</v>
      </c>
      <c r="D142" t="s">
        <v>34</v>
      </c>
      <c r="E142" t="s">
        <v>195</v>
      </c>
      <c r="G142" t="s">
        <v>647</v>
      </c>
      <c r="I142">
        <v>1</v>
      </c>
      <c r="J142">
        <v>3</v>
      </c>
      <c r="K142" t="s">
        <v>99</v>
      </c>
      <c r="L142" t="s">
        <v>17</v>
      </c>
      <c r="M142" t="s">
        <v>218</v>
      </c>
      <c r="N142" t="s">
        <v>227</v>
      </c>
      <c r="O142">
        <v>1</v>
      </c>
      <c r="P142" t="s">
        <v>25</v>
      </c>
      <c r="R142" t="s">
        <v>282</v>
      </c>
      <c r="S142" t="s">
        <v>29</v>
      </c>
      <c r="V142" t="s">
        <v>764</v>
      </c>
    </row>
    <row r="143" spans="1:22">
      <c r="A143" t="s">
        <v>449</v>
      </c>
      <c r="D143" t="s">
        <v>40</v>
      </c>
      <c r="E143" t="s">
        <v>22</v>
      </c>
      <c r="F143" t="s">
        <v>14</v>
      </c>
      <c r="I143">
        <v>1</v>
      </c>
      <c r="J143">
        <v>0</v>
      </c>
      <c r="L143" t="s">
        <v>17</v>
      </c>
      <c r="M143" t="s">
        <v>218</v>
      </c>
      <c r="N143" t="s">
        <v>146</v>
      </c>
      <c r="O143">
        <v>1</v>
      </c>
      <c r="P143" t="s">
        <v>25</v>
      </c>
      <c r="R143" t="s">
        <v>25</v>
      </c>
      <c r="S143" t="s">
        <v>25</v>
      </c>
      <c r="V143" t="s">
        <v>44</v>
      </c>
    </row>
    <row r="144" spans="1:22">
      <c r="A144" t="s">
        <v>450</v>
      </c>
      <c r="D144" t="s">
        <v>128</v>
      </c>
      <c r="E144" t="s">
        <v>22</v>
      </c>
      <c r="F144" t="s">
        <v>27</v>
      </c>
      <c r="G144" t="s">
        <v>868</v>
      </c>
      <c r="I144">
        <v>15</v>
      </c>
      <c r="J144">
        <v>4</v>
      </c>
      <c r="K144" t="s">
        <v>253</v>
      </c>
      <c r="L144" t="s">
        <v>17</v>
      </c>
      <c r="M144" t="s">
        <v>218</v>
      </c>
      <c r="N144" t="s">
        <v>191</v>
      </c>
      <c r="O144">
        <v>1</v>
      </c>
      <c r="P144" t="s">
        <v>29</v>
      </c>
      <c r="Q144" t="s">
        <v>128</v>
      </c>
      <c r="R144" t="s">
        <v>282</v>
      </c>
      <c r="S144" t="s">
        <v>282</v>
      </c>
      <c r="V144" t="s">
        <v>198</v>
      </c>
    </row>
    <row r="145" spans="1:22">
      <c r="A145" t="s">
        <v>556</v>
      </c>
      <c r="D145" t="s">
        <v>200</v>
      </c>
      <c r="E145" t="s">
        <v>195</v>
      </c>
      <c r="F145" t="s">
        <v>27</v>
      </c>
      <c r="G145" t="s">
        <v>694</v>
      </c>
      <c r="I145">
        <v>39</v>
      </c>
      <c r="J145">
        <v>3</v>
      </c>
      <c r="K145" t="s">
        <v>128</v>
      </c>
      <c r="L145" t="s">
        <v>17</v>
      </c>
      <c r="M145" t="s">
        <v>180</v>
      </c>
      <c r="N145" t="s">
        <v>668</v>
      </c>
      <c r="O145">
        <v>1</v>
      </c>
      <c r="P145" t="s">
        <v>29</v>
      </c>
      <c r="Q145" t="s">
        <v>128</v>
      </c>
      <c r="R145" t="s">
        <v>29</v>
      </c>
      <c r="S145" t="s">
        <v>29</v>
      </c>
      <c r="V145" t="s">
        <v>128</v>
      </c>
    </row>
    <row r="146" spans="1:22">
      <c r="A146" t="s">
        <v>451</v>
      </c>
      <c r="D146" t="s">
        <v>40</v>
      </c>
      <c r="E146" t="s">
        <v>106</v>
      </c>
      <c r="F146" t="s">
        <v>21</v>
      </c>
      <c r="I146">
        <v>0</v>
      </c>
      <c r="J146">
        <v>0</v>
      </c>
      <c r="L146" t="s">
        <v>17</v>
      </c>
      <c r="N146" t="s">
        <v>125</v>
      </c>
      <c r="O146">
        <v>1</v>
      </c>
      <c r="P146" t="s">
        <v>25</v>
      </c>
      <c r="R146" t="s">
        <v>25</v>
      </c>
      <c r="S146" t="s">
        <v>29</v>
      </c>
      <c r="V146" t="s">
        <v>44</v>
      </c>
    </row>
    <row r="147" spans="1:22">
      <c r="A147" t="s">
        <v>452</v>
      </c>
      <c r="B147" t="s">
        <v>128</v>
      </c>
      <c r="D147" t="s">
        <v>200</v>
      </c>
      <c r="E147" t="s">
        <v>195</v>
      </c>
      <c r="F147" t="s">
        <v>27</v>
      </c>
      <c r="G147" t="s">
        <v>709</v>
      </c>
      <c r="I147">
        <v>17</v>
      </c>
      <c r="J147">
        <v>3</v>
      </c>
      <c r="L147" t="s">
        <v>117</v>
      </c>
      <c r="M147" t="s">
        <v>194</v>
      </c>
      <c r="N147" t="s">
        <v>213</v>
      </c>
      <c r="O147">
        <v>1</v>
      </c>
      <c r="P147" t="s">
        <v>25</v>
      </c>
      <c r="R147" t="s">
        <v>128</v>
      </c>
      <c r="S147" t="s">
        <v>713</v>
      </c>
      <c r="V147" t="s">
        <v>869</v>
      </c>
    </row>
    <row r="148" spans="1:22">
      <c r="A148" t="s">
        <v>453</v>
      </c>
      <c r="D148" t="s">
        <v>23</v>
      </c>
      <c r="E148" t="s">
        <v>106</v>
      </c>
      <c r="F148" t="s">
        <v>21</v>
      </c>
      <c r="I148">
        <v>1</v>
      </c>
      <c r="J148">
        <v>0</v>
      </c>
      <c r="L148" t="s">
        <v>17</v>
      </c>
      <c r="N148" t="s">
        <v>143</v>
      </c>
      <c r="O148">
        <v>1</v>
      </c>
      <c r="P148" t="s">
        <v>39</v>
      </c>
      <c r="S148" t="s">
        <v>283</v>
      </c>
      <c r="V148" t="s">
        <v>44</v>
      </c>
    </row>
    <row r="149" spans="1:22">
      <c r="A149" t="s">
        <v>454</v>
      </c>
      <c r="B149" t="s">
        <v>128</v>
      </c>
      <c r="D149" t="s">
        <v>40</v>
      </c>
      <c r="E149" t="s">
        <v>106</v>
      </c>
      <c r="F149" t="s">
        <v>14</v>
      </c>
      <c r="I149">
        <v>0</v>
      </c>
      <c r="J149">
        <v>0</v>
      </c>
      <c r="L149" t="s">
        <v>17</v>
      </c>
      <c r="M149" t="s">
        <v>194</v>
      </c>
      <c r="N149" t="s">
        <v>139</v>
      </c>
      <c r="O149">
        <v>1</v>
      </c>
      <c r="P149" t="s">
        <v>25</v>
      </c>
      <c r="R149" t="s">
        <v>25</v>
      </c>
      <c r="S149" t="s">
        <v>25</v>
      </c>
      <c r="V149" t="s">
        <v>44</v>
      </c>
    </row>
    <row r="150" spans="1:22">
      <c r="A150" t="s">
        <v>455</v>
      </c>
      <c r="D150" t="s">
        <v>34</v>
      </c>
      <c r="E150" t="s">
        <v>106</v>
      </c>
      <c r="F150" t="s">
        <v>21</v>
      </c>
      <c r="I150">
        <v>1</v>
      </c>
      <c r="J150">
        <v>0</v>
      </c>
      <c r="L150" t="s">
        <v>17</v>
      </c>
      <c r="N150" t="s">
        <v>211</v>
      </c>
      <c r="O150">
        <v>1</v>
      </c>
      <c r="P150" t="s">
        <v>29</v>
      </c>
      <c r="S150" t="s">
        <v>29</v>
      </c>
      <c r="V150" t="s">
        <v>44</v>
      </c>
    </row>
    <row r="151" spans="1:22">
      <c r="A151" t="s">
        <v>456</v>
      </c>
      <c r="B151" t="s">
        <v>128</v>
      </c>
      <c r="C151" t="s">
        <v>128</v>
      </c>
      <c r="D151" t="s">
        <v>34</v>
      </c>
      <c r="E151" t="s">
        <v>33</v>
      </c>
      <c r="F151" t="s">
        <v>21</v>
      </c>
      <c r="I151">
        <v>20</v>
      </c>
      <c r="J151">
        <v>1</v>
      </c>
      <c r="L151" t="s">
        <v>54</v>
      </c>
      <c r="N151" t="s">
        <v>101</v>
      </c>
      <c r="O151">
        <v>2</v>
      </c>
      <c r="P151" t="s">
        <v>25</v>
      </c>
      <c r="R151" t="s">
        <v>797</v>
      </c>
      <c r="S151" t="s">
        <v>25</v>
      </c>
      <c r="V151" t="s">
        <v>26</v>
      </c>
    </row>
    <row r="152" spans="1:22">
      <c r="A152" t="s">
        <v>457</v>
      </c>
      <c r="B152" t="s">
        <v>128</v>
      </c>
      <c r="D152" t="s">
        <v>108</v>
      </c>
      <c r="E152" t="s">
        <v>109</v>
      </c>
      <c r="F152" t="s">
        <v>129</v>
      </c>
      <c r="I152">
        <v>3</v>
      </c>
      <c r="J152">
        <v>0</v>
      </c>
      <c r="L152" t="s">
        <v>100</v>
      </c>
      <c r="M152" t="s">
        <v>870</v>
      </c>
      <c r="N152" t="s">
        <v>254</v>
      </c>
      <c r="O152">
        <v>2</v>
      </c>
      <c r="P152" t="s">
        <v>39</v>
      </c>
      <c r="R152" t="s">
        <v>150</v>
      </c>
      <c r="S152" t="s">
        <v>39</v>
      </c>
      <c r="V152" t="s">
        <v>26</v>
      </c>
    </row>
    <row r="153" spans="1:22">
      <c r="A153" t="s">
        <v>458</v>
      </c>
      <c r="B153" t="s">
        <v>128</v>
      </c>
      <c r="D153" t="s">
        <v>34</v>
      </c>
      <c r="E153" t="s">
        <v>22</v>
      </c>
      <c r="F153" t="s">
        <v>21</v>
      </c>
      <c r="I153">
        <v>1</v>
      </c>
      <c r="J153">
        <v>0</v>
      </c>
      <c r="L153" t="s">
        <v>43</v>
      </c>
      <c r="N153" t="s">
        <v>213</v>
      </c>
      <c r="O153">
        <v>2</v>
      </c>
      <c r="P153" t="s">
        <v>25</v>
      </c>
      <c r="R153" t="s">
        <v>720</v>
      </c>
      <c r="S153" t="s">
        <v>25</v>
      </c>
      <c r="V153" t="s">
        <v>26</v>
      </c>
    </row>
    <row r="154" spans="1:22">
      <c r="A154" t="s">
        <v>459</v>
      </c>
      <c r="B154" t="s">
        <v>128</v>
      </c>
      <c r="D154" t="s">
        <v>23</v>
      </c>
      <c r="E154" t="s">
        <v>106</v>
      </c>
      <c r="F154" t="s">
        <v>21</v>
      </c>
      <c r="I154" t="s">
        <v>128</v>
      </c>
      <c r="J154" t="s">
        <v>128</v>
      </c>
      <c r="L154" t="s">
        <v>100</v>
      </c>
      <c r="M154" t="s">
        <v>660</v>
      </c>
      <c r="N154" t="s">
        <v>284</v>
      </c>
      <c r="O154">
        <v>1</v>
      </c>
      <c r="P154" t="s">
        <v>25</v>
      </c>
      <c r="R154" t="s">
        <v>648</v>
      </c>
      <c r="S154" t="s">
        <v>25</v>
      </c>
      <c r="V154" t="s">
        <v>26</v>
      </c>
    </row>
    <row r="155" spans="1:22">
      <c r="A155" t="s">
        <v>460</v>
      </c>
      <c r="B155" t="s">
        <v>128</v>
      </c>
      <c r="D155" t="s">
        <v>103</v>
      </c>
      <c r="E155" t="s">
        <v>116</v>
      </c>
      <c r="F155" t="s">
        <v>129</v>
      </c>
      <c r="I155">
        <v>0</v>
      </c>
      <c r="J155">
        <v>0</v>
      </c>
      <c r="L155" t="s">
        <v>100</v>
      </c>
      <c r="M155" t="s">
        <v>285</v>
      </c>
      <c r="N155" t="s">
        <v>286</v>
      </c>
      <c r="O155">
        <v>1</v>
      </c>
      <c r="P155" t="s">
        <v>39</v>
      </c>
      <c r="R155" t="s">
        <v>150</v>
      </c>
      <c r="S155" t="s">
        <v>39</v>
      </c>
      <c r="V155" t="s">
        <v>26</v>
      </c>
    </row>
    <row r="156" spans="1:22">
      <c r="A156" t="s">
        <v>461</v>
      </c>
      <c r="B156" t="s">
        <v>128</v>
      </c>
      <c r="D156" t="s">
        <v>112</v>
      </c>
      <c r="E156" t="s">
        <v>109</v>
      </c>
      <c r="F156" t="s">
        <v>129</v>
      </c>
      <c r="I156">
        <v>1</v>
      </c>
      <c r="J156">
        <v>0</v>
      </c>
      <c r="L156" t="s">
        <v>100</v>
      </c>
      <c r="M156" t="s">
        <v>69</v>
      </c>
      <c r="N156" t="s">
        <v>139</v>
      </c>
      <c r="O156">
        <v>2</v>
      </c>
      <c r="P156" t="s">
        <v>18</v>
      </c>
      <c r="R156" t="s">
        <v>75</v>
      </c>
      <c r="S156" t="s">
        <v>71</v>
      </c>
      <c r="V156" t="s">
        <v>190</v>
      </c>
    </row>
    <row r="157" spans="1:22">
      <c r="A157" t="s">
        <v>462</v>
      </c>
      <c r="B157" t="s">
        <v>128</v>
      </c>
      <c r="D157" t="s">
        <v>103</v>
      </c>
      <c r="E157" t="s">
        <v>109</v>
      </c>
      <c r="F157" t="s">
        <v>129</v>
      </c>
      <c r="I157">
        <v>1</v>
      </c>
      <c r="J157">
        <v>0</v>
      </c>
      <c r="L157" t="s">
        <v>43</v>
      </c>
      <c r="M157" t="s">
        <v>128</v>
      </c>
      <c r="N157" t="s">
        <v>38</v>
      </c>
      <c r="O157">
        <v>1</v>
      </c>
      <c r="P157" t="s">
        <v>39</v>
      </c>
      <c r="R157" t="s">
        <v>150</v>
      </c>
      <c r="S157" t="s">
        <v>39</v>
      </c>
      <c r="V157" t="s">
        <v>158</v>
      </c>
    </row>
    <row r="158" spans="1:22">
      <c r="A158" t="s">
        <v>463</v>
      </c>
      <c r="B158" t="s">
        <v>128</v>
      </c>
      <c r="D158" t="s">
        <v>124</v>
      </c>
      <c r="E158" t="s">
        <v>153</v>
      </c>
      <c r="F158" t="s">
        <v>129</v>
      </c>
      <c r="G158" t="s">
        <v>790</v>
      </c>
      <c r="I158">
        <v>83</v>
      </c>
      <c r="J158">
        <v>10</v>
      </c>
      <c r="L158" t="s">
        <v>100</v>
      </c>
      <c r="M158" t="s">
        <v>871</v>
      </c>
      <c r="N158" t="s">
        <v>237</v>
      </c>
      <c r="O158">
        <v>2</v>
      </c>
      <c r="P158" t="s">
        <v>39</v>
      </c>
      <c r="R158" t="s">
        <v>150</v>
      </c>
      <c r="S158" t="s">
        <v>39</v>
      </c>
      <c r="V158" t="s">
        <v>190</v>
      </c>
    </row>
    <row r="159" spans="1:22">
      <c r="A159" t="s">
        <v>464</v>
      </c>
      <c r="B159" t="s">
        <v>128</v>
      </c>
      <c r="D159" t="s">
        <v>103</v>
      </c>
      <c r="E159" t="s">
        <v>287</v>
      </c>
      <c r="F159" t="s">
        <v>129</v>
      </c>
      <c r="I159">
        <v>1</v>
      </c>
      <c r="J159">
        <v>0</v>
      </c>
      <c r="L159" t="s">
        <v>43</v>
      </c>
      <c r="N159" t="s">
        <v>51</v>
      </c>
      <c r="O159">
        <v>2</v>
      </c>
      <c r="P159" t="s">
        <v>193</v>
      </c>
      <c r="R159" t="s">
        <v>288</v>
      </c>
      <c r="S159" t="s">
        <v>39</v>
      </c>
      <c r="V159" t="s">
        <v>26</v>
      </c>
    </row>
    <row r="160" spans="1:22">
      <c r="A160" t="s">
        <v>465</v>
      </c>
      <c r="B160" t="s">
        <v>128</v>
      </c>
      <c r="D160" t="s">
        <v>765</v>
      </c>
      <c r="E160" t="s">
        <v>109</v>
      </c>
      <c r="F160" t="s">
        <v>129</v>
      </c>
      <c r="I160">
        <v>3</v>
      </c>
      <c r="J160">
        <v>0</v>
      </c>
      <c r="L160" t="s">
        <v>629</v>
      </c>
      <c r="M160" t="s">
        <v>128</v>
      </c>
      <c r="N160" t="s">
        <v>154</v>
      </c>
      <c r="O160">
        <v>2</v>
      </c>
      <c r="P160" t="s">
        <v>39</v>
      </c>
      <c r="R160" t="s">
        <v>75</v>
      </c>
      <c r="S160" t="s">
        <v>39</v>
      </c>
      <c r="V160" t="s">
        <v>26</v>
      </c>
    </row>
    <row r="161" spans="1:22">
      <c r="A161" t="s">
        <v>466</v>
      </c>
      <c r="B161" t="s">
        <v>128</v>
      </c>
      <c r="D161" t="s">
        <v>124</v>
      </c>
      <c r="E161" t="s">
        <v>289</v>
      </c>
      <c r="F161" t="s">
        <v>129</v>
      </c>
      <c r="I161">
        <v>2</v>
      </c>
      <c r="J161">
        <v>0</v>
      </c>
      <c r="L161" t="s">
        <v>768</v>
      </c>
      <c r="M161" t="s">
        <v>285</v>
      </c>
      <c r="N161" t="s">
        <v>290</v>
      </c>
      <c r="O161">
        <v>2</v>
      </c>
      <c r="P161" t="s">
        <v>39</v>
      </c>
      <c r="R161" t="s">
        <v>150</v>
      </c>
      <c r="S161" t="s">
        <v>39</v>
      </c>
      <c r="V161" t="s">
        <v>26</v>
      </c>
    </row>
    <row r="162" spans="1:22">
      <c r="A162" t="s">
        <v>61</v>
      </c>
      <c r="B162" t="s">
        <v>128</v>
      </c>
      <c r="D162" t="s">
        <v>157</v>
      </c>
      <c r="E162" t="s">
        <v>113</v>
      </c>
      <c r="F162" t="s">
        <v>129</v>
      </c>
      <c r="G162" t="s">
        <v>709</v>
      </c>
      <c r="I162">
        <v>1</v>
      </c>
      <c r="J162">
        <v>1</v>
      </c>
      <c r="L162" t="s">
        <v>872</v>
      </c>
      <c r="M162" t="s">
        <v>128</v>
      </c>
      <c r="N162" t="s">
        <v>701</v>
      </c>
      <c r="O162">
        <v>2</v>
      </c>
      <c r="P162" t="s">
        <v>293</v>
      </c>
      <c r="Q162" t="s">
        <v>766</v>
      </c>
      <c r="R162" t="s">
        <v>873</v>
      </c>
      <c r="S162" t="s">
        <v>102</v>
      </c>
      <c r="V162" t="s">
        <v>190</v>
      </c>
    </row>
    <row r="163" spans="1:22">
      <c r="A163" t="s">
        <v>467</v>
      </c>
      <c r="B163" t="s">
        <v>128</v>
      </c>
      <c r="D163" t="s">
        <v>124</v>
      </c>
      <c r="E163" t="s">
        <v>153</v>
      </c>
      <c r="F163" t="s">
        <v>129</v>
      </c>
      <c r="G163" t="s">
        <v>874</v>
      </c>
      <c r="I163">
        <v>28</v>
      </c>
      <c r="J163">
        <v>14</v>
      </c>
      <c r="L163" t="s">
        <v>54</v>
      </c>
      <c r="M163" t="s">
        <v>70</v>
      </c>
      <c r="N163" t="s">
        <v>58</v>
      </c>
      <c r="O163">
        <v>2</v>
      </c>
      <c r="P163" t="s">
        <v>39</v>
      </c>
      <c r="R163" t="s">
        <v>75</v>
      </c>
      <c r="S163" t="s">
        <v>158</v>
      </c>
      <c r="V163" t="s">
        <v>190</v>
      </c>
    </row>
    <row r="164" spans="1:22">
      <c r="A164" t="s">
        <v>468</v>
      </c>
      <c r="B164" t="s">
        <v>128</v>
      </c>
      <c r="D164" t="s">
        <v>112</v>
      </c>
      <c r="E164" t="s">
        <v>109</v>
      </c>
      <c r="F164" t="s">
        <v>129</v>
      </c>
      <c r="I164">
        <v>9</v>
      </c>
      <c r="J164">
        <v>0</v>
      </c>
      <c r="L164" t="s">
        <v>43</v>
      </c>
      <c r="N164" t="s">
        <v>721</v>
      </c>
      <c r="O164">
        <v>1</v>
      </c>
      <c r="P164" t="s">
        <v>39</v>
      </c>
      <c r="R164" t="s">
        <v>150</v>
      </c>
      <c r="S164" t="s">
        <v>39</v>
      </c>
      <c r="V164" t="s">
        <v>26</v>
      </c>
    </row>
    <row r="165" spans="1:22">
      <c r="A165" t="s">
        <v>469</v>
      </c>
      <c r="B165" t="s">
        <v>128</v>
      </c>
      <c r="D165" t="s">
        <v>124</v>
      </c>
      <c r="E165" t="s">
        <v>116</v>
      </c>
      <c r="F165" t="s">
        <v>129</v>
      </c>
      <c r="I165">
        <v>0</v>
      </c>
      <c r="J165">
        <v>0</v>
      </c>
      <c r="L165" t="s">
        <v>43</v>
      </c>
      <c r="N165" t="s">
        <v>58</v>
      </c>
      <c r="O165">
        <v>2</v>
      </c>
      <c r="P165" t="s">
        <v>39</v>
      </c>
      <c r="R165" t="s">
        <v>18</v>
      </c>
      <c r="S165" t="s">
        <v>39</v>
      </c>
      <c r="V165" t="s">
        <v>26</v>
      </c>
    </row>
    <row r="166" spans="1:22">
      <c r="A166" t="s">
        <v>470</v>
      </c>
      <c r="B166" t="s">
        <v>128</v>
      </c>
      <c r="D166" t="s">
        <v>103</v>
      </c>
      <c r="E166" t="s">
        <v>153</v>
      </c>
      <c r="F166" t="s">
        <v>129</v>
      </c>
      <c r="I166">
        <v>25</v>
      </c>
      <c r="J166">
        <v>6</v>
      </c>
      <c r="L166" t="s">
        <v>54</v>
      </c>
      <c r="M166" t="s">
        <v>875</v>
      </c>
      <c r="N166" t="s">
        <v>222</v>
      </c>
      <c r="O166">
        <v>2</v>
      </c>
      <c r="P166" t="s">
        <v>39</v>
      </c>
      <c r="R166" t="s">
        <v>39</v>
      </c>
      <c r="S166" t="s">
        <v>39</v>
      </c>
      <c r="V166" t="s">
        <v>26</v>
      </c>
    </row>
    <row r="167" spans="1:22">
      <c r="A167" t="s">
        <v>471</v>
      </c>
      <c r="B167" t="s">
        <v>128</v>
      </c>
      <c r="D167" t="s">
        <v>103</v>
      </c>
      <c r="E167" t="s">
        <v>116</v>
      </c>
      <c r="F167" t="s">
        <v>129</v>
      </c>
      <c r="I167">
        <v>0</v>
      </c>
      <c r="J167">
        <v>0</v>
      </c>
      <c r="L167" t="s">
        <v>17</v>
      </c>
      <c r="M167" t="s">
        <v>180</v>
      </c>
      <c r="N167" t="s">
        <v>38</v>
      </c>
      <c r="O167">
        <v>2</v>
      </c>
      <c r="P167" t="s">
        <v>39</v>
      </c>
      <c r="R167" t="s">
        <v>39</v>
      </c>
      <c r="S167" t="s">
        <v>39</v>
      </c>
      <c r="V167" t="s">
        <v>26</v>
      </c>
    </row>
    <row r="168" spans="1:22">
      <c r="A168" t="s">
        <v>472</v>
      </c>
      <c r="B168" t="s">
        <v>128</v>
      </c>
      <c r="D168" t="s">
        <v>112</v>
      </c>
      <c r="E168" t="s">
        <v>109</v>
      </c>
      <c r="F168" t="s">
        <v>129</v>
      </c>
      <c r="I168">
        <v>3</v>
      </c>
      <c r="J168">
        <v>0</v>
      </c>
      <c r="L168" t="s">
        <v>619</v>
      </c>
      <c r="M168" t="s">
        <v>128</v>
      </c>
      <c r="N168" t="s">
        <v>292</v>
      </c>
      <c r="O168">
        <v>1</v>
      </c>
      <c r="P168" t="s">
        <v>293</v>
      </c>
      <c r="Q168" t="s">
        <v>767</v>
      </c>
      <c r="R168" t="s">
        <v>75</v>
      </c>
      <c r="S168" t="s">
        <v>39</v>
      </c>
      <c r="V168" t="s">
        <v>26</v>
      </c>
    </row>
    <row r="169" spans="1:22">
      <c r="A169" t="s">
        <v>473</v>
      </c>
      <c r="B169" t="s">
        <v>128</v>
      </c>
      <c r="D169" t="s">
        <v>103</v>
      </c>
      <c r="E169" t="s">
        <v>116</v>
      </c>
      <c r="F169" t="s">
        <v>129</v>
      </c>
      <c r="I169">
        <v>0</v>
      </c>
      <c r="J169">
        <v>0</v>
      </c>
      <c r="L169" t="s">
        <v>100</v>
      </c>
      <c r="M169" t="s">
        <v>285</v>
      </c>
      <c r="N169" t="s">
        <v>294</v>
      </c>
      <c r="O169">
        <v>1</v>
      </c>
      <c r="P169" t="s">
        <v>39</v>
      </c>
      <c r="R169" t="s">
        <v>150</v>
      </c>
      <c r="S169" t="s">
        <v>39</v>
      </c>
      <c r="V169" t="s">
        <v>26</v>
      </c>
    </row>
    <row r="170" spans="1:22">
      <c r="A170" t="s">
        <v>474</v>
      </c>
      <c r="B170" t="s">
        <v>128</v>
      </c>
      <c r="D170" t="s">
        <v>103</v>
      </c>
      <c r="E170" t="s">
        <v>109</v>
      </c>
      <c r="F170" t="s">
        <v>129</v>
      </c>
      <c r="I170">
        <v>27</v>
      </c>
      <c r="J170">
        <v>0</v>
      </c>
      <c r="L170" t="s">
        <v>768</v>
      </c>
      <c r="N170" t="s">
        <v>72</v>
      </c>
      <c r="O170">
        <v>2</v>
      </c>
      <c r="P170" t="s">
        <v>39</v>
      </c>
      <c r="R170" t="s">
        <v>75</v>
      </c>
      <c r="S170" t="s">
        <v>39</v>
      </c>
      <c r="V170" t="s">
        <v>26</v>
      </c>
    </row>
    <row r="171" spans="1:22">
      <c r="A171" t="s">
        <v>475</v>
      </c>
      <c r="B171" t="s">
        <v>128</v>
      </c>
      <c r="D171" t="s">
        <v>124</v>
      </c>
      <c r="E171" t="s">
        <v>113</v>
      </c>
      <c r="F171" t="s">
        <v>129</v>
      </c>
      <c r="I171">
        <v>3</v>
      </c>
      <c r="J171">
        <v>1</v>
      </c>
      <c r="L171" t="s">
        <v>43</v>
      </c>
      <c r="N171" t="s">
        <v>60</v>
      </c>
      <c r="O171">
        <v>2</v>
      </c>
      <c r="P171" t="s">
        <v>39</v>
      </c>
      <c r="R171" t="s">
        <v>39</v>
      </c>
      <c r="S171" t="s">
        <v>39</v>
      </c>
      <c r="V171" t="s">
        <v>26</v>
      </c>
    </row>
    <row r="172" spans="1:22">
      <c r="A172" t="s">
        <v>476</v>
      </c>
      <c r="B172" t="s">
        <v>128</v>
      </c>
      <c r="D172" t="s">
        <v>112</v>
      </c>
      <c r="E172" t="s">
        <v>153</v>
      </c>
      <c r="F172" t="s">
        <v>129</v>
      </c>
      <c r="G172" t="s">
        <v>876</v>
      </c>
      <c r="I172">
        <v>49</v>
      </c>
      <c r="J172">
        <v>35</v>
      </c>
      <c r="L172" t="s">
        <v>100</v>
      </c>
      <c r="M172" t="s">
        <v>69</v>
      </c>
      <c r="N172" t="s">
        <v>707</v>
      </c>
      <c r="O172">
        <v>1</v>
      </c>
      <c r="P172" t="s">
        <v>293</v>
      </c>
      <c r="Q172" t="s">
        <v>767</v>
      </c>
      <c r="R172" t="s">
        <v>75</v>
      </c>
      <c r="S172" t="s">
        <v>158</v>
      </c>
      <c r="V172" t="s">
        <v>190</v>
      </c>
    </row>
    <row r="173" spans="1:22">
      <c r="A173" t="s">
        <v>477</v>
      </c>
      <c r="B173" t="s">
        <v>128</v>
      </c>
      <c r="D173" t="s">
        <v>124</v>
      </c>
      <c r="E173" t="s">
        <v>109</v>
      </c>
      <c r="F173" t="s">
        <v>129</v>
      </c>
      <c r="I173">
        <v>5</v>
      </c>
      <c r="J173">
        <v>0</v>
      </c>
      <c r="L173" t="s">
        <v>100</v>
      </c>
      <c r="M173" t="s">
        <v>285</v>
      </c>
      <c r="N173" t="s">
        <v>237</v>
      </c>
      <c r="O173">
        <v>1</v>
      </c>
      <c r="P173" t="s">
        <v>39</v>
      </c>
      <c r="R173" t="s">
        <v>39</v>
      </c>
      <c r="S173" t="s">
        <v>39</v>
      </c>
      <c r="V173" t="s">
        <v>26</v>
      </c>
    </row>
    <row r="174" spans="1:22">
      <c r="A174" t="s">
        <v>478</v>
      </c>
      <c r="B174" t="s">
        <v>128</v>
      </c>
      <c r="D174" t="s">
        <v>103</v>
      </c>
      <c r="E174" t="s">
        <v>113</v>
      </c>
      <c r="F174" t="s">
        <v>129</v>
      </c>
      <c r="I174">
        <v>30</v>
      </c>
      <c r="J174">
        <v>4</v>
      </c>
      <c r="L174" t="s">
        <v>769</v>
      </c>
      <c r="N174" t="s">
        <v>295</v>
      </c>
      <c r="O174">
        <v>1</v>
      </c>
      <c r="P174" t="s">
        <v>39</v>
      </c>
      <c r="R174" t="s">
        <v>150</v>
      </c>
      <c r="S174" t="s">
        <v>39</v>
      </c>
      <c r="V174" t="s">
        <v>26</v>
      </c>
    </row>
    <row r="175" spans="1:22">
      <c r="A175" t="s">
        <v>479</v>
      </c>
      <c r="B175" t="s">
        <v>128</v>
      </c>
      <c r="D175" t="s">
        <v>103</v>
      </c>
      <c r="E175" t="s">
        <v>109</v>
      </c>
      <c r="F175" t="s">
        <v>129</v>
      </c>
      <c r="I175">
        <v>1</v>
      </c>
      <c r="J175">
        <v>0</v>
      </c>
      <c r="L175" t="s">
        <v>43</v>
      </c>
      <c r="M175" t="s">
        <v>618</v>
      </c>
      <c r="N175" t="s">
        <v>55</v>
      </c>
      <c r="O175">
        <v>2</v>
      </c>
      <c r="P175" t="s">
        <v>39</v>
      </c>
      <c r="R175" t="s">
        <v>39</v>
      </c>
      <c r="S175" t="s">
        <v>39</v>
      </c>
      <c r="V175" t="s">
        <v>26</v>
      </c>
    </row>
    <row r="176" spans="1:22">
      <c r="A176" t="s">
        <v>480</v>
      </c>
      <c r="B176" t="s">
        <v>128</v>
      </c>
      <c r="D176" t="s">
        <v>124</v>
      </c>
      <c r="E176" t="s">
        <v>116</v>
      </c>
      <c r="F176" t="s">
        <v>129</v>
      </c>
      <c r="I176">
        <v>0</v>
      </c>
      <c r="J176">
        <v>0</v>
      </c>
      <c r="L176" t="s">
        <v>43</v>
      </c>
      <c r="N176" t="s">
        <v>32</v>
      </c>
      <c r="O176">
        <v>2</v>
      </c>
      <c r="P176" t="s">
        <v>39</v>
      </c>
      <c r="R176" t="s">
        <v>39</v>
      </c>
      <c r="S176" t="s">
        <v>39</v>
      </c>
      <c r="V176" t="s">
        <v>26</v>
      </c>
    </row>
    <row r="177" spans="1:22">
      <c r="A177" t="s">
        <v>481</v>
      </c>
      <c r="B177" t="s">
        <v>128</v>
      </c>
      <c r="D177" t="s">
        <v>124</v>
      </c>
      <c r="E177" t="s">
        <v>153</v>
      </c>
      <c r="F177" t="s">
        <v>129</v>
      </c>
      <c r="I177">
        <v>9</v>
      </c>
      <c r="J177">
        <v>8</v>
      </c>
      <c r="L177" t="s">
        <v>149</v>
      </c>
      <c r="N177" t="s">
        <v>60</v>
      </c>
      <c r="O177">
        <v>2</v>
      </c>
      <c r="P177" t="s">
        <v>18</v>
      </c>
      <c r="R177" t="s">
        <v>75</v>
      </c>
      <c r="S177" t="s">
        <v>39</v>
      </c>
      <c r="V177" t="s">
        <v>26</v>
      </c>
    </row>
    <row r="178" spans="1:22">
      <c r="A178" t="s">
        <v>482</v>
      </c>
      <c r="B178" t="s">
        <v>128</v>
      </c>
      <c r="D178" t="s">
        <v>103</v>
      </c>
      <c r="E178" t="s">
        <v>109</v>
      </c>
      <c r="F178" t="s">
        <v>129</v>
      </c>
      <c r="I178">
        <v>1</v>
      </c>
      <c r="J178">
        <v>0</v>
      </c>
      <c r="L178" t="s">
        <v>100</v>
      </c>
      <c r="M178" t="s">
        <v>877</v>
      </c>
      <c r="N178" t="s">
        <v>63</v>
      </c>
      <c r="O178">
        <v>2</v>
      </c>
      <c r="P178" t="s">
        <v>39</v>
      </c>
      <c r="R178" t="s">
        <v>150</v>
      </c>
      <c r="S178" t="s">
        <v>39</v>
      </c>
      <c r="V178" t="s">
        <v>26</v>
      </c>
    </row>
    <row r="179" spans="1:22">
      <c r="A179" t="s">
        <v>483</v>
      </c>
      <c r="B179" t="s">
        <v>128</v>
      </c>
      <c r="D179" t="s">
        <v>124</v>
      </c>
      <c r="E179" t="s">
        <v>109</v>
      </c>
      <c r="F179" t="s">
        <v>129</v>
      </c>
      <c r="I179">
        <v>2</v>
      </c>
      <c r="J179">
        <v>0</v>
      </c>
      <c r="L179" t="s">
        <v>606</v>
      </c>
      <c r="M179" t="s">
        <v>70</v>
      </c>
      <c r="N179" t="s">
        <v>67</v>
      </c>
      <c r="O179">
        <v>2</v>
      </c>
      <c r="P179" t="s">
        <v>39</v>
      </c>
      <c r="R179" t="s">
        <v>150</v>
      </c>
      <c r="S179" t="s">
        <v>39</v>
      </c>
      <c r="V179" t="s">
        <v>26</v>
      </c>
    </row>
    <row r="180" spans="1:22">
      <c r="A180" t="s">
        <v>484</v>
      </c>
      <c r="B180" t="s">
        <v>128</v>
      </c>
      <c r="C180" t="s">
        <v>128</v>
      </c>
      <c r="D180" t="s">
        <v>103</v>
      </c>
      <c r="E180" t="s">
        <v>153</v>
      </c>
      <c r="F180" t="s">
        <v>129</v>
      </c>
      <c r="G180" t="s">
        <v>878</v>
      </c>
      <c r="I180">
        <v>34</v>
      </c>
      <c r="J180">
        <v>9</v>
      </c>
      <c r="L180" t="s">
        <v>149</v>
      </c>
      <c r="M180" t="s">
        <v>620</v>
      </c>
      <c r="N180" t="s">
        <v>139</v>
      </c>
      <c r="O180">
        <v>1</v>
      </c>
      <c r="P180" t="s">
        <v>18</v>
      </c>
      <c r="R180" t="s">
        <v>75</v>
      </c>
      <c r="S180" t="s">
        <v>39</v>
      </c>
      <c r="V180" t="s">
        <v>26</v>
      </c>
    </row>
    <row r="181" spans="1:22">
      <c r="A181" t="s">
        <v>485</v>
      </c>
      <c r="B181" t="s">
        <v>128</v>
      </c>
      <c r="D181" t="s">
        <v>103</v>
      </c>
      <c r="E181" t="s">
        <v>153</v>
      </c>
      <c r="F181" t="s">
        <v>129</v>
      </c>
      <c r="G181" t="s">
        <v>770</v>
      </c>
      <c r="I181">
        <v>54</v>
      </c>
      <c r="J181">
        <v>15</v>
      </c>
      <c r="L181" t="s">
        <v>879</v>
      </c>
      <c r="M181" t="s">
        <v>880</v>
      </c>
      <c r="N181" t="s">
        <v>127</v>
      </c>
      <c r="O181">
        <v>1</v>
      </c>
      <c r="P181" t="s">
        <v>18</v>
      </c>
      <c r="R181" t="s">
        <v>75</v>
      </c>
      <c r="S181" t="s">
        <v>39</v>
      </c>
      <c r="V181" t="s">
        <v>26</v>
      </c>
    </row>
    <row r="182" spans="1:22">
      <c r="A182" t="s">
        <v>486</v>
      </c>
      <c r="B182" t="s">
        <v>128</v>
      </c>
      <c r="C182" t="s">
        <v>128</v>
      </c>
      <c r="D182" t="s">
        <v>112</v>
      </c>
      <c r="E182" t="s">
        <v>109</v>
      </c>
      <c r="F182" t="s">
        <v>129</v>
      </c>
      <c r="I182">
        <v>5</v>
      </c>
      <c r="J182">
        <v>0</v>
      </c>
      <c r="L182" t="s">
        <v>100</v>
      </c>
      <c r="M182" t="s">
        <v>881</v>
      </c>
      <c r="N182" t="s">
        <v>296</v>
      </c>
      <c r="O182">
        <v>2</v>
      </c>
      <c r="P182" t="s">
        <v>18</v>
      </c>
      <c r="R182" t="s">
        <v>150</v>
      </c>
      <c r="S182" t="s">
        <v>39</v>
      </c>
      <c r="V182" t="s">
        <v>26</v>
      </c>
    </row>
    <row r="183" spans="1:22" ht="114">
      <c r="A183" t="s">
        <v>487</v>
      </c>
      <c r="B183" t="s">
        <v>128</v>
      </c>
      <c r="D183" t="s">
        <v>48</v>
      </c>
      <c r="E183" t="s">
        <v>106</v>
      </c>
      <c r="F183" t="s">
        <v>129</v>
      </c>
      <c r="I183">
        <v>0</v>
      </c>
      <c r="J183">
        <v>0</v>
      </c>
      <c r="L183" s="12" t="s">
        <v>882</v>
      </c>
      <c r="N183" t="s">
        <v>297</v>
      </c>
      <c r="O183">
        <v>2</v>
      </c>
      <c r="P183" t="s">
        <v>39</v>
      </c>
      <c r="R183" t="s">
        <v>150</v>
      </c>
      <c r="S183" t="s">
        <v>39</v>
      </c>
      <c r="V183" t="s">
        <v>26</v>
      </c>
    </row>
    <row r="184" spans="1:22">
      <c r="A184" t="s">
        <v>488</v>
      </c>
      <c r="B184" t="s">
        <v>128</v>
      </c>
      <c r="D184" t="s">
        <v>103</v>
      </c>
      <c r="E184" t="s">
        <v>116</v>
      </c>
      <c r="F184" t="s">
        <v>129</v>
      </c>
      <c r="I184">
        <v>0</v>
      </c>
      <c r="J184">
        <v>0</v>
      </c>
      <c r="L184" t="s">
        <v>100</v>
      </c>
      <c r="M184" t="s">
        <v>180</v>
      </c>
      <c r="N184" t="s">
        <v>291</v>
      </c>
      <c r="O184">
        <v>2</v>
      </c>
      <c r="P184" t="s">
        <v>39</v>
      </c>
      <c r="R184" t="s">
        <v>49</v>
      </c>
      <c r="S184" t="s">
        <v>49</v>
      </c>
      <c r="V184" t="s">
        <v>26</v>
      </c>
    </row>
    <row r="185" spans="1:22">
      <c r="A185" t="s">
        <v>489</v>
      </c>
      <c r="B185" t="s">
        <v>128</v>
      </c>
      <c r="D185" t="s">
        <v>112</v>
      </c>
      <c r="E185" t="s">
        <v>113</v>
      </c>
      <c r="F185" t="s">
        <v>129</v>
      </c>
      <c r="I185">
        <v>24</v>
      </c>
      <c r="J185">
        <v>4</v>
      </c>
      <c r="L185" t="s">
        <v>54</v>
      </c>
      <c r="M185" t="s">
        <v>798</v>
      </c>
      <c r="N185" t="s">
        <v>298</v>
      </c>
      <c r="O185">
        <v>2</v>
      </c>
      <c r="P185" t="s">
        <v>39</v>
      </c>
      <c r="R185" t="s">
        <v>75</v>
      </c>
      <c r="S185" t="s">
        <v>158</v>
      </c>
      <c r="V185" t="s">
        <v>650</v>
      </c>
    </row>
    <row r="186" spans="1:22">
      <c r="A186" t="s">
        <v>490</v>
      </c>
      <c r="B186" t="s">
        <v>128</v>
      </c>
      <c r="D186" t="s">
        <v>124</v>
      </c>
      <c r="E186" t="s">
        <v>109</v>
      </c>
      <c r="F186" t="s">
        <v>129</v>
      </c>
      <c r="I186">
        <v>2</v>
      </c>
      <c r="J186">
        <v>0</v>
      </c>
      <c r="L186" t="s">
        <v>100</v>
      </c>
      <c r="M186" t="s">
        <v>69</v>
      </c>
      <c r="N186" t="s">
        <v>290</v>
      </c>
      <c r="O186">
        <v>2</v>
      </c>
      <c r="P186" t="s">
        <v>39</v>
      </c>
      <c r="R186" t="s">
        <v>150</v>
      </c>
      <c r="S186" t="s">
        <v>39</v>
      </c>
      <c r="V186" t="s">
        <v>26</v>
      </c>
    </row>
    <row r="187" spans="1:22">
      <c r="A187" t="s">
        <v>491</v>
      </c>
      <c r="B187" t="s">
        <v>128</v>
      </c>
      <c r="D187" t="s">
        <v>124</v>
      </c>
      <c r="E187" t="s">
        <v>109</v>
      </c>
      <c r="F187" t="s">
        <v>129</v>
      </c>
      <c r="I187">
        <v>14</v>
      </c>
      <c r="J187">
        <v>0</v>
      </c>
      <c r="L187" t="s">
        <v>768</v>
      </c>
      <c r="M187" t="s">
        <v>128</v>
      </c>
      <c r="N187" t="s">
        <v>299</v>
      </c>
      <c r="O187">
        <v>2</v>
      </c>
      <c r="P187" t="s">
        <v>39</v>
      </c>
      <c r="R187" t="s">
        <v>771</v>
      </c>
      <c r="S187" t="s">
        <v>39</v>
      </c>
      <c r="V187" t="s">
        <v>645</v>
      </c>
    </row>
    <row r="188" spans="1:22">
      <c r="A188" t="s">
        <v>557</v>
      </c>
      <c r="B188" t="s">
        <v>128</v>
      </c>
      <c r="D188" t="s">
        <v>124</v>
      </c>
      <c r="E188" t="s">
        <v>153</v>
      </c>
      <c r="F188" t="s">
        <v>129</v>
      </c>
      <c r="I188">
        <v>80</v>
      </c>
      <c r="J188">
        <v>27</v>
      </c>
      <c r="L188" t="s">
        <v>149</v>
      </c>
      <c r="M188" t="s">
        <v>43</v>
      </c>
      <c r="N188" t="s">
        <v>58</v>
      </c>
      <c r="O188">
        <v>1</v>
      </c>
      <c r="P188" t="s">
        <v>18</v>
      </c>
      <c r="R188" t="s">
        <v>75</v>
      </c>
      <c r="S188" t="s">
        <v>158</v>
      </c>
      <c r="V188" t="s">
        <v>190</v>
      </c>
    </row>
    <row r="189" spans="1:22">
      <c r="A189" t="s">
        <v>558</v>
      </c>
      <c r="B189" t="s">
        <v>128</v>
      </c>
      <c r="C189" t="s">
        <v>128</v>
      </c>
      <c r="D189" t="s">
        <v>103</v>
      </c>
      <c r="E189" t="s">
        <v>153</v>
      </c>
      <c r="F189" t="s">
        <v>129</v>
      </c>
      <c r="I189">
        <v>28</v>
      </c>
      <c r="J189">
        <v>10</v>
      </c>
      <c r="L189" t="s">
        <v>54</v>
      </c>
      <c r="M189" t="s">
        <v>883</v>
      </c>
      <c r="N189" t="s">
        <v>133</v>
      </c>
      <c r="O189">
        <v>2</v>
      </c>
      <c r="P189" t="s">
        <v>39</v>
      </c>
      <c r="R189" t="s">
        <v>669</v>
      </c>
      <c r="S189" t="s">
        <v>39</v>
      </c>
      <c r="V189" t="s">
        <v>26</v>
      </c>
    </row>
    <row r="190" spans="1:22">
      <c r="A190" t="s">
        <v>559</v>
      </c>
      <c r="B190" t="s">
        <v>128</v>
      </c>
      <c r="D190" t="s">
        <v>103</v>
      </c>
      <c r="E190" t="s">
        <v>116</v>
      </c>
      <c r="F190" t="s">
        <v>129</v>
      </c>
      <c r="I190">
        <v>0</v>
      </c>
      <c r="J190">
        <v>0</v>
      </c>
      <c r="L190" t="s">
        <v>43</v>
      </c>
      <c r="N190" t="s">
        <v>187</v>
      </c>
      <c r="O190">
        <v>1</v>
      </c>
      <c r="P190" t="s">
        <v>39</v>
      </c>
      <c r="R190" t="s">
        <v>39</v>
      </c>
      <c r="S190" t="s">
        <v>39</v>
      </c>
      <c r="V190" t="s">
        <v>26</v>
      </c>
    </row>
    <row r="191" spans="1:22">
      <c r="A191" t="s">
        <v>560</v>
      </c>
      <c r="B191" t="s">
        <v>128</v>
      </c>
      <c r="D191" t="s">
        <v>124</v>
      </c>
      <c r="E191" t="s">
        <v>109</v>
      </c>
      <c r="F191" t="s">
        <v>129</v>
      </c>
      <c r="I191">
        <v>3</v>
      </c>
      <c r="J191">
        <v>0</v>
      </c>
      <c r="L191" t="s">
        <v>100</v>
      </c>
      <c r="M191" t="s">
        <v>884</v>
      </c>
      <c r="N191" t="s">
        <v>32</v>
      </c>
      <c r="O191">
        <v>2</v>
      </c>
      <c r="P191" t="s">
        <v>39</v>
      </c>
      <c r="R191" t="s">
        <v>150</v>
      </c>
      <c r="S191" t="s">
        <v>39</v>
      </c>
      <c r="V191" t="s">
        <v>26</v>
      </c>
    </row>
    <row r="192" spans="1:22">
      <c r="A192" t="s">
        <v>561</v>
      </c>
      <c r="B192" t="s">
        <v>128</v>
      </c>
      <c r="D192" t="s">
        <v>48</v>
      </c>
      <c r="E192" t="s">
        <v>33</v>
      </c>
      <c r="F192" t="s">
        <v>129</v>
      </c>
      <c r="I192">
        <v>1</v>
      </c>
      <c r="J192">
        <v>1</v>
      </c>
      <c r="L192" t="s">
        <v>100</v>
      </c>
      <c r="M192" t="s">
        <v>69</v>
      </c>
      <c r="N192" t="s">
        <v>58</v>
      </c>
      <c r="O192">
        <v>2</v>
      </c>
      <c r="P192" t="s">
        <v>18</v>
      </c>
      <c r="R192" t="s">
        <v>75</v>
      </c>
      <c r="S192" t="s">
        <v>39</v>
      </c>
      <c r="V192" t="s">
        <v>26</v>
      </c>
    </row>
    <row r="193" spans="1:22">
      <c r="A193" t="s">
        <v>562</v>
      </c>
      <c r="B193" t="s">
        <v>128</v>
      </c>
      <c r="D193" t="s">
        <v>40</v>
      </c>
      <c r="E193" t="s">
        <v>15</v>
      </c>
      <c r="F193" t="s">
        <v>21</v>
      </c>
      <c r="I193">
        <v>33</v>
      </c>
      <c r="J193">
        <v>12</v>
      </c>
      <c r="L193" t="s">
        <v>54</v>
      </c>
      <c r="N193" t="s">
        <v>123</v>
      </c>
      <c r="O193">
        <v>3</v>
      </c>
      <c r="P193" t="s">
        <v>25</v>
      </c>
      <c r="R193" t="s">
        <v>670</v>
      </c>
      <c r="S193" t="s">
        <v>25</v>
      </c>
      <c r="V193" t="s">
        <v>26</v>
      </c>
    </row>
    <row r="194" spans="1:22">
      <c r="A194" t="s">
        <v>563</v>
      </c>
      <c r="B194" t="s">
        <v>128</v>
      </c>
      <c r="D194" t="s">
        <v>108</v>
      </c>
      <c r="E194" t="s">
        <v>153</v>
      </c>
      <c r="F194" t="s">
        <v>129</v>
      </c>
      <c r="G194" t="s">
        <v>885</v>
      </c>
      <c r="I194">
        <v>25</v>
      </c>
      <c r="J194">
        <v>17</v>
      </c>
      <c r="L194" t="s">
        <v>54</v>
      </c>
      <c r="M194" t="s">
        <v>70</v>
      </c>
      <c r="N194" t="s">
        <v>58</v>
      </c>
      <c r="O194">
        <v>3</v>
      </c>
      <c r="P194" t="s">
        <v>18</v>
      </c>
      <c r="R194" t="s">
        <v>75</v>
      </c>
      <c r="S194" t="s">
        <v>39</v>
      </c>
      <c r="V194" t="s">
        <v>26</v>
      </c>
    </row>
    <row r="195" spans="1:22">
      <c r="A195" t="s">
        <v>564</v>
      </c>
      <c r="B195" t="s">
        <v>128</v>
      </c>
      <c r="D195" t="s">
        <v>124</v>
      </c>
      <c r="E195" t="s">
        <v>116</v>
      </c>
      <c r="F195" t="s">
        <v>129</v>
      </c>
      <c r="I195">
        <v>0</v>
      </c>
      <c r="J195">
        <v>0</v>
      </c>
      <c r="L195" t="s">
        <v>43</v>
      </c>
      <c r="N195" t="s">
        <v>125</v>
      </c>
      <c r="O195">
        <v>2</v>
      </c>
      <c r="P195" t="s">
        <v>39</v>
      </c>
      <c r="R195" t="s">
        <v>39</v>
      </c>
      <c r="S195" t="s">
        <v>39</v>
      </c>
      <c r="V195" t="s">
        <v>26</v>
      </c>
    </row>
    <row r="196" spans="1:22">
      <c r="A196" t="s">
        <v>565</v>
      </c>
      <c r="B196" t="s">
        <v>128</v>
      </c>
      <c r="D196" t="s">
        <v>103</v>
      </c>
      <c r="E196" t="s">
        <v>153</v>
      </c>
      <c r="F196" t="s">
        <v>129</v>
      </c>
      <c r="I196">
        <v>53</v>
      </c>
      <c r="J196">
        <v>17</v>
      </c>
      <c r="L196" t="s">
        <v>149</v>
      </c>
      <c r="M196" t="s">
        <v>886</v>
      </c>
      <c r="N196" t="s">
        <v>51</v>
      </c>
      <c r="O196">
        <v>2</v>
      </c>
      <c r="P196" t="s">
        <v>18</v>
      </c>
      <c r="R196" t="s">
        <v>75</v>
      </c>
      <c r="S196" t="s">
        <v>39</v>
      </c>
      <c r="V196" t="s">
        <v>26</v>
      </c>
    </row>
    <row r="197" spans="1:22">
      <c r="A197" t="s">
        <v>566</v>
      </c>
      <c r="B197" t="s">
        <v>128</v>
      </c>
      <c r="D197" t="s">
        <v>112</v>
      </c>
      <c r="E197" t="s">
        <v>109</v>
      </c>
      <c r="F197" t="s">
        <v>129</v>
      </c>
      <c r="I197">
        <v>2</v>
      </c>
      <c r="J197">
        <v>0</v>
      </c>
      <c r="L197" t="s">
        <v>43</v>
      </c>
      <c r="N197" t="s">
        <v>671</v>
      </c>
      <c r="O197">
        <v>2</v>
      </c>
      <c r="P197" t="s">
        <v>39</v>
      </c>
      <c r="R197" t="s">
        <v>150</v>
      </c>
      <c r="S197" t="s">
        <v>39</v>
      </c>
      <c r="V197" t="s">
        <v>26</v>
      </c>
    </row>
    <row r="198" spans="1:22">
      <c r="A198" t="s">
        <v>567</v>
      </c>
      <c r="B198" t="s">
        <v>128</v>
      </c>
      <c r="D198" t="s">
        <v>112</v>
      </c>
      <c r="E198" t="s">
        <v>109</v>
      </c>
      <c r="F198" t="s">
        <v>129</v>
      </c>
      <c r="I198">
        <v>3</v>
      </c>
      <c r="J198">
        <v>0</v>
      </c>
      <c r="L198" t="s">
        <v>54</v>
      </c>
      <c r="M198" t="s">
        <v>70</v>
      </c>
      <c r="N198" t="s">
        <v>191</v>
      </c>
      <c r="O198">
        <v>3</v>
      </c>
      <c r="P198" t="s">
        <v>29</v>
      </c>
      <c r="Q198" t="s">
        <v>767</v>
      </c>
      <c r="R198" t="s">
        <v>150</v>
      </c>
      <c r="S198" t="s">
        <v>39</v>
      </c>
      <c r="V198" t="s">
        <v>26</v>
      </c>
    </row>
    <row r="199" spans="1:22">
      <c r="A199" t="s">
        <v>568</v>
      </c>
      <c r="B199" t="s">
        <v>128</v>
      </c>
      <c r="D199" t="s">
        <v>103</v>
      </c>
      <c r="E199" t="s">
        <v>109</v>
      </c>
      <c r="F199" t="s">
        <v>129</v>
      </c>
      <c r="I199">
        <v>3</v>
      </c>
      <c r="J199">
        <v>0</v>
      </c>
      <c r="L199" t="s">
        <v>43</v>
      </c>
      <c r="N199" t="s">
        <v>131</v>
      </c>
      <c r="O199">
        <v>2</v>
      </c>
      <c r="P199" t="s">
        <v>39</v>
      </c>
      <c r="R199" t="s">
        <v>150</v>
      </c>
      <c r="S199" t="s">
        <v>39</v>
      </c>
      <c r="V199" t="s">
        <v>26</v>
      </c>
    </row>
    <row r="200" spans="1:22">
      <c r="A200" t="s">
        <v>569</v>
      </c>
      <c r="B200" t="s">
        <v>128</v>
      </c>
      <c r="C200" t="s">
        <v>128</v>
      </c>
      <c r="D200" t="s">
        <v>112</v>
      </c>
      <c r="E200" t="s">
        <v>153</v>
      </c>
      <c r="F200" t="s">
        <v>129</v>
      </c>
      <c r="I200">
        <v>66</v>
      </c>
      <c r="J200">
        <v>41</v>
      </c>
      <c r="L200" t="s">
        <v>54</v>
      </c>
      <c r="M200" t="s">
        <v>887</v>
      </c>
      <c r="N200" t="s">
        <v>708</v>
      </c>
      <c r="O200">
        <v>2</v>
      </c>
      <c r="P200" t="s">
        <v>39</v>
      </c>
      <c r="R200" t="s">
        <v>75</v>
      </c>
      <c r="S200" t="s">
        <v>39</v>
      </c>
      <c r="V200" t="s">
        <v>26</v>
      </c>
    </row>
    <row r="201" spans="1:22">
      <c r="A201" t="s">
        <v>570</v>
      </c>
      <c r="B201" t="s">
        <v>128</v>
      </c>
      <c r="D201" t="s">
        <v>103</v>
      </c>
      <c r="E201" t="s">
        <v>113</v>
      </c>
      <c r="F201" t="s">
        <v>129</v>
      </c>
      <c r="I201">
        <v>7</v>
      </c>
      <c r="J201">
        <v>2</v>
      </c>
      <c r="L201" t="s">
        <v>100</v>
      </c>
      <c r="M201" t="s">
        <v>69</v>
      </c>
      <c r="N201" t="s">
        <v>76</v>
      </c>
      <c r="O201">
        <v>2</v>
      </c>
      <c r="P201" t="s">
        <v>39</v>
      </c>
      <c r="R201" t="s">
        <v>18</v>
      </c>
      <c r="S201" t="s">
        <v>39</v>
      </c>
      <c r="V201" t="s">
        <v>26</v>
      </c>
    </row>
    <row r="202" spans="1:22">
      <c r="A202" t="s">
        <v>571</v>
      </c>
      <c r="B202" t="s">
        <v>128</v>
      </c>
      <c r="D202" t="s">
        <v>23</v>
      </c>
      <c r="E202" t="s">
        <v>33</v>
      </c>
      <c r="F202" t="s">
        <v>129</v>
      </c>
      <c r="I202">
        <v>16</v>
      </c>
      <c r="J202">
        <v>3</v>
      </c>
      <c r="L202" t="s">
        <v>702</v>
      </c>
      <c r="M202" t="s">
        <v>888</v>
      </c>
      <c r="N202" t="s">
        <v>127</v>
      </c>
      <c r="O202">
        <v>1</v>
      </c>
      <c r="P202" t="s">
        <v>39</v>
      </c>
      <c r="R202" t="s">
        <v>672</v>
      </c>
      <c r="S202" t="s">
        <v>39</v>
      </c>
      <c r="V202" t="s">
        <v>26</v>
      </c>
    </row>
    <row r="203" spans="1:22">
      <c r="A203" t="s">
        <v>572</v>
      </c>
      <c r="B203" t="s">
        <v>128</v>
      </c>
      <c r="D203" t="s">
        <v>103</v>
      </c>
      <c r="E203" t="s">
        <v>116</v>
      </c>
      <c r="F203" t="s">
        <v>129</v>
      </c>
      <c r="I203">
        <v>0</v>
      </c>
      <c r="J203">
        <v>0</v>
      </c>
      <c r="L203" t="s">
        <v>43</v>
      </c>
      <c r="N203" t="s">
        <v>295</v>
      </c>
      <c r="O203">
        <v>1</v>
      </c>
      <c r="P203" t="s">
        <v>39</v>
      </c>
      <c r="R203" t="s">
        <v>39</v>
      </c>
      <c r="S203" t="s">
        <v>39</v>
      </c>
      <c r="T203" t="s">
        <v>889</v>
      </c>
      <c r="U203" t="s">
        <v>890</v>
      </c>
      <c r="V203" t="s">
        <v>26</v>
      </c>
    </row>
    <row r="204" spans="1:22">
      <c r="A204" t="s">
        <v>573</v>
      </c>
      <c r="B204" t="s">
        <v>128</v>
      </c>
      <c r="D204" t="s">
        <v>112</v>
      </c>
      <c r="E204" t="s">
        <v>116</v>
      </c>
      <c r="F204" t="s">
        <v>129</v>
      </c>
      <c r="I204">
        <v>0</v>
      </c>
      <c r="J204">
        <v>0</v>
      </c>
      <c r="L204" t="s">
        <v>100</v>
      </c>
      <c r="M204" t="s">
        <v>891</v>
      </c>
      <c r="N204" t="s">
        <v>296</v>
      </c>
      <c r="O204">
        <v>2</v>
      </c>
      <c r="P204" t="s">
        <v>39</v>
      </c>
      <c r="R204" t="s">
        <v>39</v>
      </c>
      <c r="S204" t="s">
        <v>39</v>
      </c>
      <c r="V204" t="s">
        <v>26</v>
      </c>
    </row>
    <row r="205" spans="1:22">
      <c r="A205" t="s">
        <v>574</v>
      </c>
      <c r="B205" t="s">
        <v>128</v>
      </c>
      <c r="D205" t="s">
        <v>124</v>
      </c>
      <c r="E205" t="s">
        <v>109</v>
      </c>
      <c r="F205" t="s">
        <v>129</v>
      </c>
      <c r="I205">
        <v>3</v>
      </c>
      <c r="J205">
        <v>0</v>
      </c>
      <c r="L205" t="s">
        <v>43</v>
      </c>
      <c r="N205" t="s">
        <v>32</v>
      </c>
      <c r="O205">
        <v>2</v>
      </c>
      <c r="P205" t="s">
        <v>39</v>
      </c>
      <c r="R205" t="s">
        <v>150</v>
      </c>
      <c r="S205" t="s">
        <v>39</v>
      </c>
      <c r="V205" t="s">
        <v>26</v>
      </c>
    </row>
    <row r="206" spans="1:22">
      <c r="A206" t="s">
        <v>575</v>
      </c>
      <c r="B206" t="s">
        <v>128</v>
      </c>
      <c r="D206" t="s">
        <v>112</v>
      </c>
      <c r="E206" t="s">
        <v>109</v>
      </c>
      <c r="F206" t="s">
        <v>129</v>
      </c>
      <c r="I206">
        <v>2</v>
      </c>
      <c r="J206">
        <v>0</v>
      </c>
      <c r="L206" t="s">
        <v>43</v>
      </c>
      <c r="M206" t="s">
        <v>618</v>
      </c>
      <c r="N206" t="s">
        <v>673</v>
      </c>
      <c r="O206">
        <v>2</v>
      </c>
      <c r="P206" t="s">
        <v>39</v>
      </c>
      <c r="R206" t="s">
        <v>674</v>
      </c>
      <c r="S206" t="s">
        <v>39</v>
      </c>
      <c r="V206" t="s">
        <v>26</v>
      </c>
    </row>
    <row r="207" spans="1:22">
      <c r="A207" t="s">
        <v>576</v>
      </c>
      <c r="B207" t="s">
        <v>128</v>
      </c>
      <c r="D207" t="s">
        <v>103</v>
      </c>
      <c r="E207" t="s">
        <v>116</v>
      </c>
      <c r="F207" t="s">
        <v>129</v>
      </c>
      <c r="I207">
        <v>0</v>
      </c>
      <c r="J207">
        <v>0</v>
      </c>
      <c r="L207" t="s">
        <v>43</v>
      </c>
      <c r="N207" t="s">
        <v>51</v>
      </c>
      <c r="O207">
        <v>1</v>
      </c>
      <c r="P207" t="s">
        <v>39</v>
      </c>
      <c r="R207" t="s">
        <v>150</v>
      </c>
      <c r="S207" t="s">
        <v>39</v>
      </c>
      <c r="V207" t="s">
        <v>26</v>
      </c>
    </row>
    <row r="208" spans="1:22">
      <c r="A208" t="s">
        <v>577</v>
      </c>
      <c r="B208" t="s">
        <v>128</v>
      </c>
      <c r="D208" t="s">
        <v>103</v>
      </c>
      <c r="E208" t="s">
        <v>109</v>
      </c>
      <c r="F208" t="s">
        <v>129</v>
      </c>
      <c r="I208">
        <v>4</v>
      </c>
      <c r="J208">
        <v>0</v>
      </c>
      <c r="L208" t="s">
        <v>43</v>
      </c>
      <c r="N208" t="s">
        <v>51</v>
      </c>
      <c r="O208">
        <v>1</v>
      </c>
      <c r="P208" t="s">
        <v>39</v>
      </c>
      <c r="R208" t="s">
        <v>39</v>
      </c>
      <c r="S208" t="s">
        <v>39</v>
      </c>
      <c r="V208" t="s">
        <v>26</v>
      </c>
    </row>
    <row r="209" spans="1:22">
      <c r="A209" t="s">
        <v>578</v>
      </c>
      <c r="B209" t="s">
        <v>128</v>
      </c>
      <c r="D209" t="s">
        <v>112</v>
      </c>
      <c r="E209" t="s">
        <v>109</v>
      </c>
      <c r="F209" t="s">
        <v>129</v>
      </c>
      <c r="I209">
        <v>1</v>
      </c>
      <c r="J209">
        <v>0</v>
      </c>
      <c r="L209" t="s">
        <v>43</v>
      </c>
      <c r="N209" t="s">
        <v>721</v>
      </c>
      <c r="O209">
        <v>2</v>
      </c>
      <c r="P209" t="s">
        <v>29</v>
      </c>
      <c r="Q209" t="s">
        <v>62</v>
      </c>
      <c r="R209" t="s">
        <v>75</v>
      </c>
      <c r="S209" t="s">
        <v>39</v>
      </c>
      <c r="V209" t="s">
        <v>26</v>
      </c>
    </row>
    <row r="210" spans="1:22">
      <c r="A210" t="s">
        <v>579</v>
      </c>
      <c r="B210" t="s">
        <v>128</v>
      </c>
      <c r="D210" t="s">
        <v>103</v>
      </c>
      <c r="E210" t="s">
        <v>148</v>
      </c>
      <c r="F210" t="s">
        <v>129</v>
      </c>
      <c r="I210">
        <v>33</v>
      </c>
      <c r="J210">
        <v>3</v>
      </c>
      <c r="L210" t="s">
        <v>100</v>
      </c>
      <c r="M210" t="s">
        <v>892</v>
      </c>
      <c r="N210" t="s">
        <v>139</v>
      </c>
      <c r="O210">
        <v>2</v>
      </c>
      <c r="P210" t="s">
        <v>18</v>
      </c>
      <c r="R210" t="s">
        <v>75</v>
      </c>
      <c r="S210" t="s">
        <v>39</v>
      </c>
      <c r="V210" t="s">
        <v>26</v>
      </c>
    </row>
    <row r="211" spans="1:22">
      <c r="A211" t="s">
        <v>580</v>
      </c>
      <c r="B211" t="s">
        <v>128</v>
      </c>
      <c r="D211" t="s">
        <v>112</v>
      </c>
      <c r="E211" t="s">
        <v>113</v>
      </c>
      <c r="F211" t="s">
        <v>129</v>
      </c>
      <c r="I211">
        <v>4</v>
      </c>
      <c r="J211">
        <v>3</v>
      </c>
      <c r="L211" t="s">
        <v>100</v>
      </c>
      <c r="M211" t="s">
        <v>69</v>
      </c>
      <c r="N211" t="s">
        <v>189</v>
      </c>
      <c r="O211">
        <v>2</v>
      </c>
      <c r="P211" t="s">
        <v>39</v>
      </c>
      <c r="R211" t="s">
        <v>75</v>
      </c>
      <c r="S211" t="s">
        <v>39</v>
      </c>
      <c r="V211" t="s">
        <v>190</v>
      </c>
    </row>
    <row r="212" spans="1:22">
      <c r="A212" t="s">
        <v>581</v>
      </c>
      <c r="B212" t="s">
        <v>128</v>
      </c>
      <c r="D212" t="s">
        <v>124</v>
      </c>
      <c r="E212" t="s">
        <v>116</v>
      </c>
      <c r="F212" t="s">
        <v>129</v>
      </c>
      <c r="I212">
        <v>0</v>
      </c>
      <c r="J212">
        <v>0</v>
      </c>
      <c r="L212" t="s">
        <v>100</v>
      </c>
      <c r="M212" t="s">
        <v>285</v>
      </c>
      <c r="N212" t="s">
        <v>297</v>
      </c>
      <c r="O212">
        <v>1</v>
      </c>
      <c r="P212" t="s">
        <v>39</v>
      </c>
      <c r="R212" t="s">
        <v>150</v>
      </c>
      <c r="S212" t="s">
        <v>39</v>
      </c>
      <c r="V212" t="s">
        <v>26</v>
      </c>
    </row>
    <row r="213" spans="1:22">
      <c r="A213" t="s">
        <v>582</v>
      </c>
      <c r="B213" t="s">
        <v>128</v>
      </c>
      <c r="D213" t="s">
        <v>103</v>
      </c>
      <c r="E213" t="s">
        <v>109</v>
      </c>
      <c r="F213" t="s">
        <v>129</v>
      </c>
      <c r="I213">
        <v>4</v>
      </c>
      <c r="J213">
        <v>0</v>
      </c>
      <c r="L213" t="s">
        <v>100</v>
      </c>
      <c r="M213" t="s">
        <v>893</v>
      </c>
      <c r="N213" t="s">
        <v>186</v>
      </c>
      <c r="O213">
        <v>2</v>
      </c>
      <c r="P213" t="s">
        <v>39</v>
      </c>
      <c r="R213" t="s">
        <v>894</v>
      </c>
      <c r="S213" t="s">
        <v>39</v>
      </c>
      <c r="V213" t="s">
        <v>26</v>
      </c>
    </row>
    <row r="214" spans="1:22">
      <c r="A214" t="s">
        <v>583</v>
      </c>
      <c r="B214" t="s">
        <v>128</v>
      </c>
      <c r="D214" t="s">
        <v>112</v>
      </c>
      <c r="E214" t="s">
        <v>116</v>
      </c>
      <c r="F214" t="s">
        <v>129</v>
      </c>
      <c r="I214">
        <v>0</v>
      </c>
      <c r="J214">
        <v>0</v>
      </c>
      <c r="L214" t="s">
        <v>43</v>
      </c>
      <c r="N214" t="s">
        <v>675</v>
      </c>
      <c r="O214">
        <v>2</v>
      </c>
      <c r="P214" t="s">
        <v>39</v>
      </c>
      <c r="R214" t="s">
        <v>150</v>
      </c>
      <c r="S214" t="s">
        <v>39</v>
      </c>
      <c r="V214" t="s">
        <v>26</v>
      </c>
    </row>
    <row r="215" spans="1:22">
      <c r="A215" t="s">
        <v>584</v>
      </c>
      <c r="B215" t="s">
        <v>128</v>
      </c>
      <c r="D215" t="s">
        <v>103</v>
      </c>
      <c r="E215" t="s">
        <v>116</v>
      </c>
      <c r="F215" t="s">
        <v>129</v>
      </c>
      <c r="I215">
        <v>0</v>
      </c>
      <c r="J215">
        <v>0</v>
      </c>
      <c r="L215" t="s">
        <v>649</v>
      </c>
      <c r="N215" t="s">
        <v>186</v>
      </c>
      <c r="O215">
        <v>1</v>
      </c>
      <c r="P215" t="s">
        <v>39</v>
      </c>
      <c r="R215" t="s">
        <v>39</v>
      </c>
      <c r="S215" t="s">
        <v>39</v>
      </c>
      <c r="V215" t="s">
        <v>26</v>
      </c>
    </row>
    <row r="216" spans="1:22">
      <c r="A216" t="s">
        <v>585</v>
      </c>
      <c r="B216" t="s">
        <v>128</v>
      </c>
      <c r="C216" t="s">
        <v>128</v>
      </c>
      <c r="D216" t="s">
        <v>112</v>
      </c>
      <c r="E216" t="s">
        <v>153</v>
      </c>
      <c r="F216" t="s">
        <v>129</v>
      </c>
      <c r="G216" t="s">
        <v>794</v>
      </c>
      <c r="I216">
        <v>40</v>
      </c>
      <c r="J216">
        <v>12</v>
      </c>
      <c r="L216" t="s">
        <v>100</v>
      </c>
      <c r="M216" t="s">
        <v>895</v>
      </c>
      <c r="N216" t="s">
        <v>76</v>
      </c>
      <c r="O216">
        <v>2</v>
      </c>
      <c r="P216" t="s">
        <v>39</v>
      </c>
      <c r="R216" t="s">
        <v>75</v>
      </c>
      <c r="S216" t="s">
        <v>71</v>
      </c>
      <c r="V216" t="s">
        <v>190</v>
      </c>
    </row>
    <row r="217" spans="1:22">
      <c r="A217" t="s">
        <v>586</v>
      </c>
      <c r="B217" t="s">
        <v>128</v>
      </c>
      <c r="C217" t="s">
        <v>128</v>
      </c>
      <c r="D217" t="s">
        <v>48</v>
      </c>
      <c r="E217" t="s">
        <v>15</v>
      </c>
      <c r="F217" t="s">
        <v>129</v>
      </c>
      <c r="G217" t="s">
        <v>896</v>
      </c>
      <c r="H217" t="s">
        <v>128</v>
      </c>
      <c r="I217">
        <v>32</v>
      </c>
      <c r="J217">
        <v>8</v>
      </c>
      <c r="K217" t="s">
        <v>128</v>
      </c>
      <c r="L217" t="s">
        <v>897</v>
      </c>
      <c r="M217" t="s">
        <v>128</v>
      </c>
      <c r="N217" t="s">
        <v>315</v>
      </c>
      <c r="O217">
        <v>2</v>
      </c>
      <c r="P217" t="s">
        <v>39</v>
      </c>
      <c r="Q217" t="s">
        <v>128</v>
      </c>
      <c r="R217" t="s">
        <v>75</v>
      </c>
      <c r="S217" t="s">
        <v>39</v>
      </c>
      <c r="T217" t="s">
        <v>128</v>
      </c>
      <c r="U217" t="s">
        <v>128</v>
      </c>
      <c r="V217" t="s">
        <v>26</v>
      </c>
    </row>
    <row r="218" spans="1:22">
      <c r="A218" t="s">
        <v>587</v>
      </c>
      <c r="B218" t="s">
        <v>128</v>
      </c>
      <c r="D218" t="s">
        <v>124</v>
      </c>
      <c r="E218" t="s">
        <v>109</v>
      </c>
      <c r="F218" t="s">
        <v>129</v>
      </c>
      <c r="I218">
        <v>6</v>
      </c>
      <c r="J218">
        <v>0</v>
      </c>
      <c r="L218" t="s">
        <v>149</v>
      </c>
      <c r="M218" t="s">
        <v>128</v>
      </c>
      <c r="N218" t="s">
        <v>254</v>
      </c>
      <c r="O218">
        <v>2</v>
      </c>
      <c r="P218" t="s">
        <v>39</v>
      </c>
      <c r="R218" t="s">
        <v>150</v>
      </c>
      <c r="S218" t="s">
        <v>39</v>
      </c>
      <c r="V218" t="s">
        <v>26</v>
      </c>
    </row>
    <row r="219" spans="1:22">
      <c r="A219" t="s">
        <v>588</v>
      </c>
      <c r="B219" t="s">
        <v>128</v>
      </c>
      <c r="C219" t="s">
        <v>128</v>
      </c>
      <c r="D219" t="s">
        <v>103</v>
      </c>
      <c r="E219" t="s">
        <v>153</v>
      </c>
      <c r="F219" t="s">
        <v>129</v>
      </c>
      <c r="I219">
        <v>55</v>
      </c>
      <c r="J219">
        <v>17</v>
      </c>
      <c r="L219" t="s">
        <v>54</v>
      </c>
      <c r="M219" t="s">
        <v>898</v>
      </c>
      <c r="N219" t="s">
        <v>104</v>
      </c>
      <c r="O219">
        <v>2</v>
      </c>
      <c r="P219" t="s">
        <v>39</v>
      </c>
      <c r="R219" t="s">
        <v>39</v>
      </c>
      <c r="S219" t="s">
        <v>39</v>
      </c>
      <c r="V219" t="s">
        <v>26</v>
      </c>
    </row>
    <row r="220" spans="1:22">
      <c r="A220" t="s">
        <v>589</v>
      </c>
      <c r="B220" t="s">
        <v>128</v>
      </c>
      <c r="D220" t="s">
        <v>112</v>
      </c>
      <c r="E220" t="s">
        <v>113</v>
      </c>
      <c r="F220" t="s">
        <v>129</v>
      </c>
      <c r="I220">
        <v>3</v>
      </c>
      <c r="J220">
        <v>3</v>
      </c>
      <c r="L220" t="s">
        <v>100</v>
      </c>
      <c r="M220" t="s">
        <v>676</v>
      </c>
      <c r="N220" t="s">
        <v>677</v>
      </c>
      <c r="O220">
        <v>2</v>
      </c>
      <c r="P220" t="s">
        <v>39</v>
      </c>
      <c r="R220" t="s">
        <v>150</v>
      </c>
      <c r="S220" t="s">
        <v>39</v>
      </c>
      <c r="V220" t="s">
        <v>26</v>
      </c>
    </row>
    <row r="221" spans="1:22">
      <c r="A221" t="s">
        <v>590</v>
      </c>
      <c r="B221" t="s">
        <v>128</v>
      </c>
      <c r="D221" t="s">
        <v>124</v>
      </c>
      <c r="E221" t="s">
        <v>109</v>
      </c>
      <c r="F221" t="s">
        <v>129</v>
      </c>
      <c r="I221">
        <v>5</v>
      </c>
      <c r="J221">
        <v>0</v>
      </c>
      <c r="L221" t="s">
        <v>43</v>
      </c>
      <c r="N221" t="s">
        <v>111</v>
      </c>
      <c r="O221">
        <v>1</v>
      </c>
      <c r="P221" t="s">
        <v>39</v>
      </c>
      <c r="R221" t="s">
        <v>75</v>
      </c>
      <c r="S221" t="s">
        <v>39</v>
      </c>
      <c r="V221" t="s">
        <v>26</v>
      </c>
    </row>
    <row r="222" spans="1:22">
      <c r="A222" t="s">
        <v>591</v>
      </c>
      <c r="B222" t="s">
        <v>128</v>
      </c>
      <c r="D222" t="s">
        <v>124</v>
      </c>
      <c r="E222" t="s">
        <v>109</v>
      </c>
      <c r="F222" t="s">
        <v>129</v>
      </c>
      <c r="I222">
        <v>2</v>
      </c>
      <c r="J222">
        <v>0</v>
      </c>
      <c r="L222" t="s">
        <v>100</v>
      </c>
      <c r="M222" t="s">
        <v>772</v>
      </c>
      <c r="N222" t="s">
        <v>154</v>
      </c>
      <c r="O222">
        <v>1</v>
      </c>
      <c r="P222" t="s">
        <v>39</v>
      </c>
      <c r="R222" t="s">
        <v>39</v>
      </c>
      <c r="S222" t="s">
        <v>39</v>
      </c>
      <c r="V222" t="s">
        <v>26</v>
      </c>
    </row>
    <row r="223" spans="1:22">
      <c r="A223" t="s">
        <v>492</v>
      </c>
      <c r="D223" t="s">
        <v>112</v>
      </c>
      <c r="E223" t="s">
        <v>153</v>
      </c>
      <c r="G223" t="s">
        <v>726</v>
      </c>
      <c r="I223">
        <v>3</v>
      </c>
      <c r="J223">
        <v>2</v>
      </c>
      <c r="L223" t="s">
        <v>651</v>
      </c>
      <c r="M223" t="s">
        <v>64</v>
      </c>
      <c r="N223" t="s">
        <v>133</v>
      </c>
      <c r="O223">
        <v>1</v>
      </c>
      <c r="P223" t="s">
        <v>29</v>
      </c>
      <c r="R223" t="s">
        <v>622</v>
      </c>
      <c r="S223" t="s">
        <v>621</v>
      </c>
      <c r="V223" t="s">
        <v>622</v>
      </c>
    </row>
    <row r="224" spans="1:22">
      <c r="A224" t="s">
        <v>493</v>
      </c>
      <c r="B224" t="s">
        <v>128</v>
      </c>
      <c r="D224" t="s">
        <v>23</v>
      </c>
      <c r="E224" t="s">
        <v>195</v>
      </c>
      <c r="F224" t="s">
        <v>21</v>
      </c>
      <c r="I224">
        <v>2</v>
      </c>
      <c r="J224">
        <v>1</v>
      </c>
      <c r="L224" t="s">
        <v>17</v>
      </c>
      <c r="N224" t="s">
        <v>118</v>
      </c>
      <c r="O224">
        <v>1</v>
      </c>
      <c r="P224" t="s">
        <v>25</v>
      </c>
      <c r="V224" t="s">
        <v>773</v>
      </c>
    </row>
    <row r="225" spans="1:22">
      <c r="A225" t="s">
        <v>494</v>
      </c>
      <c r="D225" t="s">
        <v>34</v>
      </c>
      <c r="E225" t="s">
        <v>41</v>
      </c>
      <c r="I225">
        <v>0</v>
      </c>
      <c r="J225">
        <v>0</v>
      </c>
      <c r="L225" t="s">
        <v>17</v>
      </c>
      <c r="N225" t="s">
        <v>186</v>
      </c>
      <c r="O225">
        <v>1</v>
      </c>
      <c r="P225" t="s">
        <v>18</v>
      </c>
      <c r="S225" t="s">
        <v>151</v>
      </c>
      <c r="V225" t="s">
        <v>65</v>
      </c>
    </row>
    <row r="226" spans="1:22">
      <c r="A226" t="s">
        <v>495</v>
      </c>
      <c r="D226" t="s">
        <v>48</v>
      </c>
      <c r="E226" t="s">
        <v>41</v>
      </c>
      <c r="F226" t="s">
        <v>110</v>
      </c>
      <c r="I226">
        <v>0</v>
      </c>
      <c r="J226">
        <v>0</v>
      </c>
      <c r="L226" t="s">
        <v>17</v>
      </c>
      <c r="N226" t="s">
        <v>32</v>
      </c>
      <c r="O226">
        <v>1</v>
      </c>
      <c r="P226" t="s">
        <v>29</v>
      </c>
      <c r="V226" t="s">
        <v>899</v>
      </c>
    </row>
    <row r="227" spans="1:22">
      <c r="A227" t="s">
        <v>496</v>
      </c>
      <c r="B227" t="s">
        <v>128</v>
      </c>
      <c r="D227" t="s">
        <v>48</v>
      </c>
      <c r="E227" t="s">
        <v>22</v>
      </c>
      <c r="F227" t="s">
        <v>14</v>
      </c>
      <c r="I227">
        <v>6</v>
      </c>
      <c r="J227">
        <v>0</v>
      </c>
      <c r="L227" t="s">
        <v>17</v>
      </c>
      <c r="N227" t="s">
        <v>142</v>
      </c>
      <c r="O227">
        <v>1</v>
      </c>
      <c r="P227" t="s">
        <v>25</v>
      </c>
      <c r="R227" t="s">
        <v>129</v>
      </c>
      <c r="S227" t="s">
        <v>39</v>
      </c>
      <c r="V227" t="s">
        <v>65</v>
      </c>
    </row>
    <row r="228" spans="1:22">
      <c r="A228" t="s">
        <v>497</v>
      </c>
      <c r="B228" t="s">
        <v>128</v>
      </c>
      <c r="D228" t="s">
        <v>48</v>
      </c>
      <c r="E228" t="s">
        <v>33</v>
      </c>
      <c r="F228" t="s">
        <v>21</v>
      </c>
      <c r="I228">
        <v>27</v>
      </c>
      <c r="J228">
        <v>20</v>
      </c>
      <c r="L228" t="s">
        <v>100</v>
      </c>
      <c r="N228" t="s">
        <v>141</v>
      </c>
      <c r="O228">
        <v>1</v>
      </c>
      <c r="P228" t="s">
        <v>25</v>
      </c>
      <c r="V228" t="s">
        <v>65</v>
      </c>
    </row>
    <row r="229" spans="1:22">
      <c r="A229" t="s">
        <v>498</v>
      </c>
      <c r="D229" t="s">
        <v>23</v>
      </c>
      <c r="E229" t="s">
        <v>33</v>
      </c>
      <c r="F229" t="s">
        <v>21</v>
      </c>
      <c r="I229">
        <v>7</v>
      </c>
      <c r="J229">
        <v>6</v>
      </c>
      <c r="L229" t="s">
        <v>100</v>
      </c>
      <c r="N229" t="s">
        <v>133</v>
      </c>
      <c r="O229">
        <v>2</v>
      </c>
      <c r="P229" t="s">
        <v>29</v>
      </c>
      <c r="R229" t="s">
        <v>623</v>
      </c>
      <c r="S229" t="s">
        <v>29</v>
      </c>
      <c r="V229" t="s">
        <v>623</v>
      </c>
    </row>
    <row r="230" spans="1:22">
      <c r="A230" t="s">
        <v>499</v>
      </c>
      <c r="D230" t="s">
        <v>34</v>
      </c>
      <c r="E230" t="s">
        <v>33</v>
      </c>
      <c r="G230" t="s">
        <v>774</v>
      </c>
      <c r="I230">
        <v>10</v>
      </c>
      <c r="J230">
        <v>2</v>
      </c>
      <c r="L230" t="s">
        <v>652</v>
      </c>
      <c r="N230" t="s">
        <v>653</v>
      </c>
      <c r="O230">
        <v>2</v>
      </c>
      <c r="P230" t="s">
        <v>18</v>
      </c>
      <c r="R230" t="s">
        <v>792</v>
      </c>
      <c r="S230" t="s">
        <v>900</v>
      </c>
      <c r="V230" t="s">
        <v>792</v>
      </c>
    </row>
    <row r="231" spans="1:22">
      <c r="A231" t="s">
        <v>500</v>
      </c>
      <c r="D231" t="s">
        <v>34</v>
      </c>
      <c r="E231" t="s">
        <v>33</v>
      </c>
      <c r="I231">
        <v>17</v>
      </c>
      <c r="J231">
        <v>8</v>
      </c>
      <c r="L231" t="s">
        <v>100</v>
      </c>
      <c r="N231" t="s">
        <v>202</v>
      </c>
      <c r="O231">
        <v>1</v>
      </c>
      <c r="P231" t="s">
        <v>25</v>
      </c>
      <c r="R231" t="s">
        <v>129</v>
      </c>
      <c r="V231" t="s">
        <v>65</v>
      </c>
    </row>
    <row r="232" spans="1:22">
      <c r="A232" t="s">
        <v>501</v>
      </c>
      <c r="D232" t="s">
        <v>23</v>
      </c>
      <c r="E232" t="s">
        <v>41</v>
      </c>
      <c r="F232" t="s">
        <v>110</v>
      </c>
      <c r="I232">
        <v>0</v>
      </c>
      <c r="J232">
        <v>0</v>
      </c>
      <c r="L232" t="s">
        <v>100</v>
      </c>
      <c r="M232" t="s">
        <v>717</v>
      </c>
      <c r="N232" t="s">
        <v>126</v>
      </c>
      <c r="O232">
        <v>1</v>
      </c>
      <c r="P232" t="s">
        <v>25</v>
      </c>
      <c r="R232" t="s">
        <v>25</v>
      </c>
      <c r="S232" t="s">
        <v>25</v>
      </c>
      <c r="V232" t="s">
        <v>734</v>
      </c>
    </row>
    <row r="233" spans="1:22">
      <c r="A233" t="s">
        <v>502</v>
      </c>
      <c r="D233" t="s">
        <v>34</v>
      </c>
      <c r="E233" t="s">
        <v>33</v>
      </c>
      <c r="G233" t="s">
        <v>718</v>
      </c>
      <c r="I233">
        <v>4</v>
      </c>
      <c r="J233">
        <v>1</v>
      </c>
      <c r="K233" t="s">
        <v>128</v>
      </c>
      <c r="L233" t="s">
        <v>17</v>
      </c>
      <c r="N233" t="s">
        <v>215</v>
      </c>
      <c r="O233">
        <v>1</v>
      </c>
      <c r="P233" t="s">
        <v>29</v>
      </c>
      <c r="Q233" t="s">
        <v>128</v>
      </c>
      <c r="R233" t="s">
        <v>901</v>
      </c>
      <c r="S233" t="s">
        <v>29</v>
      </c>
      <c r="V233" t="s">
        <v>901</v>
      </c>
    </row>
    <row r="234" spans="1:22">
      <c r="A234" t="s">
        <v>503</v>
      </c>
      <c r="D234" t="s">
        <v>23</v>
      </c>
      <c r="E234" t="s">
        <v>33</v>
      </c>
      <c r="I234">
        <v>4</v>
      </c>
      <c r="J234">
        <v>1</v>
      </c>
      <c r="L234" t="s">
        <v>17</v>
      </c>
      <c r="N234" t="s">
        <v>118</v>
      </c>
      <c r="O234">
        <v>1</v>
      </c>
      <c r="P234" t="s">
        <v>18</v>
      </c>
      <c r="V234" t="s">
        <v>775</v>
      </c>
    </row>
    <row r="235" spans="1:22">
      <c r="A235" t="s">
        <v>504</v>
      </c>
      <c r="D235" t="s">
        <v>23</v>
      </c>
      <c r="E235" t="s">
        <v>22</v>
      </c>
      <c r="F235" t="s">
        <v>21</v>
      </c>
      <c r="I235">
        <v>1</v>
      </c>
      <c r="J235">
        <v>0</v>
      </c>
      <c r="L235" t="s">
        <v>902</v>
      </c>
      <c r="N235" t="s">
        <v>209</v>
      </c>
      <c r="O235">
        <v>1</v>
      </c>
      <c r="P235" t="s">
        <v>25</v>
      </c>
      <c r="R235" t="s">
        <v>25</v>
      </c>
      <c r="S235" t="s">
        <v>25</v>
      </c>
      <c r="V235" t="s">
        <v>903</v>
      </c>
    </row>
    <row r="236" spans="1:22">
      <c r="A236" t="s">
        <v>505</v>
      </c>
      <c r="D236" t="s">
        <v>34</v>
      </c>
      <c r="E236" t="s">
        <v>15</v>
      </c>
      <c r="F236" t="s">
        <v>21</v>
      </c>
      <c r="I236">
        <v>22</v>
      </c>
      <c r="J236">
        <v>4</v>
      </c>
      <c r="K236" t="s">
        <v>199</v>
      </c>
      <c r="L236" t="s">
        <v>17</v>
      </c>
      <c r="M236" t="s">
        <v>121</v>
      </c>
      <c r="N236" t="s">
        <v>118</v>
      </c>
      <c r="P236" t="s">
        <v>29</v>
      </c>
      <c r="Q236" t="s">
        <v>151</v>
      </c>
      <c r="R236" t="s">
        <v>39</v>
      </c>
      <c r="S236" t="s">
        <v>206</v>
      </c>
      <c r="V236" t="s">
        <v>903</v>
      </c>
    </row>
    <row r="237" spans="1:22">
      <c r="A237" t="s">
        <v>506</v>
      </c>
      <c r="B237" t="s">
        <v>128</v>
      </c>
      <c r="D237" t="s">
        <v>23</v>
      </c>
      <c r="E237" t="s">
        <v>33</v>
      </c>
      <c r="G237" t="s">
        <v>904</v>
      </c>
      <c r="I237">
        <v>20</v>
      </c>
      <c r="J237">
        <v>7</v>
      </c>
      <c r="L237" t="s">
        <v>43</v>
      </c>
      <c r="N237" t="s">
        <v>122</v>
      </c>
      <c r="O237">
        <v>1</v>
      </c>
      <c r="P237" t="s">
        <v>29</v>
      </c>
      <c r="R237" t="s">
        <v>623</v>
      </c>
      <c r="S237" t="s">
        <v>128</v>
      </c>
      <c r="V237" t="s">
        <v>623</v>
      </c>
    </row>
    <row r="238" spans="1:22">
      <c r="A238" t="s">
        <v>507</v>
      </c>
      <c r="B238" t="s">
        <v>128</v>
      </c>
      <c r="D238" t="s">
        <v>23</v>
      </c>
      <c r="E238" t="s">
        <v>22</v>
      </c>
      <c r="F238" t="s">
        <v>14</v>
      </c>
      <c r="I238">
        <v>12</v>
      </c>
      <c r="J238">
        <v>0</v>
      </c>
      <c r="L238" t="s">
        <v>17</v>
      </c>
      <c r="N238" t="s">
        <v>118</v>
      </c>
      <c r="O238">
        <v>2</v>
      </c>
      <c r="P238" t="s">
        <v>25</v>
      </c>
      <c r="R238" t="s">
        <v>129</v>
      </c>
      <c r="S238" t="s">
        <v>39</v>
      </c>
      <c r="V238" t="s">
        <v>905</v>
      </c>
    </row>
    <row r="239" spans="1:22">
      <c r="A239" t="s">
        <v>508</v>
      </c>
      <c r="D239" t="s">
        <v>23</v>
      </c>
      <c r="E239" t="s">
        <v>300</v>
      </c>
      <c r="I239">
        <v>15</v>
      </c>
      <c r="J239">
        <v>3</v>
      </c>
      <c r="L239" t="s">
        <v>776</v>
      </c>
      <c r="N239" t="s">
        <v>28</v>
      </c>
      <c r="O239">
        <v>1</v>
      </c>
      <c r="P239" t="s">
        <v>29</v>
      </c>
      <c r="V239" t="s">
        <v>65</v>
      </c>
    </row>
    <row r="240" spans="1:22">
      <c r="A240" t="s">
        <v>509</v>
      </c>
      <c r="D240" t="s">
        <v>23</v>
      </c>
      <c r="E240" t="s">
        <v>41</v>
      </c>
      <c r="F240" t="s">
        <v>110</v>
      </c>
      <c r="I240">
        <v>0</v>
      </c>
      <c r="J240">
        <v>0</v>
      </c>
      <c r="L240" t="s">
        <v>43</v>
      </c>
      <c r="M240" t="s">
        <v>777</v>
      </c>
      <c r="N240" t="s">
        <v>152</v>
      </c>
      <c r="O240">
        <v>1</v>
      </c>
      <c r="P240" t="s">
        <v>25</v>
      </c>
      <c r="R240" t="s">
        <v>25</v>
      </c>
      <c r="S240" t="s">
        <v>25</v>
      </c>
      <c r="V240" t="s">
        <v>65</v>
      </c>
    </row>
    <row r="241" spans="1:22">
      <c r="A241" t="s">
        <v>510</v>
      </c>
      <c r="B241" t="s">
        <v>128</v>
      </c>
      <c r="D241" t="s">
        <v>34</v>
      </c>
      <c r="E241" t="s">
        <v>15</v>
      </c>
      <c r="G241" t="s">
        <v>906</v>
      </c>
      <c r="I241">
        <v>31</v>
      </c>
      <c r="J241">
        <v>16</v>
      </c>
      <c r="K241" t="s">
        <v>118</v>
      </c>
      <c r="L241" t="s">
        <v>54</v>
      </c>
      <c r="N241" t="s">
        <v>301</v>
      </c>
      <c r="O241">
        <v>1</v>
      </c>
      <c r="P241" t="s">
        <v>198</v>
      </c>
      <c r="Q241" t="s">
        <v>128</v>
      </c>
      <c r="R241" t="s">
        <v>44</v>
      </c>
      <c r="S241" t="s">
        <v>39</v>
      </c>
      <c r="V241" t="s">
        <v>907</v>
      </c>
    </row>
    <row r="242" spans="1:22">
      <c r="A242" t="s">
        <v>592</v>
      </c>
      <c r="B242" t="s">
        <v>128</v>
      </c>
      <c r="D242" t="s">
        <v>40</v>
      </c>
      <c r="E242" t="s">
        <v>22</v>
      </c>
      <c r="F242" t="s">
        <v>14</v>
      </c>
      <c r="I242">
        <v>3</v>
      </c>
      <c r="J242">
        <v>0</v>
      </c>
      <c r="L242" t="s">
        <v>17</v>
      </c>
      <c r="N242" t="s">
        <v>134</v>
      </c>
      <c r="O242">
        <v>1</v>
      </c>
      <c r="P242" t="s">
        <v>39</v>
      </c>
      <c r="R242" t="s">
        <v>29</v>
      </c>
      <c r="S242" t="s">
        <v>39</v>
      </c>
      <c r="V242" t="s">
        <v>908</v>
      </c>
    </row>
    <row r="243" spans="1:22">
      <c r="A243" t="s">
        <v>511</v>
      </c>
      <c r="B243" t="s">
        <v>128</v>
      </c>
      <c r="D243" t="s">
        <v>40</v>
      </c>
      <c r="E243" t="s">
        <v>106</v>
      </c>
      <c r="I243" t="s">
        <v>128</v>
      </c>
      <c r="J243" t="s">
        <v>128</v>
      </c>
      <c r="L243" t="s">
        <v>17</v>
      </c>
      <c r="M243" t="s">
        <v>180</v>
      </c>
      <c r="N243" t="s">
        <v>142</v>
      </c>
      <c r="O243">
        <v>1</v>
      </c>
      <c r="P243" t="s">
        <v>39</v>
      </c>
      <c r="R243" t="s">
        <v>655</v>
      </c>
      <c r="S243" t="s">
        <v>128</v>
      </c>
      <c r="V243" t="s">
        <v>909</v>
      </c>
    </row>
    <row r="244" spans="1:22">
      <c r="A244" t="s">
        <v>512</v>
      </c>
      <c r="B244" t="s">
        <v>128</v>
      </c>
      <c r="D244" t="s">
        <v>34</v>
      </c>
      <c r="E244" t="s">
        <v>22</v>
      </c>
      <c r="F244" t="s">
        <v>21</v>
      </c>
      <c r="I244">
        <v>18</v>
      </c>
      <c r="J244">
        <v>9</v>
      </c>
      <c r="L244" t="s">
        <v>17</v>
      </c>
      <c r="M244" t="s">
        <v>194</v>
      </c>
      <c r="N244" t="s">
        <v>302</v>
      </c>
      <c r="O244">
        <v>1</v>
      </c>
      <c r="P244" t="s">
        <v>39</v>
      </c>
      <c r="R244" t="s">
        <v>303</v>
      </c>
      <c r="S244" t="s">
        <v>39</v>
      </c>
      <c r="V244" t="s">
        <v>44</v>
      </c>
    </row>
    <row r="245" spans="1:22">
      <c r="A245" t="s">
        <v>513</v>
      </c>
      <c r="B245" t="s">
        <v>128</v>
      </c>
      <c r="D245" t="s">
        <v>34</v>
      </c>
      <c r="E245" t="s">
        <v>22</v>
      </c>
      <c r="F245" t="s">
        <v>21</v>
      </c>
      <c r="I245">
        <v>4</v>
      </c>
      <c r="J245">
        <v>0</v>
      </c>
      <c r="L245" t="s">
        <v>54</v>
      </c>
      <c r="M245" t="s">
        <v>185</v>
      </c>
      <c r="N245" t="s">
        <v>178</v>
      </c>
      <c r="O245">
        <v>3</v>
      </c>
      <c r="P245" t="s">
        <v>39</v>
      </c>
      <c r="R245" t="s">
        <v>778</v>
      </c>
      <c r="S245" t="s">
        <v>71</v>
      </c>
      <c r="V245" t="s">
        <v>656</v>
      </c>
    </row>
    <row r="246" spans="1:22">
      <c r="A246" t="s">
        <v>514</v>
      </c>
      <c r="B246" t="s">
        <v>128</v>
      </c>
      <c r="D246" t="s">
        <v>48</v>
      </c>
      <c r="E246" t="s">
        <v>33</v>
      </c>
      <c r="F246" t="s">
        <v>21</v>
      </c>
      <c r="I246">
        <v>2</v>
      </c>
      <c r="J246">
        <v>2</v>
      </c>
      <c r="L246" t="s">
        <v>54</v>
      </c>
      <c r="M246" t="s">
        <v>226</v>
      </c>
      <c r="N246" t="s">
        <v>141</v>
      </c>
      <c r="O246">
        <v>1</v>
      </c>
      <c r="P246" t="s">
        <v>39</v>
      </c>
      <c r="R246" t="s">
        <v>184</v>
      </c>
      <c r="S246" t="s">
        <v>39</v>
      </c>
      <c r="V246" t="s">
        <v>44</v>
      </c>
    </row>
    <row r="247" spans="1:22">
      <c r="A247" t="s">
        <v>515</v>
      </c>
      <c r="B247" t="s">
        <v>128</v>
      </c>
      <c r="D247" t="s">
        <v>910</v>
      </c>
      <c r="I247" t="s">
        <v>128</v>
      </c>
      <c r="J247" t="s">
        <v>128</v>
      </c>
      <c r="L247" t="s">
        <v>31</v>
      </c>
      <c r="M247" t="s">
        <v>911</v>
      </c>
      <c r="N247" t="s">
        <v>122</v>
      </c>
      <c r="O247">
        <v>1</v>
      </c>
      <c r="P247" t="s">
        <v>18</v>
      </c>
      <c r="R247" t="s">
        <v>128</v>
      </c>
      <c r="S247" t="s">
        <v>128</v>
      </c>
      <c r="V247" t="s">
        <v>780</v>
      </c>
    </row>
    <row r="248" spans="1:22">
      <c r="A248" t="s">
        <v>516</v>
      </c>
      <c r="B248" t="s">
        <v>128</v>
      </c>
      <c r="D248" t="s">
        <v>912</v>
      </c>
      <c r="E248" t="s">
        <v>781</v>
      </c>
      <c r="F248" t="s">
        <v>177</v>
      </c>
      <c r="I248">
        <v>4</v>
      </c>
      <c r="J248">
        <v>1</v>
      </c>
      <c r="L248" t="s">
        <v>913</v>
      </c>
      <c r="N248" t="s">
        <v>38</v>
      </c>
      <c r="O248">
        <v>3</v>
      </c>
      <c r="P248" t="s">
        <v>39</v>
      </c>
      <c r="R248" t="s">
        <v>39</v>
      </c>
      <c r="S248" t="s">
        <v>39</v>
      </c>
      <c r="V248" t="s">
        <v>44</v>
      </c>
    </row>
    <row r="249" spans="1:22">
      <c r="A249" t="s">
        <v>517</v>
      </c>
      <c r="B249" t="s">
        <v>128</v>
      </c>
      <c r="D249" t="s">
        <v>34</v>
      </c>
      <c r="E249" t="s">
        <v>33</v>
      </c>
      <c r="F249" t="s">
        <v>21</v>
      </c>
      <c r="I249">
        <v>2</v>
      </c>
      <c r="J249">
        <v>2</v>
      </c>
      <c r="L249" t="s">
        <v>54</v>
      </c>
      <c r="M249" t="s">
        <v>185</v>
      </c>
      <c r="N249" t="s">
        <v>141</v>
      </c>
      <c r="O249">
        <v>2</v>
      </c>
      <c r="P249" t="s">
        <v>39</v>
      </c>
      <c r="R249" t="s">
        <v>29</v>
      </c>
      <c r="S249" t="s">
        <v>71</v>
      </c>
      <c r="V249" t="s">
        <v>914</v>
      </c>
    </row>
    <row r="250" spans="1:22">
      <c r="A250" t="s">
        <v>518</v>
      </c>
      <c r="B250" t="s">
        <v>128</v>
      </c>
      <c r="D250" t="s">
        <v>124</v>
      </c>
      <c r="E250" t="s">
        <v>116</v>
      </c>
      <c r="F250" t="s">
        <v>129</v>
      </c>
      <c r="I250" t="s">
        <v>128</v>
      </c>
      <c r="J250" t="s">
        <v>128</v>
      </c>
      <c r="L250" t="s">
        <v>17</v>
      </c>
      <c r="M250" t="s">
        <v>714</v>
      </c>
      <c r="N250" t="s">
        <v>154</v>
      </c>
      <c r="O250">
        <v>1</v>
      </c>
      <c r="P250" t="s">
        <v>39</v>
      </c>
      <c r="R250" t="s">
        <v>303</v>
      </c>
      <c r="S250" t="s">
        <v>29</v>
      </c>
      <c r="V250" t="s">
        <v>44</v>
      </c>
    </row>
    <row r="251" spans="1:22">
      <c r="A251" t="s">
        <v>519</v>
      </c>
      <c r="B251" t="s">
        <v>128</v>
      </c>
      <c r="D251" t="s">
        <v>40</v>
      </c>
      <c r="E251" t="s">
        <v>22</v>
      </c>
      <c r="F251" t="s">
        <v>21</v>
      </c>
      <c r="I251">
        <v>1</v>
      </c>
      <c r="J251">
        <v>0</v>
      </c>
      <c r="L251" t="s">
        <v>17</v>
      </c>
      <c r="M251" t="s">
        <v>915</v>
      </c>
      <c r="N251" t="s">
        <v>119</v>
      </c>
      <c r="O251">
        <v>6</v>
      </c>
      <c r="P251" t="s">
        <v>39</v>
      </c>
      <c r="R251" t="s">
        <v>624</v>
      </c>
      <c r="S251" t="s">
        <v>39</v>
      </c>
      <c r="V251" t="s">
        <v>782</v>
      </c>
    </row>
    <row r="252" spans="1:22">
      <c r="A252" t="s">
        <v>520</v>
      </c>
      <c r="B252" t="s">
        <v>128</v>
      </c>
      <c r="D252" t="s">
        <v>23</v>
      </c>
      <c r="E252" t="s">
        <v>41</v>
      </c>
      <c r="I252" t="s">
        <v>128</v>
      </c>
      <c r="J252" t="s">
        <v>128</v>
      </c>
      <c r="L252" t="s">
        <v>17</v>
      </c>
      <c r="N252" t="s">
        <v>253</v>
      </c>
      <c r="O252">
        <v>1</v>
      </c>
      <c r="P252" t="s">
        <v>39</v>
      </c>
      <c r="R252" t="s">
        <v>305</v>
      </c>
      <c r="S252" t="s">
        <v>39</v>
      </c>
      <c r="V252" t="s">
        <v>306</v>
      </c>
    </row>
    <row r="253" spans="1:22">
      <c r="A253" t="s">
        <v>521</v>
      </c>
      <c r="B253" t="s">
        <v>128</v>
      </c>
      <c r="D253" t="s">
        <v>34</v>
      </c>
      <c r="E253" t="s">
        <v>22</v>
      </c>
      <c r="F253" t="s">
        <v>21</v>
      </c>
      <c r="I253">
        <v>6</v>
      </c>
      <c r="J253">
        <v>0</v>
      </c>
      <c r="L253" t="s">
        <v>17</v>
      </c>
      <c r="M253" t="s">
        <v>203</v>
      </c>
      <c r="N253" t="s">
        <v>229</v>
      </c>
      <c r="O253">
        <v>1</v>
      </c>
      <c r="P253" t="s">
        <v>39</v>
      </c>
      <c r="R253" t="s">
        <v>205</v>
      </c>
      <c r="S253" t="s">
        <v>29</v>
      </c>
      <c r="V253" t="s">
        <v>196</v>
      </c>
    </row>
    <row r="254" spans="1:22">
      <c r="A254" t="s">
        <v>522</v>
      </c>
      <c r="B254" t="s">
        <v>128</v>
      </c>
      <c r="D254" t="s">
        <v>103</v>
      </c>
      <c r="E254" t="s">
        <v>109</v>
      </c>
      <c r="F254" t="s">
        <v>129</v>
      </c>
      <c r="I254">
        <v>1</v>
      </c>
      <c r="J254">
        <v>0</v>
      </c>
      <c r="L254" t="s">
        <v>145</v>
      </c>
      <c r="M254" t="s">
        <v>31</v>
      </c>
      <c r="N254" t="s">
        <v>222</v>
      </c>
      <c r="O254" t="s">
        <v>182</v>
      </c>
      <c r="P254" t="s">
        <v>39</v>
      </c>
      <c r="R254" t="s">
        <v>71</v>
      </c>
      <c r="S254" t="s">
        <v>39</v>
      </c>
      <c r="V254" t="s">
        <v>793</v>
      </c>
    </row>
    <row r="255" spans="1:22">
      <c r="A255" t="s">
        <v>523</v>
      </c>
      <c r="B255" t="s">
        <v>128</v>
      </c>
      <c r="D255" t="s">
        <v>40</v>
      </c>
      <c r="E255" t="s">
        <v>106</v>
      </c>
      <c r="F255" t="s">
        <v>21</v>
      </c>
      <c r="I255" t="s">
        <v>128</v>
      </c>
      <c r="J255">
        <v>1</v>
      </c>
      <c r="L255" t="s">
        <v>226</v>
      </c>
      <c r="M255" t="s">
        <v>31</v>
      </c>
      <c r="N255" t="s">
        <v>139</v>
      </c>
      <c r="O255">
        <v>1</v>
      </c>
      <c r="P255" t="s">
        <v>39</v>
      </c>
      <c r="R255" t="s">
        <v>39</v>
      </c>
      <c r="S255" t="s">
        <v>39</v>
      </c>
      <c r="V255" t="s">
        <v>128</v>
      </c>
    </row>
    <row r="256" spans="1:22">
      <c r="A256" t="s">
        <v>524</v>
      </c>
      <c r="B256" t="s">
        <v>128</v>
      </c>
      <c r="D256" t="s">
        <v>112</v>
      </c>
      <c r="E256" t="s">
        <v>113</v>
      </c>
      <c r="F256" t="s">
        <v>129</v>
      </c>
      <c r="I256">
        <v>11</v>
      </c>
      <c r="J256">
        <v>4</v>
      </c>
      <c r="L256" t="s">
        <v>17</v>
      </c>
      <c r="M256" t="s">
        <v>208</v>
      </c>
      <c r="N256" t="s">
        <v>154</v>
      </c>
      <c r="O256">
        <v>1</v>
      </c>
      <c r="P256" t="s">
        <v>39</v>
      </c>
      <c r="R256" t="s">
        <v>129</v>
      </c>
      <c r="S256" t="s">
        <v>625</v>
      </c>
      <c r="V256" t="s">
        <v>304</v>
      </c>
    </row>
    <row r="257" spans="1:22">
      <c r="A257" t="s">
        <v>525</v>
      </c>
      <c r="B257" t="s">
        <v>128</v>
      </c>
      <c r="D257" t="s">
        <v>48</v>
      </c>
      <c r="E257" t="s">
        <v>22</v>
      </c>
      <c r="F257" t="s">
        <v>129</v>
      </c>
      <c r="I257">
        <v>5</v>
      </c>
      <c r="J257">
        <v>0</v>
      </c>
      <c r="L257" t="s">
        <v>43</v>
      </c>
      <c r="N257" t="s">
        <v>154</v>
      </c>
      <c r="O257">
        <v>2</v>
      </c>
      <c r="P257" t="s">
        <v>39</v>
      </c>
      <c r="R257" t="s">
        <v>39</v>
      </c>
      <c r="S257" t="s">
        <v>39</v>
      </c>
      <c r="V257" t="s">
        <v>44</v>
      </c>
    </row>
    <row r="258" spans="1:22">
      <c r="A258" t="s">
        <v>66</v>
      </c>
      <c r="B258" t="s">
        <v>128</v>
      </c>
      <c r="D258" t="s">
        <v>53</v>
      </c>
      <c r="E258" t="s">
        <v>22</v>
      </c>
      <c r="I258">
        <v>3</v>
      </c>
      <c r="J258">
        <v>0</v>
      </c>
      <c r="L258" t="s">
        <v>54</v>
      </c>
      <c r="N258" t="s">
        <v>783</v>
      </c>
      <c r="O258">
        <v>2</v>
      </c>
      <c r="P258" t="s">
        <v>39</v>
      </c>
      <c r="V258" t="s">
        <v>44</v>
      </c>
    </row>
    <row r="259" spans="1:22">
      <c r="A259" t="s">
        <v>526</v>
      </c>
      <c r="B259" t="s">
        <v>128</v>
      </c>
      <c r="D259" t="s">
        <v>53</v>
      </c>
      <c r="E259" t="s">
        <v>106</v>
      </c>
      <c r="I259" t="s">
        <v>128</v>
      </c>
      <c r="J259" t="s">
        <v>128</v>
      </c>
      <c r="L259" t="s">
        <v>17</v>
      </c>
      <c r="M259" t="s">
        <v>180</v>
      </c>
      <c r="N259" t="s">
        <v>128</v>
      </c>
      <c r="O259" t="s">
        <v>217</v>
      </c>
      <c r="P259" t="s">
        <v>39</v>
      </c>
      <c r="R259" t="s">
        <v>39</v>
      </c>
      <c r="S259" t="s">
        <v>39</v>
      </c>
      <c r="V259" t="s">
        <v>703</v>
      </c>
    </row>
    <row r="260" spans="1:22">
      <c r="A260" t="s">
        <v>527</v>
      </c>
      <c r="B260" t="s">
        <v>128</v>
      </c>
      <c r="D260" t="s">
        <v>34</v>
      </c>
      <c r="E260" t="s">
        <v>33</v>
      </c>
      <c r="F260" t="s">
        <v>129</v>
      </c>
      <c r="G260" t="s">
        <v>626</v>
      </c>
      <c r="I260">
        <v>4</v>
      </c>
      <c r="J260">
        <v>4</v>
      </c>
      <c r="K260" t="s">
        <v>128</v>
      </c>
      <c r="L260" t="s">
        <v>17</v>
      </c>
      <c r="M260" t="s">
        <v>69</v>
      </c>
      <c r="N260" t="s">
        <v>139</v>
      </c>
      <c r="O260" t="s">
        <v>916</v>
      </c>
      <c r="P260" t="s">
        <v>39</v>
      </c>
      <c r="R260" t="s">
        <v>307</v>
      </c>
      <c r="S260" t="s">
        <v>71</v>
      </c>
      <c r="V260" t="s">
        <v>190</v>
      </c>
    </row>
    <row r="261" spans="1:22">
      <c r="A261" t="s">
        <v>528</v>
      </c>
      <c r="D261" t="s">
        <v>23</v>
      </c>
      <c r="E261" t="s">
        <v>106</v>
      </c>
      <c r="L261" t="s">
        <v>43</v>
      </c>
      <c r="N261" t="s">
        <v>917</v>
      </c>
      <c r="O261">
        <v>3</v>
      </c>
      <c r="P261" t="s">
        <v>39</v>
      </c>
      <c r="R261" t="s">
        <v>39</v>
      </c>
      <c r="S261" t="s">
        <v>39</v>
      </c>
      <c r="V261" t="s">
        <v>784</v>
      </c>
    </row>
    <row r="262" spans="1:22">
      <c r="A262" t="s">
        <v>529</v>
      </c>
      <c r="D262" t="s">
        <v>103</v>
      </c>
      <c r="E262" t="s">
        <v>627</v>
      </c>
      <c r="F262" t="s">
        <v>918</v>
      </c>
      <c r="I262">
        <v>23</v>
      </c>
      <c r="J262">
        <v>14</v>
      </c>
      <c r="L262" t="s">
        <v>17</v>
      </c>
      <c r="N262" t="s">
        <v>118</v>
      </c>
      <c r="O262">
        <v>1</v>
      </c>
      <c r="P262" t="s">
        <v>29</v>
      </c>
      <c r="Q262" t="s">
        <v>309</v>
      </c>
      <c r="R262" t="s">
        <v>29</v>
      </c>
      <c r="S262" t="s">
        <v>628</v>
      </c>
      <c r="V262" t="s">
        <v>919</v>
      </c>
    </row>
    <row r="263" spans="1:22">
      <c r="A263" t="s">
        <v>530</v>
      </c>
      <c r="B263" t="s">
        <v>128</v>
      </c>
      <c r="D263" t="s">
        <v>34</v>
      </c>
      <c r="E263" t="s">
        <v>22</v>
      </c>
      <c r="F263" t="s">
        <v>21</v>
      </c>
      <c r="I263">
        <v>7</v>
      </c>
      <c r="J263">
        <v>0</v>
      </c>
      <c r="L263" t="s">
        <v>54</v>
      </c>
      <c r="N263" t="s">
        <v>125</v>
      </c>
      <c r="O263">
        <v>2</v>
      </c>
      <c r="P263" t="s">
        <v>39</v>
      </c>
      <c r="S263" t="s">
        <v>68</v>
      </c>
      <c r="V263" t="s">
        <v>657</v>
      </c>
    </row>
    <row r="264" spans="1:22">
      <c r="A264" t="s">
        <v>531</v>
      </c>
      <c r="B264" t="s">
        <v>128</v>
      </c>
      <c r="D264" t="s">
        <v>920</v>
      </c>
      <c r="E264" t="s">
        <v>921</v>
      </c>
      <c r="F264" t="s">
        <v>922</v>
      </c>
      <c r="I264">
        <v>14</v>
      </c>
      <c r="J264">
        <v>11</v>
      </c>
      <c r="K264" t="s">
        <v>310</v>
      </c>
      <c r="L264" t="s">
        <v>785</v>
      </c>
      <c r="N264" t="s">
        <v>107</v>
      </c>
      <c r="O264" t="s">
        <v>923</v>
      </c>
      <c r="P264" t="s">
        <v>29</v>
      </c>
      <c r="R264" t="s">
        <v>786</v>
      </c>
      <c r="V264" t="s">
        <v>198</v>
      </c>
    </row>
    <row r="265" spans="1:22">
      <c r="A265" t="s">
        <v>532</v>
      </c>
      <c r="B265" t="s">
        <v>128</v>
      </c>
      <c r="D265" t="s">
        <v>34</v>
      </c>
      <c r="E265">
        <v>0</v>
      </c>
      <c r="F265" t="s">
        <v>21</v>
      </c>
      <c r="I265">
        <v>5</v>
      </c>
      <c r="J265">
        <v>0</v>
      </c>
      <c r="L265" t="s">
        <v>17</v>
      </c>
      <c r="N265" t="s">
        <v>311</v>
      </c>
      <c r="O265">
        <v>1</v>
      </c>
      <c r="P265" t="s">
        <v>44</v>
      </c>
      <c r="R265" t="s">
        <v>44</v>
      </c>
      <c r="S265" t="s">
        <v>39</v>
      </c>
      <c r="V265" t="s">
        <v>44</v>
      </c>
    </row>
    <row r="266" spans="1:22">
      <c r="A266" t="s">
        <v>533</v>
      </c>
      <c r="B266" t="s">
        <v>128</v>
      </c>
      <c r="D266" t="s">
        <v>40</v>
      </c>
      <c r="E266" t="s">
        <v>33</v>
      </c>
      <c r="F266" t="s">
        <v>727</v>
      </c>
      <c r="I266">
        <v>3</v>
      </c>
      <c r="J266">
        <v>2</v>
      </c>
      <c r="K266" t="s">
        <v>197</v>
      </c>
      <c r="L266" t="s">
        <v>17</v>
      </c>
      <c r="N266" t="s">
        <v>125</v>
      </c>
      <c r="O266">
        <v>1</v>
      </c>
      <c r="P266" t="s">
        <v>312</v>
      </c>
      <c r="V266" t="s">
        <v>924</v>
      </c>
    </row>
    <row r="267" spans="1:22">
      <c r="A267" t="s">
        <v>534</v>
      </c>
      <c r="B267" t="s">
        <v>128</v>
      </c>
      <c r="D267" t="s">
        <v>23</v>
      </c>
      <c r="E267" t="s">
        <v>22</v>
      </c>
      <c r="F267" t="s">
        <v>110</v>
      </c>
      <c r="I267">
        <v>3</v>
      </c>
      <c r="J267">
        <v>0</v>
      </c>
      <c r="L267" t="s">
        <v>17</v>
      </c>
      <c r="N267" t="s">
        <v>658</v>
      </c>
      <c r="O267">
        <v>1</v>
      </c>
      <c r="P267" t="s">
        <v>193</v>
      </c>
      <c r="V267" t="s">
        <v>44</v>
      </c>
    </row>
    <row r="268" spans="1:22">
      <c r="A268" t="s">
        <v>535</v>
      </c>
      <c r="D268" t="s">
        <v>112</v>
      </c>
      <c r="E268" t="s">
        <v>113</v>
      </c>
      <c r="G268" t="s">
        <v>925</v>
      </c>
      <c r="I268">
        <v>18</v>
      </c>
      <c r="J268">
        <v>4</v>
      </c>
      <c r="K268" t="s">
        <v>212</v>
      </c>
      <c r="L268" t="s">
        <v>17</v>
      </c>
      <c r="M268" t="s">
        <v>926</v>
      </c>
      <c r="N268" t="s">
        <v>313</v>
      </c>
      <c r="O268">
        <v>2</v>
      </c>
      <c r="P268" t="s">
        <v>29</v>
      </c>
      <c r="R268" t="s">
        <v>39</v>
      </c>
      <c r="S268" t="s">
        <v>39</v>
      </c>
      <c r="V268" t="s">
        <v>26</v>
      </c>
    </row>
    <row r="269" spans="1:22">
      <c r="A269" t="s">
        <v>536</v>
      </c>
      <c r="D269" t="s">
        <v>48</v>
      </c>
      <c r="E269" t="s">
        <v>22</v>
      </c>
      <c r="F269" t="s">
        <v>21</v>
      </c>
      <c r="I269">
        <v>20</v>
      </c>
      <c r="J269">
        <v>1</v>
      </c>
      <c r="L269" t="s">
        <v>17</v>
      </c>
      <c r="M269" t="s">
        <v>31</v>
      </c>
      <c r="N269" t="s">
        <v>125</v>
      </c>
      <c r="O269">
        <v>2</v>
      </c>
      <c r="P269" t="s">
        <v>39</v>
      </c>
      <c r="R269" t="s">
        <v>184</v>
      </c>
      <c r="S269" t="s">
        <v>39</v>
      </c>
      <c r="V269" t="s">
        <v>26</v>
      </c>
    </row>
    <row r="270" spans="1:22">
      <c r="A270" t="s">
        <v>537</v>
      </c>
      <c r="B270" t="s">
        <v>128</v>
      </c>
      <c r="D270" t="s">
        <v>103</v>
      </c>
      <c r="E270" t="s">
        <v>113</v>
      </c>
      <c r="F270" t="s">
        <v>129</v>
      </c>
      <c r="H270" t="s">
        <v>654</v>
      </c>
      <c r="I270">
        <v>14</v>
      </c>
      <c r="J270">
        <v>5</v>
      </c>
      <c r="L270" t="s">
        <v>100</v>
      </c>
      <c r="M270" t="s">
        <v>314</v>
      </c>
      <c r="N270" t="s">
        <v>253</v>
      </c>
      <c r="O270">
        <v>2</v>
      </c>
      <c r="P270" t="s">
        <v>29</v>
      </c>
      <c r="Q270" t="s">
        <v>787</v>
      </c>
      <c r="R270" t="s">
        <v>303</v>
      </c>
      <c r="S270" t="s">
        <v>39</v>
      </c>
      <c r="V270" t="s">
        <v>26</v>
      </c>
    </row>
    <row r="271" spans="1:22">
      <c r="A271" t="s">
        <v>593</v>
      </c>
      <c r="B271" t="s">
        <v>128</v>
      </c>
      <c r="D271" t="s">
        <v>112</v>
      </c>
      <c r="E271" t="s">
        <v>153</v>
      </c>
      <c r="F271" t="s">
        <v>129</v>
      </c>
      <c r="G271" t="s">
        <v>927</v>
      </c>
      <c r="I271">
        <v>11</v>
      </c>
      <c r="J271">
        <v>9</v>
      </c>
      <c r="K271" t="s">
        <v>258</v>
      </c>
      <c r="L271" t="s">
        <v>17</v>
      </c>
      <c r="M271" t="s">
        <v>926</v>
      </c>
      <c r="N271" t="s">
        <v>122</v>
      </c>
      <c r="O271">
        <v>1</v>
      </c>
      <c r="P271" t="s">
        <v>29</v>
      </c>
      <c r="Q271" t="s">
        <v>787</v>
      </c>
      <c r="R271" t="s">
        <v>39</v>
      </c>
      <c r="S271" t="s">
        <v>29</v>
      </c>
      <c r="V271" t="s">
        <v>26</v>
      </c>
    </row>
    <row r="272" spans="1:22">
      <c r="A272" t="s">
        <v>538</v>
      </c>
      <c r="D272" t="s">
        <v>34</v>
      </c>
      <c r="E272" t="s">
        <v>33</v>
      </c>
      <c r="F272" t="s">
        <v>129</v>
      </c>
      <c r="I272">
        <v>9</v>
      </c>
      <c r="J272">
        <v>2</v>
      </c>
      <c r="L272" t="s">
        <v>17</v>
      </c>
      <c r="N272" t="s">
        <v>104</v>
      </c>
      <c r="O272">
        <v>1</v>
      </c>
      <c r="P272" t="s">
        <v>39</v>
      </c>
      <c r="R272" t="s">
        <v>39</v>
      </c>
      <c r="S272" t="s">
        <v>617</v>
      </c>
      <c r="V272" t="s">
        <v>26</v>
      </c>
    </row>
    <row r="273" spans="1:22">
      <c r="A273" t="s">
        <v>539</v>
      </c>
      <c r="D273" t="s">
        <v>34</v>
      </c>
      <c r="E273" t="s">
        <v>148</v>
      </c>
      <c r="G273" t="s">
        <v>728</v>
      </c>
      <c r="I273">
        <v>19</v>
      </c>
      <c r="J273">
        <v>12</v>
      </c>
      <c r="K273" t="s">
        <v>128</v>
      </c>
      <c r="L273" t="s">
        <v>17</v>
      </c>
      <c r="N273" t="s">
        <v>101</v>
      </c>
      <c r="O273">
        <v>1</v>
      </c>
      <c r="P273" t="s">
        <v>156</v>
      </c>
      <c r="Q273" t="s">
        <v>766</v>
      </c>
      <c r="R273" t="s">
        <v>39</v>
      </c>
      <c r="S273" t="s">
        <v>39</v>
      </c>
      <c r="V273" t="s">
        <v>26</v>
      </c>
    </row>
    <row r="274" spans="1:22">
      <c r="A274" t="s">
        <v>540</v>
      </c>
      <c r="D274" t="s">
        <v>112</v>
      </c>
      <c r="E274" t="s">
        <v>148</v>
      </c>
      <c r="G274" t="s">
        <v>928</v>
      </c>
      <c r="H274" t="s">
        <v>929</v>
      </c>
      <c r="I274">
        <v>106</v>
      </c>
      <c r="J274">
        <v>23</v>
      </c>
      <c r="K274" t="s">
        <v>125</v>
      </c>
      <c r="L274" t="s">
        <v>155</v>
      </c>
      <c r="N274" t="s">
        <v>104</v>
      </c>
      <c r="O274" t="s">
        <v>217</v>
      </c>
      <c r="P274" t="s">
        <v>29</v>
      </c>
      <c r="Q274" t="s">
        <v>151</v>
      </c>
      <c r="R274" t="s">
        <v>617</v>
      </c>
      <c r="S274" t="s">
        <v>617</v>
      </c>
      <c r="V274" t="s">
        <v>198</v>
      </c>
    </row>
    <row r="275" spans="1:22">
      <c r="A275" t="s">
        <v>541</v>
      </c>
      <c r="D275" t="s">
        <v>34</v>
      </c>
      <c r="E275" t="s">
        <v>33</v>
      </c>
      <c r="F275" t="s">
        <v>129</v>
      </c>
      <c r="I275">
        <v>4</v>
      </c>
      <c r="J275">
        <v>1</v>
      </c>
      <c r="L275" t="s">
        <v>155</v>
      </c>
      <c r="N275" t="s">
        <v>104</v>
      </c>
      <c r="O275">
        <v>1</v>
      </c>
      <c r="P275" t="s">
        <v>39</v>
      </c>
      <c r="S275" t="s">
        <v>617</v>
      </c>
      <c r="V275" t="s">
        <v>26</v>
      </c>
    </row>
    <row r="276" spans="1:22">
      <c r="A276" t="s">
        <v>542</v>
      </c>
      <c r="D276" t="s">
        <v>34</v>
      </c>
      <c r="E276" t="s">
        <v>15</v>
      </c>
      <c r="F276" t="s">
        <v>129</v>
      </c>
      <c r="I276">
        <v>40</v>
      </c>
      <c r="J276">
        <v>13</v>
      </c>
      <c r="L276" t="s">
        <v>54</v>
      </c>
      <c r="M276" t="s">
        <v>69</v>
      </c>
      <c r="N276" t="s">
        <v>213</v>
      </c>
      <c r="O276">
        <v>2</v>
      </c>
      <c r="P276" t="s">
        <v>29</v>
      </c>
      <c r="S276" t="s">
        <v>39</v>
      </c>
      <c r="V276" t="s">
        <v>26</v>
      </c>
    </row>
    <row r="277" spans="1:22">
      <c r="A277" t="s">
        <v>594</v>
      </c>
      <c r="B277" t="s">
        <v>930</v>
      </c>
      <c r="D277" t="s">
        <v>23</v>
      </c>
      <c r="E277" t="s">
        <v>106</v>
      </c>
      <c r="F277" t="s">
        <v>14</v>
      </c>
      <c r="I277">
        <v>4</v>
      </c>
      <c r="J277">
        <v>0</v>
      </c>
      <c r="L277" t="s">
        <v>54</v>
      </c>
      <c r="N277" t="s">
        <v>131</v>
      </c>
      <c r="O277">
        <v>1</v>
      </c>
      <c r="P277" t="s">
        <v>20</v>
      </c>
      <c r="R277" t="s">
        <v>105</v>
      </c>
      <c r="S277" t="s">
        <v>20</v>
      </c>
      <c r="V277" t="s">
        <v>704</v>
      </c>
    </row>
    <row r="278" spans="1:22">
      <c r="A278" t="s">
        <v>595</v>
      </c>
      <c r="B278" t="s">
        <v>128</v>
      </c>
      <c r="D278" t="s">
        <v>931</v>
      </c>
      <c r="E278" t="s">
        <v>106</v>
      </c>
      <c r="F278" t="s">
        <v>21</v>
      </c>
      <c r="G278" t="s">
        <v>715</v>
      </c>
      <c r="I278">
        <v>10</v>
      </c>
      <c r="J278">
        <v>8</v>
      </c>
      <c r="K278" t="s">
        <v>128</v>
      </c>
      <c r="L278" t="s">
        <v>17</v>
      </c>
      <c r="M278" t="s">
        <v>203</v>
      </c>
      <c r="N278" t="s">
        <v>125</v>
      </c>
      <c r="O278">
        <v>1</v>
      </c>
      <c r="P278" t="s">
        <v>20</v>
      </c>
      <c r="R278" t="s">
        <v>678</v>
      </c>
      <c r="S278" t="s">
        <v>105</v>
      </c>
      <c r="V278" t="s">
        <v>198</v>
      </c>
    </row>
    <row r="279" spans="1:22">
      <c r="A279" t="s">
        <v>596</v>
      </c>
      <c r="B279" t="s">
        <v>128</v>
      </c>
      <c r="D279" t="s">
        <v>705</v>
      </c>
      <c r="E279" t="s">
        <v>106</v>
      </c>
      <c r="F279" t="s">
        <v>14</v>
      </c>
      <c r="I279">
        <v>1</v>
      </c>
      <c r="J279">
        <v>0</v>
      </c>
      <c r="L279" t="s">
        <v>17</v>
      </c>
      <c r="N279" t="s">
        <v>154</v>
      </c>
      <c r="O279">
        <v>1</v>
      </c>
      <c r="P279" t="s">
        <v>20</v>
      </c>
      <c r="R279" t="s">
        <v>105</v>
      </c>
      <c r="S279" t="s">
        <v>20</v>
      </c>
      <c r="V279" t="s">
        <v>44</v>
      </c>
    </row>
    <row r="280" spans="1:22">
      <c r="A280" t="s">
        <v>597</v>
      </c>
      <c r="B280" t="s">
        <v>128</v>
      </c>
      <c r="D280" t="s">
        <v>40</v>
      </c>
      <c r="E280" t="s">
        <v>22</v>
      </c>
      <c r="F280" t="s">
        <v>21</v>
      </c>
      <c r="I280">
        <v>4</v>
      </c>
      <c r="J280">
        <v>2</v>
      </c>
      <c r="L280" t="s">
        <v>17</v>
      </c>
      <c r="N280" t="s">
        <v>125</v>
      </c>
      <c r="O280">
        <v>1</v>
      </c>
      <c r="P280" t="s">
        <v>44</v>
      </c>
      <c r="R280" t="s">
        <v>20</v>
      </c>
      <c r="S280" t="s">
        <v>20</v>
      </c>
      <c r="V280" t="s">
        <v>44</v>
      </c>
    </row>
    <row r="281" spans="1:22">
      <c r="A281" t="s">
        <v>598</v>
      </c>
      <c r="B281" t="s">
        <v>128</v>
      </c>
      <c r="D281" t="s">
        <v>40</v>
      </c>
      <c r="E281" t="s">
        <v>195</v>
      </c>
      <c r="F281" t="s">
        <v>14</v>
      </c>
      <c r="G281" t="s">
        <v>696</v>
      </c>
      <c r="I281">
        <v>4</v>
      </c>
      <c r="J281">
        <v>2</v>
      </c>
      <c r="L281" t="s">
        <v>17</v>
      </c>
      <c r="N281" t="s">
        <v>679</v>
      </c>
      <c r="O281">
        <v>1</v>
      </c>
      <c r="P281" t="s">
        <v>20</v>
      </c>
      <c r="R281" t="s">
        <v>20</v>
      </c>
      <c r="S281" t="s">
        <v>20</v>
      </c>
      <c r="V281" t="s">
        <v>44</v>
      </c>
    </row>
    <row r="282" spans="1:22">
      <c r="A282" t="s">
        <v>599</v>
      </c>
      <c r="B282" t="s">
        <v>128</v>
      </c>
      <c r="D282" t="s">
        <v>40</v>
      </c>
      <c r="F282" t="s">
        <v>14</v>
      </c>
      <c r="I282">
        <v>13</v>
      </c>
      <c r="J282">
        <v>0</v>
      </c>
      <c r="L282" t="s">
        <v>17</v>
      </c>
      <c r="M282" t="s">
        <v>180</v>
      </c>
      <c r="N282" t="s">
        <v>237</v>
      </c>
      <c r="O282">
        <v>2</v>
      </c>
      <c r="P282" t="s">
        <v>44</v>
      </c>
      <c r="R282" t="s">
        <v>20</v>
      </c>
      <c r="S282" t="s">
        <v>20</v>
      </c>
      <c r="V282" t="s">
        <v>44</v>
      </c>
    </row>
    <row r="283" spans="1:22">
      <c r="A283" t="s">
        <v>600</v>
      </c>
      <c r="B283" t="s">
        <v>128</v>
      </c>
      <c r="D283" t="s">
        <v>103</v>
      </c>
      <c r="E283" t="s">
        <v>109</v>
      </c>
      <c r="F283" t="s">
        <v>129</v>
      </c>
      <c r="I283">
        <v>3</v>
      </c>
      <c r="J283">
        <v>0</v>
      </c>
      <c r="L283" t="s">
        <v>100</v>
      </c>
      <c r="M283" t="s">
        <v>69</v>
      </c>
      <c r="N283" t="s">
        <v>122</v>
      </c>
      <c r="O283">
        <v>1</v>
      </c>
      <c r="P283" t="s">
        <v>39</v>
      </c>
      <c r="R283" t="s">
        <v>680</v>
      </c>
      <c r="S283" t="s">
        <v>39</v>
      </c>
      <c r="V283" t="s">
        <v>681</v>
      </c>
    </row>
    <row r="284" spans="1:22">
      <c r="A284" t="s">
        <v>601</v>
      </c>
      <c r="B284" t="s">
        <v>932</v>
      </c>
      <c r="D284" t="s">
        <v>24</v>
      </c>
      <c r="E284" s="13">
        <v>45292</v>
      </c>
      <c r="I284">
        <v>1</v>
      </c>
      <c r="J284">
        <v>1</v>
      </c>
      <c r="L284" t="s">
        <v>17</v>
      </c>
      <c r="N284" t="s">
        <v>24</v>
      </c>
      <c r="O284">
        <v>2</v>
      </c>
    </row>
    <row r="285" spans="1:22">
      <c r="A285" t="s">
        <v>602</v>
      </c>
      <c r="B285" t="s">
        <v>128</v>
      </c>
      <c r="D285" t="s">
        <v>112</v>
      </c>
      <c r="E285" t="s">
        <v>116</v>
      </c>
      <c r="F285" t="s">
        <v>129</v>
      </c>
      <c r="I285" t="s">
        <v>128</v>
      </c>
      <c r="J285" t="s">
        <v>128</v>
      </c>
      <c r="L285" t="s">
        <v>100</v>
      </c>
      <c r="M285" t="s">
        <v>203</v>
      </c>
      <c r="N285" t="s">
        <v>36</v>
      </c>
      <c r="O285">
        <v>1</v>
      </c>
      <c r="P285" t="s">
        <v>39</v>
      </c>
      <c r="R285" t="s">
        <v>49</v>
      </c>
      <c r="S285" t="s">
        <v>158</v>
      </c>
      <c r="V285" t="s">
        <v>682</v>
      </c>
    </row>
    <row r="286" spans="1:22">
      <c r="A286" t="s">
        <v>603</v>
      </c>
      <c r="B286" t="s">
        <v>128</v>
      </c>
      <c r="D286" t="s">
        <v>112</v>
      </c>
      <c r="E286" t="s">
        <v>113</v>
      </c>
      <c r="F286" t="s">
        <v>129</v>
      </c>
      <c r="I286">
        <v>33</v>
      </c>
      <c r="J286">
        <v>4</v>
      </c>
      <c r="L286" t="s">
        <v>100</v>
      </c>
      <c r="M286" t="s">
        <v>121</v>
      </c>
      <c r="N286" t="s">
        <v>238</v>
      </c>
      <c r="O286">
        <v>1</v>
      </c>
      <c r="P286" t="s">
        <v>193</v>
      </c>
      <c r="R286" t="s">
        <v>158</v>
      </c>
      <c r="S286" t="s">
        <v>29</v>
      </c>
      <c r="V286" t="s">
        <v>683</v>
      </c>
    </row>
    <row r="287" spans="1:22">
      <c r="A287" t="s">
        <v>543</v>
      </c>
      <c r="D287" t="s">
        <v>34</v>
      </c>
      <c r="E287" t="s">
        <v>15</v>
      </c>
      <c r="F287" t="s">
        <v>21</v>
      </c>
      <c r="I287">
        <v>77</v>
      </c>
      <c r="J287">
        <v>40</v>
      </c>
      <c r="L287" t="s">
        <v>17</v>
      </c>
      <c r="N287" t="s">
        <v>316</v>
      </c>
      <c r="O287">
        <v>12</v>
      </c>
      <c r="P287" t="s">
        <v>39</v>
      </c>
      <c r="R287" t="s">
        <v>317</v>
      </c>
      <c r="S287" t="s">
        <v>29</v>
      </c>
      <c r="V287" t="s">
        <v>26</v>
      </c>
    </row>
    <row r="288" spans="1:22">
      <c r="A288" t="s">
        <v>604</v>
      </c>
      <c r="B288" t="s">
        <v>128</v>
      </c>
      <c r="D288" t="s">
        <v>103</v>
      </c>
      <c r="E288" t="s">
        <v>109</v>
      </c>
      <c r="F288" t="s">
        <v>706</v>
      </c>
      <c r="I288">
        <v>2</v>
      </c>
      <c r="J288">
        <v>0</v>
      </c>
      <c r="L288" t="s">
        <v>17</v>
      </c>
      <c r="M288" t="s">
        <v>714</v>
      </c>
      <c r="N288" t="s">
        <v>695</v>
      </c>
      <c r="O288">
        <v>1</v>
      </c>
      <c r="P288" t="s">
        <v>29</v>
      </c>
      <c r="Q288" t="s">
        <v>57</v>
      </c>
      <c r="R288" t="s">
        <v>29</v>
      </c>
      <c r="S288" t="s">
        <v>706</v>
      </c>
      <c r="V288" t="s">
        <v>44</v>
      </c>
    </row>
    <row r="289" spans="1:22">
      <c r="A289" t="s">
        <v>605</v>
      </c>
      <c r="B289" t="s">
        <v>128</v>
      </c>
      <c r="C289" t="s">
        <v>729</v>
      </c>
      <c r="D289" t="s">
        <v>34</v>
      </c>
      <c r="E289" t="s">
        <v>33</v>
      </c>
      <c r="F289" t="s">
        <v>21</v>
      </c>
      <c r="H289" t="s">
        <v>136</v>
      </c>
      <c r="I289">
        <v>3</v>
      </c>
      <c r="J289">
        <v>1</v>
      </c>
      <c r="L289" t="s">
        <v>17</v>
      </c>
      <c r="N289" t="s">
        <v>788</v>
      </c>
      <c r="O289">
        <v>3</v>
      </c>
      <c r="P289" t="s">
        <v>44</v>
      </c>
      <c r="R289" t="s">
        <v>128</v>
      </c>
      <c r="S289" t="s">
        <v>29</v>
      </c>
      <c r="V289" t="s">
        <v>44</v>
      </c>
    </row>
    <row r="290" spans="1:22">
      <c r="A290" t="s">
        <v>544</v>
      </c>
      <c r="B290" t="s">
        <v>128</v>
      </c>
      <c r="D290" t="s">
        <v>34</v>
      </c>
      <c r="E290" t="s">
        <v>41</v>
      </c>
      <c r="F290" t="s">
        <v>110</v>
      </c>
      <c r="I290" t="s">
        <v>128</v>
      </c>
      <c r="J290">
        <v>1</v>
      </c>
      <c r="L290" t="s">
        <v>100</v>
      </c>
      <c r="M290" t="s">
        <v>180</v>
      </c>
      <c r="N290" t="s">
        <v>659</v>
      </c>
      <c r="O290">
        <v>2</v>
      </c>
      <c r="P290" t="s">
        <v>39</v>
      </c>
      <c r="R290" t="s">
        <v>318</v>
      </c>
      <c r="S290" t="s">
        <v>39</v>
      </c>
      <c r="V29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2024-12-06T09:33:41Z</dcterms:modified>
  <cp:category/>
  <cp:contentStatus/>
</cp:coreProperties>
</file>