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School Work et. al\Spring 2019\ABE 55800\"/>
    </mc:Choice>
  </mc:AlternateContent>
  <xr:revisionPtr revIDLastSave="0" documentId="13_ncr:1_{18CD3C3D-3A95-4C73-9A7E-64899943AA48}" xr6:coauthVersionLast="41" xr6:coauthVersionMax="41" xr10:uidLastSave="{00000000-0000-0000-0000-000000000000}"/>
  <bookViews>
    <workbookView xWindow="5130" yWindow="2145" windowWidth="21600" windowHeight="11280" activeTab="6" xr2:uid="{168BA751-642D-4BDF-A638-3FEA1BC4962B}"/>
  </bookViews>
  <sheets>
    <sheet name="9.1" sheetId="1" r:id="rId1"/>
    <sheet name="9.2" sheetId="2" r:id="rId2"/>
    <sheet name="9.5" sheetId="3" r:id="rId3"/>
    <sheet name="9.6" sheetId="4" r:id="rId4"/>
    <sheet name="9.9" sheetId="7" r:id="rId5"/>
    <sheet name="9.13" sheetId="5" r:id="rId6"/>
    <sheet name="optim_2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" i="6" l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11" i="6"/>
  <c r="M10" i="6"/>
  <c r="D3" i="5"/>
  <c r="D4" i="5"/>
  <c r="D5" i="5"/>
  <c r="D6" i="5"/>
  <c r="D7" i="5"/>
  <c r="E7" i="5" s="1"/>
  <c r="D8" i="5"/>
  <c r="D9" i="5"/>
  <c r="D10" i="5"/>
  <c r="D11" i="5"/>
  <c r="E11" i="5" s="1"/>
  <c r="D12" i="5"/>
  <c r="D13" i="5"/>
  <c r="D14" i="5"/>
  <c r="D15" i="5"/>
  <c r="D16" i="5"/>
  <c r="D17" i="5"/>
  <c r="D18" i="5"/>
  <c r="D19" i="5"/>
  <c r="E19" i="5" s="1"/>
  <c r="D20" i="5"/>
  <c r="D21" i="5"/>
  <c r="D22" i="5"/>
  <c r="D23" i="5"/>
  <c r="D24" i="5"/>
  <c r="D25" i="5"/>
  <c r="D26" i="5"/>
  <c r="D27" i="5"/>
  <c r="E27" i="5" s="1"/>
  <c r="D28" i="5"/>
  <c r="D29" i="5"/>
  <c r="D30" i="5"/>
  <c r="D31" i="5"/>
  <c r="E31" i="5" s="1"/>
  <c r="D32" i="5"/>
  <c r="D33" i="5"/>
  <c r="D34" i="5"/>
  <c r="D35" i="5"/>
  <c r="D36" i="5"/>
  <c r="D37" i="5"/>
  <c r="D38" i="5"/>
  <c r="D39" i="5"/>
  <c r="E39" i="5" s="1"/>
  <c r="D40" i="5"/>
  <c r="D41" i="5"/>
  <c r="D42" i="5"/>
  <c r="D43" i="5"/>
  <c r="E43" i="5" s="1"/>
  <c r="D44" i="5"/>
  <c r="D45" i="5"/>
  <c r="D46" i="5"/>
  <c r="D47" i="5"/>
  <c r="E47" i="5" s="1"/>
  <c r="D48" i="5"/>
  <c r="D49" i="5"/>
  <c r="D50" i="5"/>
  <c r="D51" i="5"/>
  <c r="E51" i="5" s="1"/>
  <c r="D52" i="5"/>
  <c r="D53" i="5"/>
  <c r="D54" i="5"/>
  <c r="D55" i="5"/>
  <c r="E55" i="5" s="1"/>
  <c r="D56" i="5"/>
  <c r="D57" i="5"/>
  <c r="D58" i="5"/>
  <c r="D59" i="5"/>
  <c r="D60" i="5"/>
  <c r="D61" i="5"/>
  <c r="D62" i="5"/>
  <c r="D63" i="5"/>
  <c r="E63" i="5" s="1"/>
  <c r="D64" i="5"/>
  <c r="D65" i="5"/>
  <c r="D66" i="5"/>
  <c r="D67" i="5"/>
  <c r="E67" i="5" s="1"/>
  <c r="D68" i="5"/>
  <c r="D69" i="5"/>
  <c r="D70" i="5"/>
  <c r="D71" i="5"/>
  <c r="J71" i="5" s="1"/>
  <c r="K71" i="5" s="1"/>
  <c r="D72" i="5"/>
  <c r="D73" i="5"/>
  <c r="D74" i="5"/>
  <c r="D75" i="5"/>
  <c r="D76" i="5"/>
  <c r="D77" i="5"/>
  <c r="D78" i="5"/>
  <c r="D79" i="5"/>
  <c r="E79" i="5" s="1"/>
  <c r="D80" i="5"/>
  <c r="D81" i="5"/>
  <c r="D82" i="5"/>
  <c r="D83" i="5"/>
  <c r="E83" i="5" s="1"/>
  <c r="D84" i="5"/>
  <c r="D85" i="5"/>
  <c r="D86" i="5"/>
  <c r="D87" i="5"/>
  <c r="D88" i="5"/>
  <c r="D89" i="5"/>
  <c r="D90" i="5"/>
  <c r="D91" i="5"/>
  <c r="E91" i="5" s="1"/>
  <c r="D92" i="5"/>
  <c r="D93" i="5"/>
  <c r="D94" i="5"/>
  <c r="D95" i="5"/>
  <c r="D96" i="5"/>
  <c r="D97" i="5"/>
  <c r="D98" i="5"/>
  <c r="D99" i="5"/>
  <c r="E99" i="5" s="1"/>
  <c r="D100" i="5"/>
  <c r="D101" i="5"/>
  <c r="D102" i="5"/>
  <c r="D103" i="5"/>
  <c r="E103" i="5" s="1"/>
  <c r="D104" i="5"/>
  <c r="D105" i="5"/>
  <c r="D106" i="5"/>
  <c r="D107" i="5"/>
  <c r="E107" i="5" s="1"/>
  <c r="D108" i="5"/>
  <c r="D109" i="5"/>
  <c r="D110" i="5"/>
  <c r="D111" i="5"/>
  <c r="E111" i="5" s="1"/>
  <c r="D112" i="5"/>
  <c r="D113" i="5"/>
  <c r="D114" i="5"/>
  <c r="D115" i="5"/>
  <c r="D116" i="5"/>
  <c r="D117" i="5"/>
  <c r="D118" i="5"/>
  <c r="D119" i="5"/>
  <c r="E119" i="5" s="1"/>
  <c r="D120" i="5"/>
  <c r="D121" i="5"/>
  <c r="D122" i="5"/>
  <c r="D123" i="5"/>
  <c r="E123" i="5" s="1"/>
  <c r="D124" i="5"/>
  <c r="D125" i="5"/>
  <c r="D126" i="5"/>
  <c r="D127" i="5"/>
  <c r="E127" i="5" s="1"/>
  <c r="D128" i="5"/>
  <c r="D129" i="5"/>
  <c r="D130" i="5"/>
  <c r="D131" i="5"/>
  <c r="E131" i="5" s="1"/>
  <c r="D132" i="5"/>
  <c r="D133" i="5"/>
  <c r="D134" i="5"/>
  <c r="D135" i="5"/>
  <c r="E135" i="5" s="1"/>
  <c r="D136" i="5"/>
  <c r="D137" i="5"/>
  <c r="D138" i="5"/>
  <c r="D139" i="5"/>
  <c r="D140" i="5"/>
  <c r="D141" i="5"/>
  <c r="D142" i="5"/>
  <c r="D143" i="5"/>
  <c r="E143" i="5" s="1"/>
  <c r="D144" i="5"/>
  <c r="D145" i="5"/>
  <c r="D146" i="5"/>
  <c r="D147" i="5"/>
  <c r="E147" i="5" s="1"/>
  <c r="D148" i="5"/>
  <c r="D149" i="5"/>
  <c r="D150" i="5"/>
  <c r="D151" i="5"/>
  <c r="D152" i="5"/>
  <c r="D153" i="5"/>
  <c r="D154" i="5"/>
  <c r="D155" i="5"/>
  <c r="E155" i="5" s="1"/>
  <c r="D156" i="5"/>
  <c r="D157" i="5"/>
  <c r="D158" i="5"/>
  <c r="D159" i="5"/>
  <c r="D160" i="5"/>
  <c r="D161" i="5"/>
  <c r="D162" i="5"/>
  <c r="D163" i="5"/>
  <c r="E163" i="5" s="1"/>
  <c r="D164" i="5"/>
  <c r="D165" i="5"/>
  <c r="D166" i="5"/>
  <c r="D167" i="5"/>
  <c r="E167" i="5" s="1"/>
  <c r="D168" i="5"/>
  <c r="D169" i="5"/>
  <c r="D170" i="5"/>
  <c r="D171" i="5"/>
  <c r="E171" i="5" s="1"/>
  <c r="D172" i="5"/>
  <c r="D173" i="5"/>
  <c r="D174" i="5"/>
  <c r="D175" i="5"/>
  <c r="E175" i="5" s="1"/>
  <c r="D176" i="5"/>
  <c r="D177" i="5"/>
  <c r="D178" i="5"/>
  <c r="D179" i="5"/>
  <c r="D180" i="5"/>
  <c r="D181" i="5"/>
  <c r="D182" i="5"/>
  <c r="D183" i="5"/>
  <c r="E183" i="5" s="1"/>
  <c r="D184" i="5"/>
  <c r="D185" i="5"/>
  <c r="D186" i="5"/>
  <c r="D187" i="5"/>
  <c r="E187" i="5" s="1"/>
  <c r="D188" i="5"/>
  <c r="D189" i="5"/>
  <c r="D190" i="5"/>
  <c r="D191" i="5"/>
  <c r="E191" i="5" s="1"/>
  <c r="D192" i="5"/>
  <c r="D193" i="5"/>
  <c r="D194" i="5"/>
  <c r="D195" i="5"/>
  <c r="E195" i="5" s="1"/>
  <c r="D196" i="5"/>
  <c r="D197" i="5"/>
  <c r="D198" i="5"/>
  <c r="D199" i="5"/>
  <c r="E199" i="5" s="1"/>
  <c r="D200" i="5"/>
  <c r="D201" i="5"/>
  <c r="D202" i="5"/>
  <c r="D203" i="5"/>
  <c r="D204" i="5"/>
  <c r="D205" i="5"/>
  <c r="D206" i="5"/>
  <c r="D207" i="5"/>
  <c r="E207" i="5" s="1"/>
  <c r="D208" i="5"/>
  <c r="D209" i="5"/>
  <c r="D210" i="5"/>
  <c r="D211" i="5"/>
  <c r="E211" i="5" s="1"/>
  <c r="D212" i="5"/>
  <c r="D213" i="5"/>
  <c r="D214" i="5"/>
  <c r="D215" i="5"/>
  <c r="D216" i="5"/>
  <c r="D217" i="5"/>
  <c r="D218" i="5"/>
  <c r="D219" i="5"/>
  <c r="E219" i="5" s="1"/>
  <c r="D220" i="5"/>
  <c r="D221" i="5"/>
  <c r="D222" i="5"/>
  <c r="D223" i="5"/>
  <c r="D224" i="5"/>
  <c r="D225" i="5"/>
  <c r="D226" i="5"/>
  <c r="D227" i="5"/>
  <c r="E227" i="5" s="1"/>
  <c r="D228" i="5"/>
  <c r="D229" i="5"/>
  <c r="D230" i="5"/>
  <c r="D231" i="5"/>
  <c r="E231" i="5" s="1"/>
  <c r="D232" i="5"/>
  <c r="D233" i="5"/>
  <c r="D234" i="5"/>
  <c r="D235" i="5"/>
  <c r="E235" i="5" s="1"/>
  <c r="D236" i="5"/>
  <c r="D237" i="5"/>
  <c r="D238" i="5"/>
  <c r="D239" i="5"/>
  <c r="E239" i="5" s="1"/>
  <c r="D240" i="5"/>
  <c r="D241" i="5"/>
  <c r="D242" i="5"/>
  <c r="D243" i="5"/>
  <c r="D244" i="5"/>
  <c r="D245" i="5"/>
  <c r="D246" i="5"/>
  <c r="D247" i="5"/>
  <c r="E247" i="5" s="1"/>
  <c r="D248" i="5"/>
  <c r="D249" i="5"/>
  <c r="D250" i="5"/>
  <c r="D251" i="5"/>
  <c r="E251" i="5" s="1"/>
  <c r="D252" i="5"/>
  <c r="D253" i="5"/>
  <c r="D254" i="5"/>
  <c r="D255" i="5"/>
  <c r="E255" i="5" s="1"/>
  <c r="D256" i="5"/>
  <c r="D257" i="5"/>
  <c r="D258" i="5"/>
  <c r="D259" i="5"/>
  <c r="E259" i="5" s="1"/>
  <c r="D260" i="5"/>
  <c r="D261" i="5"/>
  <c r="D262" i="5"/>
  <c r="D263" i="5"/>
  <c r="E263" i="5" s="1"/>
  <c r="D264" i="5"/>
  <c r="D265" i="5"/>
  <c r="D266" i="5"/>
  <c r="D267" i="5"/>
  <c r="D268" i="5"/>
  <c r="D269" i="5"/>
  <c r="D270" i="5"/>
  <c r="D271" i="5"/>
  <c r="E271" i="5" s="1"/>
  <c r="D272" i="5"/>
  <c r="D273" i="5"/>
  <c r="D274" i="5"/>
  <c r="D275" i="5"/>
  <c r="E275" i="5" s="1"/>
  <c r="D276" i="5"/>
  <c r="D277" i="5"/>
  <c r="D278" i="5"/>
  <c r="D279" i="5"/>
  <c r="D280" i="5"/>
  <c r="D281" i="5"/>
  <c r="D282" i="5"/>
  <c r="D283" i="5"/>
  <c r="E283" i="5" s="1"/>
  <c r="D284" i="5"/>
  <c r="D285" i="5"/>
  <c r="D286" i="5"/>
  <c r="D287" i="5"/>
  <c r="D288" i="5"/>
  <c r="D289" i="5"/>
  <c r="D290" i="5"/>
  <c r="D291" i="5"/>
  <c r="E291" i="5" s="1"/>
  <c r="D292" i="5"/>
  <c r="D293" i="5"/>
  <c r="D294" i="5"/>
  <c r="D295" i="5"/>
  <c r="E295" i="5" s="1"/>
  <c r="D296" i="5"/>
  <c r="D297" i="5"/>
  <c r="D298" i="5"/>
  <c r="D299" i="5"/>
  <c r="E299" i="5" s="1"/>
  <c r="D300" i="5"/>
  <c r="D301" i="5"/>
  <c r="D302" i="5"/>
  <c r="D303" i="5"/>
  <c r="E303" i="5" s="1"/>
  <c r="D304" i="5"/>
  <c r="D305" i="5"/>
  <c r="D306" i="5"/>
  <c r="D307" i="5"/>
  <c r="D308" i="5"/>
  <c r="D309" i="5"/>
  <c r="D310" i="5"/>
  <c r="D311" i="5"/>
  <c r="E311" i="5" s="1"/>
  <c r="D312" i="5"/>
  <c r="D313" i="5"/>
  <c r="D314" i="5"/>
  <c r="D315" i="5"/>
  <c r="E315" i="5" s="1"/>
  <c r="D316" i="5"/>
  <c r="D317" i="5"/>
  <c r="D318" i="5"/>
  <c r="D319" i="5"/>
  <c r="E319" i="5" s="1"/>
  <c r="D320" i="5"/>
  <c r="D321" i="5"/>
  <c r="D322" i="5"/>
  <c r="D323" i="5"/>
  <c r="E323" i="5" s="1"/>
  <c r="D324" i="5"/>
  <c r="D325" i="5"/>
  <c r="D326" i="5"/>
  <c r="D327" i="5"/>
  <c r="E327" i="5" s="1"/>
  <c r="D328" i="5"/>
  <c r="D329" i="5"/>
  <c r="D330" i="5"/>
  <c r="D331" i="5"/>
  <c r="D332" i="5"/>
  <c r="D333" i="5"/>
  <c r="D334" i="5"/>
  <c r="D335" i="5"/>
  <c r="E335" i="5" s="1"/>
  <c r="D336" i="5"/>
  <c r="D337" i="5"/>
  <c r="D338" i="5"/>
  <c r="D339" i="5"/>
  <c r="E339" i="5" s="1"/>
  <c r="D340" i="5"/>
  <c r="D341" i="5"/>
  <c r="D342" i="5"/>
  <c r="D343" i="5"/>
  <c r="D344" i="5"/>
  <c r="D345" i="5"/>
  <c r="D346" i="5"/>
  <c r="D347" i="5"/>
  <c r="E347" i="5" s="1"/>
  <c r="D348" i="5"/>
  <c r="D349" i="5"/>
  <c r="D350" i="5"/>
  <c r="D351" i="5"/>
  <c r="D352" i="5"/>
  <c r="D353" i="5"/>
  <c r="D354" i="5"/>
  <c r="D355" i="5"/>
  <c r="E355" i="5" s="1"/>
  <c r="D356" i="5"/>
  <c r="D357" i="5"/>
  <c r="D358" i="5"/>
  <c r="D359" i="5"/>
  <c r="E359" i="5" s="1"/>
  <c r="D360" i="5"/>
  <c r="D361" i="5"/>
  <c r="D362" i="5"/>
  <c r="D363" i="5"/>
  <c r="E363" i="5" s="1"/>
  <c r="D364" i="5"/>
  <c r="D365" i="5"/>
  <c r="D366" i="5"/>
  <c r="D367" i="5"/>
  <c r="E367" i="5" s="1"/>
  <c r="D368" i="5"/>
  <c r="D369" i="5"/>
  <c r="D370" i="5"/>
  <c r="D371" i="5"/>
  <c r="D372" i="5"/>
  <c r="D373" i="5"/>
  <c r="D374" i="5"/>
  <c r="D375" i="5"/>
  <c r="E375" i="5" s="1"/>
  <c r="D376" i="5"/>
  <c r="D377" i="5"/>
  <c r="D378" i="5"/>
  <c r="D379" i="5"/>
  <c r="E379" i="5" s="1"/>
  <c r="D380" i="5"/>
  <c r="D381" i="5"/>
  <c r="E15" i="5"/>
  <c r="E35" i="5"/>
  <c r="E59" i="5"/>
  <c r="E75" i="5"/>
  <c r="E95" i="5"/>
  <c r="E115" i="5"/>
  <c r="E139" i="5"/>
  <c r="E159" i="5"/>
  <c r="E179" i="5"/>
  <c r="E203" i="5"/>
  <c r="E223" i="5"/>
  <c r="E243" i="5"/>
  <c r="E267" i="5"/>
  <c r="E287" i="5"/>
  <c r="E307" i="5"/>
  <c r="E331" i="5"/>
  <c r="E351" i="5"/>
  <c r="E371" i="5"/>
  <c r="E23" i="5"/>
  <c r="E87" i="5"/>
  <c r="E151" i="5"/>
  <c r="E215" i="5"/>
  <c r="E279" i="5"/>
  <c r="E343" i="5"/>
  <c r="E4" i="5"/>
  <c r="E5" i="5"/>
  <c r="E6" i="5"/>
  <c r="E8" i="5"/>
  <c r="E9" i="5"/>
  <c r="E10" i="5"/>
  <c r="E12" i="5"/>
  <c r="E13" i="5"/>
  <c r="E14" i="5"/>
  <c r="E16" i="5"/>
  <c r="E17" i="5"/>
  <c r="E18" i="5"/>
  <c r="E20" i="5"/>
  <c r="E21" i="5"/>
  <c r="E22" i="5"/>
  <c r="E24" i="5"/>
  <c r="E25" i="5"/>
  <c r="E26" i="5"/>
  <c r="E28" i="5"/>
  <c r="E29" i="5"/>
  <c r="E30" i="5"/>
  <c r="E32" i="5"/>
  <c r="E33" i="5"/>
  <c r="E34" i="5"/>
  <c r="E36" i="5"/>
  <c r="E37" i="5"/>
  <c r="E38" i="5"/>
  <c r="E40" i="5"/>
  <c r="E41" i="5"/>
  <c r="E42" i="5"/>
  <c r="E44" i="5"/>
  <c r="E45" i="5"/>
  <c r="E46" i="5"/>
  <c r="E48" i="5"/>
  <c r="E49" i="5"/>
  <c r="E50" i="5"/>
  <c r="E52" i="5"/>
  <c r="E53" i="5"/>
  <c r="E54" i="5"/>
  <c r="E56" i="5"/>
  <c r="E57" i="5"/>
  <c r="E58" i="5"/>
  <c r="E60" i="5"/>
  <c r="E61" i="5"/>
  <c r="E62" i="5"/>
  <c r="E64" i="5"/>
  <c r="E65" i="5"/>
  <c r="E66" i="5"/>
  <c r="E68" i="5"/>
  <c r="E69" i="5"/>
  <c r="E70" i="5"/>
  <c r="E72" i="5"/>
  <c r="E73" i="5"/>
  <c r="E74" i="5"/>
  <c r="E76" i="5"/>
  <c r="E77" i="5"/>
  <c r="E78" i="5"/>
  <c r="E80" i="5"/>
  <c r="E81" i="5"/>
  <c r="E82" i="5"/>
  <c r="E84" i="5"/>
  <c r="E85" i="5"/>
  <c r="E86" i="5"/>
  <c r="E88" i="5"/>
  <c r="E89" i="5"/>
  <c r="E90" i="5"/>
  <c r="E92" i="5"/>
  <c r="E93" i="5"/>
  <c r="E94" i="5"/>
  <c r="E96" i="5"/>
  <c r="E97" i="5"/>
  <c r="E98" i="5"/>
  <c r="E100" i="5"/>
  <c r="E101" i="5"/>
  <c r="E102" i="5"/>
  <c r="E104" i="5"/>
  <c r="E105" i="5"/>
  <c r="E106" i="5"/>
  <c r="E108" i="5"/>
  <c r="E109" i="5"/>
  <c r="E110" i="5"/>
  <c r="E112" i="5"/>
  <c r="E113" i="5"/>
  <c r="E114" i="5"/>
  <c r="E116" i="5"/>
  <c r="E117" i="5"/>
  <c r="E118" i="5"/>
  <c r="E120" i="5"/>
  <c r="E121" i="5"/>
  <c r="E122" i="5"/>
  <c r="E124" i="5"/>
  <c r="E125" i="5"/>
  <c r="E126" i="5"/>
  <c r="E128" i="5"/>
  <c r="E129" i="5"/>
  <c r="E130" i="5"/>
  <c r="E132" i="5"/>
  <c r="E133" i="5"/>
  <c r="E134" i="5"/>
  <c r="E136" i="5"/>
  <c r="E137" i="5"/>
  <c r="E138" i="5"/>
  <c r="E140" i="5"/>
  <c r="E141" i="5"/>
  <c r="E142" i="5"/>
  <c r="E144" i="5"/>
  <c r="E145" i="5"/>
  <c r="E146" i="5"/>
  <c r="E148" i="5"/>
  <c r="E149" i="5"/>
  <c r="E150" i="5"/>
  <c r="E152" i="5"/>
  <c r="E153" i="5"/>
  <c r="E154" i="5"/>
  <c r="E156" i="5"/>
  <c r="E157" i="5"/>
  <c r="E158" i="5"/>
  <c r="E160" i="5"/>
  <c r="E161" i="5"/>
  <c r="E162" i="5"/>
  <c r="E164" i="5"/>
  <c r="E165" i="5"/>
  <c r="E166" i="5"/>
  <c r="E168" i="5"/>
  <c r="E169" i="5"/>
  <c r="E170" i="5"/>
  <c r="E172" i="5"/>
  <c r="E173" i="5"/>
  <c r="E174" i="5"/>
  <c r="E176" i="5"/>
  <c r="E177" i="5"/>
  <c r="E178" i="5"/>
  <c r="E180" i="5"/>
  <c r="E181" i="5"/>
  <c r="E182" i="5"/>
  <c r="E184" i="5"/>
  <c r="E185" i="5"/>
  <c r="E186" i="5"/>
  <c r="E188" i="5"/>
  <c r="E189" i="5"/>
  <c r="E190" i="5"/>
  <c r="E192" i="5"/>
  <c r="E193" i="5"/>
  <c r="E194" i="5"/>
  <c r="E196" i="5"/>
  <c r="E197" i="5"/>
  <c r="E198" i="5"/>
  <c r="E200" i="5"/>
  <c r="E201" i="5"/>
  <c r="E202" i="5"/>
  <c r="E204" i="5"/>
  <c r="E205" i="5"/>
  <c r="E206" i="5"/>
  <c r="E208" i="5"/>
  <c r="E209" i="5"/>
  <c r="E210" i="5"/>
  <c r="E212" i="5"/>
  <c r="E213" i="5"/>
  <c r="E214" i="5"/>
  <c r="E216" i="5"/>
  <c r="E217" i="5"/>
  <c r="E218" i="5"/>
  <c r="E220" i="5"/>
  <c r="E221" i="5"/>
  <c r="E222" i="5"/>
  <c r="E224" i="5"/>
  <c r="E225" i="5"/>
  <c r="E226" i="5"/>
  <c r="E228" i="5"/>
  <c r="E229" i="5"/>
  <c r="E230" i="5"/>
  <c r="E232" i="5"/>
  <c r="E233" i="5"/>
  <c r="E234" i="5"/>
  <c r="E236" i="5"/>
  <c r="E237" i="5"/>
  <c r="E238" i="5"/>
  <c r="E240" i="5"/>
  <c r="E241" i="5"/>
  <c r="E242" i="5"/>
  <c r="E244" i="5"/>
  <c r="E245" i="5"/>
  <c r="E246" i="5"/>
  <c r="E248" i="5"/>
  <c r="E249" i="5"/>
  <c r="E250" i="5"/>
  <c r="E252" i="5"/>
  <c r="E253" i="5"/>
  <c r="E254" i="5"/>
  <c r="E256" i="5"/>
  <c r="E257" i="5"/>
  <c r="E258" i="5"/>
  <c r="E260" i="5"/>
  <c r="E261" i="5"/>
  <c r="E262" i="5"/>
  <c r="E264" i="5"/>
  <c r="E265" i="5"/>
  <c r="E266" i="5"/>
  <c r="E268" i="5"/>
  <c r="E269" i="5"/>
  <c r="E270" i="5"/>
  <c r="E272" i="5"/>
  <c r="E273" i="5"/>
  <c r="E274" i="5"/>
  <c r="E276" i="5"/>
  <c r="E277" i="5"/>
  <c r="E278" i="5"/>
  <c r="E280" i="5"/>
  <c r="E281" i="5"/>
  <c r="E282" i="5"/>
  <c r="E284" i="5"/>
  <c r="E285" i="5"/>
  <c r="E286" i="5"/>
  <c r="E288" i="5"/>
  <c r="E289" i="5"/>
  <c r="E290" i="5"/>
  <c r="E292" i="5"/>
  <c r="E293" i="5"/>
  <c r="E294" i="5"/>
  <c r="E296" i="5"/>
  <c r="E297" i="5"/>
  <c r="E298" i="5"/>
  <c r="E300" i="5"/>
  <c r="E301" i="5"/>
  <c r="E302" i="5"/>
  <c r="E304" i="5"/>
  <c r="E305" i="5"/>
  <c r="E306" i="5"/>
  <c r="E308" i="5"/>
  <c r="E309" i="5"/>
  <c r="E310" i="5"/>
  <c r="E312" i="5"/>
  <c r="E313" i="5"/>
  <c r="E314" i="5"/>
  <c r="E316" i="5"/>
  <c r="E317" i="5"/>
  <c r="E318" i="5"/>
  <c r="E320" i="5"/>
  <c r="E321" i="5"/>
  <c r="E322" i="5"/>
  <c r="E324" i="5"/>
  <c r="E325" i="5"/>
  <c r="E326" i="5"/>
  <c r="E328" i="5"/>
  <c r="E329" i="5"/>
  <c r="E330" i="5"/>
  <c r="E332" i="5"/>
  <c r="E333" i="5"/>
  <c r="E334" i="5"/>
  <c r="E336" i="5"/>
  <c r="E337" i="5"/>
  <c r="E338" i="5"/>
  <c r="E340" i="5"/>
  <c r="E341" i="5"/>
  <c r="E342" i="5"/>
  <c r="E344" i="5"/>
  <c r="E345" i="5"/>
  <c r="E346" i="5"/>
  <c r="E348" i="5"/>
  <c r="E349" i="5"/>
  <c r="E350" i="5"/>
  <c r="E352" i="5"/>
  <c r="E353" i="5"/>
  <c r="E354" i="5"/>
  <c r="E356" i="5"/>
  <c r="E357" i="5"/>
  <c r="E358" i="5"/>
  <c r="E360" i="5"/>
  <c r="E361" i="5"/>
  <c r="E362" i="5"/>
  <c r="E364" i="5"/>
  <c r="E365" i="5"/>
  <c r="E366" i="5"/>
  <c r="E368" i="5"/>
  <c r="E369" i="5"/>
  <c r="E370" i="5"/>
  <c r="E372" i="5"/>
  <c r="E373" i="5"/>
  <c r="E374" i="5"/>
  <c r="E376" i="5"/>
  <c r="E377" i="5"/>
  <c r="E378" i="5"/>
  <c r="E380" i="5"/>
  <c r="E381" i="5"/>
  <c r="E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" i="5"/>
  <c r="B194" i="5"/>
  <c r="C194" i="5" s="1"/>
  <c r="H194" i="5"/>
  <c r="I194" i="5"/>
  <c r="B195" i="5"/>
  <c r="C195" i="5" s="1"/>
  <c r="H195" i="5"/>
  <c r="I195" i="5"/>
  <c r="H196" i="5"/>
  <c r="I196" i="5"/>
  <c r="H197" i="5"/>
  <c r="I197" i="5"/>
  <c r="H198" i="5"/>
  <c r="I198" i="5"/>
  <c r="H199" i="5"/>
  <c r="I199" i="5"/>
  <c r="H200" i="5"/>
  <c r="I200" i="5"/>
  <c r="H201" i="5"/>
  <c r="I201" i="5"/>
  <c r="H202" i="5"/>
  <c r="I202" i="5"/>
  <c r="H203" i="5"/>
  <c r="I203" i="5"/>
  <c r="H204" i="5"/>
  <c r="I204" i="5"/>
  <c r="H205" i="5"/>
  <c r="I205" i="5"/>
  <c r="H206" i="5"/>
  <c r="I206" i="5"/>
  <c r="H207" i="5"/>
  <c r="I207" i="5"/>
  <c r="H208" i="5"/>
  <c r="I208" i="5"/>
  <c r="H209" i="5"/>
  <c r="I209" i="5"/>
  <c r="H210" i="5"/>
  <c r="I210" i="5"/>
  <c r="H211" i="5"/>
  <c r="I211" i="5"/>
  <c r="H212" i="5"/>
  <c r="I212" i="5"/>
  <c r="H213" i="5"/>
  <c r="I213" i="5"/>
  <c r="H214" i="5"/>
  <c r="I214" i="5"/>
  <c r="H215" i="5"/>
  <c r="I215" i="5"/>
  <c r="H216" i="5"/>
  <c r="I216" i="5"/>
  <c r="H217" i="5"/>
  <c r="I217" i="5"/>
  <c r="H218" i="5"/>
  <c r="I218" i="5"/>
  <c r="H219" i="5"/>
  <c r="I219" i="5"/>
  <c r="H220" i="5"/>
  <c r="I220" i="5"/>
  <c r="H221" i="5"/>
  <c r="I221" i="5"/>
  <c r="H222" i="5"/>
  <c r="I222" i="5"/>
  <c r="H223" i="5"/>
  <c r="I223" i="5"/>
  <c r="H224" i="5"/>
  <c r="I224" i="5"/>
  <c r="H225" i="5"/>
  <c r="I225" i="5"/>
  <c r="H226" i="5"/>
  <c r="I226" i="5"/>
  <c r="H227" i="5"/>
  <c r="I227" i="5"/>
  <c r="H228" i="5"/>
  <c r="I228" i="5"/>
  <c r="H229" i="5"/>
  <c r="I229" i="5"/>
  <c r="H230" i="5"/>
  <c r="I230" i="5"/>
  <c r="H231" i="5"/>
  <c r="I231" i="5"/>
  <c r="H232" i="5"/>
  <c r="I232" i="5"/>
  <c r="H233" i="5"/>
  <c r="I233" i="5"/>
  <c r="H234" i="5"/>
  <c r="I234" i="5"/>
  <c r="H235" i="5"/>
  <c r="I235" i="5"/>
  <c r="H236" i="5"/>
  <c r="I236" i="5"/>
  <c r="H237" i="5"/>
  <c r="I237" i="5"/>
  <c r="H238" i="5"/>
  <c r="I238" i="5"/>
  <c r="H239" i="5"/>
  <c r="I239" i="5"/>
  <c r="H240" i="5"/>
  <c r="I240" i="5"/>
  <c r="H241" i="5"/>
  <c r="I241" i="5"/>
  <c r="H242" i="5"/>
  <c r="I242" i="5"/>
  <c r="H243" i="5"/>
  <c r="I243" i="5"/>
  <c r="H244" i="5"/>
  <c r="I244" i="5"/>
  <c r="H245" i="5"/>
  <c r="I245" i="5"/>
  <c r="H246" i="5"/>
  <c r="I246" i="5"/>
  <c r="H247" i="5"/>
  <c r="I247" i="5"/>
  <c r="H248" i="5"/>
  <c r="I248" i="5"/>
  <c r="H249" i="5"/>
  <c r="I249" i="5"/>
  <c r="H250" i="5"/>
  <c r="I250" i="5"/>
  <c r="H251" i="5"/>
  <c r="I251" i="5"/>
  <c r="H252" i="5"/>
  <c r="I252" i="5"/>
  <c r="H253" i="5"/>
  <c r="I253" i="5"/>
  <c r="H254" i="5"/>
  <c r="I254" i="5"/>
  <c r="H255" i="5"/>
  <c r="I255" i="5"/>
  <c r="H256" i="5"/>
  <c r="I256" i="5"/>
  <c r="H257" i="5"/>
  <c r="I257" i="5"/>
  <c r="H258" i="5"/>
  <c r="I258" i="5"/>
  <c r="H259" i="5"/>
  <c r="I259" i="5"/>
  <c r="H260" i="5"/>
  <c r="I260" i="5"/>
  <c r="H261" i="5"/>
  <c r="I261" i="5"/>
  <c r="H262" i="5"/>
  <c r="I262" i="5"/>
  <c r="H263" i="5"/>
  <c r="I263" i="5"/>
  <c r="H264" i="5"/>
  <c r="I264" i="5"/>
  <c r="H265" i="5"/>
  <c r="I265" i="5"/>
  <c r="H266" i="5"/>
  <c r="I266" i="5"/>
  <c r="H267" i="5"/>
  <c r="I267" i="5"/>
  <c r="H268" i="5"/>
  <c r="I268" i="5"/>
  <c r="H269" i="5"/>
  <c r="I269" i="5"/>
  <c r="H270" i="5"/>
  <c r="I270" i="5"/>
  <c r="H271" i="5"/>
  <c r="I271" i="5"/>
  <c r="H272" i="5"/>
  <c r="I272" i="5"/>
  <c r="H273" i="5"/>
  <c r="I273" i="5"/>
  <c r="H274" i="5"/>
  <c r="I274" i="5"/>
  <c r="H275" i="5"/>
  <c r="I275" i="5"/>
  <c r="H276" i="5"/>
  <c r="I276" i="5"/>
  <c r="H277" i="5"/>
  <c r="I277" i="5"/>
  <c r="H278" i="5"/>
  <c r="I278" i="5"/>
  <c r="H279" i="5"/>
  <c r="I279" i="5"/>
  <c r="H280" i="5"/>
  <c r="I280" i="5"/>
  <c r="H281" i="5"/>
  <c r="I281" i="5"/>
  <c r="H282" i="5"/>
  <c r="I282" i="5"/>
  <c r="H283" i="5"/>
  <c r="I283" i="5"/>
  <c r="H284" i="5"/>
  <c r="I284" i="5"/>
  <c r="H285" i="5"/>
  <c r="I285" i="5"/>
  <c r="H286" i="5"/>
  <c r="I286" i="5"/>
  <c r="H287" i="5"/>
  <c r="I287" i="5"/>
  <c r="H288" i="5"/>
  <c r="I288" i="5"/>
  <c r="H289" i="5"/>
  <c r="I289" i="5"/>
  <c r="H290" i="5"/>
  <c r="I290" i="5"/>
  <c r="H291" i="5"/>
  <c r="I291" i="5"/>
  <c r="H292" i="5"/>
  <c r="I292" i="5"/>
  <c r="H293" i="5"/>
  <c r="I293" i="5"/>
  <c r="H294" i="5"/>
  <c r="I294" i="5"/>
  <c r="H295" i="5"/>
  <c r="I295" i="5"/>
  <c r="H296" i="5"/>
  <c r="I296" i="5"/>
  <c r="H297" i="5"/>
  <c r="I297" i="5"/>
  <c r="H298" i="5"/>
  <c r="I298" i="5"/>
  <c r="H299" i="5"/>
  <c r="I299" i="5"/>
  <c r="H300" i="5"/>
  <c r="I300" i="5"/>
  <c r="H301" i="5"/>
  <c r="I301" i="5"/>
  <c r="H302" i="5"/>
  <c r="I302" i="5"/>
  <c r="H303" i="5"/>
  <c r="I303" i="5"/>
  <c r="H304" i="5"/>
  <c r="I304" i="5"/>
  <c r="H305" i="5"/>
  <c r="I305" i="5"/>
  <c r="H306" i="5"/>
  <c r="I306" i="5"/>
  <c r="H307" i="5"/>
  <c r="I307" i="5"/>
  <c r="H308" i="5"/>
  <c r="I308" i="5"/>
  <c r="H309" i="5"/>
  <c r="I309" i="5"/>
  <c r="H310" i="5"/>
  <c r="I310" i="5"/>
  <c r="H311" i="5"/>
  <c r="I311" i="5"/>
  <c r="H312" i="5"/>
  <c r="I312" i="5"/>
  <c r="H313" i="5"/>
  <c r="I313" i="5"/>
  <c r="H314" i="5"/>
  <c r="I314" i="5"/>
  <c r="H315" i="5"/>
  <c r="I315" i="5"/>
  <c r="H316" i="5"/>
  <c r="I316" i="5"/>
  <c r="H317" i="5"/>
  <c r="I317" i="5"/>
  <c r="H318" i="5"/>
  <c r="I318" i="5"/>
  <c r="H319" i="5"/>
  <c r="I319" i="5"/>
  <c r="H320" i="5"/>
  <c r="I320" i="5"/>
  <c r="H321" i="5"/>
  <c r="I321" i="5"/>
  <c r="H322" i="5"/>
  <c r="I322" i="5"/>
  <c r="H323" i="5"/>
  <c r="I323" i="5"/>
  <c r="H324" i="5"/>
  <c r="I324" i="5"/>
  <c r="H325" i="5"/>
  <c r="I325" i="5"/>
  <c r="H326" i="5"/>
  <c r="I326" i="5"/>
  <c r="H327" i="5"/>
  <c r="I327" i="5"/>
  <c r="H328" i="5"/>
  <c r="I328" i="5"/>
  <c r="H329" i="5"/>
  <c r="I329" i="5"/>
  <c r="H330" i="5"/>
  <c r="I330" i="5"/>
  <c r="H331" i="5"/>
  <c r="I331" i="5"/>
  <c r="H332" i="5"/>
  <c r="I332" i="5"/>
  <c r="H333" i="5"/>
  <c r="I333" i="5"/>
  <c r="H334" i="5"/>
  <c r="I334" i="5"/>
  <c r="H335" i="5"/>
  <c r="I335" i="5"/>
  <c r="H336" i="5"/>
  <c r="I336" i="5"/>
  <c r="H337" i="5"/>
  <c r="I337" i="5"/>
  <c r="H338" i="5"/>
  <c r="I338" i="5"/>
  <c r="H339" i="5"/>
  <c r="I339" i="5"/>
  <c r="H340" i="5"/>
  <c r="I340" i="5"/>
  <c r="H341" i="5"/>
  <c r="I341" i="5"/>
  <c r="H342" i="5"/>
  <c r="I342" i="5"/>
  <c r="H343" i="5"/>
  <c r="I343" i="5"/>
  <c r="H344" i="5"/>
  <c r="I344" i="5"/>
  <c r="H345" i="5"/>
  <c r="I345" i="5"/>
  <c r="H346" i="5"/>
  <c r="I346" i="5"/>
  <c r="H347" i="5"/>
  <c r="I347" i="5"/>
  <c r="H348" i="5"/>
  <c r="I348" i="5"/>
  <c r="H349" i="5"/>
  <c r="I349" i="5"/>
  <c r="H350" i="5"/>
  <c r="I350" i="5"/>
  <c r="H351" i="5"/>
  <c r="I351" i="5"/>
  <c r="H352" i="5"/>
  <c r="I352" i="5"/>
  <c r="H353" i="5"/>
  <c r="I353" i="5"/>
  <c r="H354" i="5"/>
  <c r="I354" i="5"/>
  <c r="H355" i="5"/>
  <c r="I355" i="5"/>
  <c r="H356" i="5"/>
  <c r="I356" i="5"/>
  <c r="H357" i="5"/>
  <c r="I357" i="5"/>
  <c r="H358" i="5"/>
  <c r="I358" i="5"/>
  <c r="H359" i="5"/>
  <c r="I359" i="5"/>
  <c r="H360" i="5"/>
  <c r="I360" i="5"/>
  <c r="H361" i="5"/>
  <c r="I361" i="5"/>
  <c r="H362" i="5"/>
  <c r="I362" i="5"/>
  <c r="H363" i="5"/>
  <c r="I363" i="5"/>
  <c r="H364" i="5"/>
  <c r="I364" i="5"/>
  <c r="H365" i="5"/>
  <c r="I365" i="5"/>
  <c r="H366" i="5"/>
  <c r="I366" i="5"/>
  <c r="H367" i="5"/>
  <c r="I367" i="5"/>
  <c r="H368" i="5"/>
  <c r="I368" i="5"/>
  <c r="H369" i="5"/>
  <c r="I369" i="5"/>
  <c r="H370" i="5"/>
  <c r="I370" i="5"/>
  <c r="H371" i="5"/>
  <c r="I371" i="5"/>
  <c r="H372" i="5"/>
  <c r="I372" i="5"/>
  <c r="H373" i="5"/>
  <c r="I373" i="5"/>
  <c r="H374" i="5"/>
  <c r="I374" i="5"/>
  <c r="H375" i="5"/>
  <c r="I375" i="5"/>
  <c r="H376" i="5"/>
  <c r="I376" i="5"/>
  <c r="H377" i="5"/>
  <c r="I377" i="5"/>
  <c r="H378" i="5"/>
  <c r="I378" i="5"/>
  <c r="H379" i="5"/>
  <c r="I379" i="5"/>
  <c r="H380" i="5"/>
  <c r="I380" i="5"/>
  <c r="H381" i="5"/>
  <c r="I381" i="5"/>
  <c r="B179" i="5"/>
  <c r="C179" i="5"/>
  <c r="H179" i="5"/>
  <c r="I179" i="5"/>
  <c r="B180" i="5"/>
  <c r="C180" i="5" s="1"/>
  <c r="H180" i="5"/>
  <c r="I180" i="5"/>
  <c r="H181" i="5"/>
  <c r="I181" i="5"/>
  <c r="H182" i="5"/>
  <c r="I182" i="5"/>
  <c r="H183" i="5"/>
  <c r="I183" i="5"/>
  <c r="H184" i="5"/>
  <c r="I184" i="5"/>
  <c r="H185" i="5"/>
  <c r="I185" i="5"/>
  <c r="H186" i="5"/>
  <c r="I186" i="5"/>
  <c r="H187" i="5"/>
  <c r="I187" i="5"/>
  <c r="H188" i="5"/>
  <c r="I188" i="5"/>
  <c r="H189" i="5"/>
  <c r="I189" i="5"/>
  <c r="H190" i="5"/>
  <c r="I190" i="5"/>
  <c r="H191" i="5"/>
  <c r="I191" i="5"/>
  <c r="H192" i="5"/>
  <c r="I192" i="5"/>
  <c r="H193" i="5"/>
  <c r="I19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3" i="5"/>
  <c r="J178" i="5"/>
  <c r="K178" i="5" s="1"/>
  <c r="J5" i="5"/>
  <c r="K5" i="5" s="1"/>
  <c r="J9" i="5"/>
  <c r="K9" i="5" s="1"/>
  <c r="J13" i="5"/>
  <c r="K13" i="5" s="1"/>
  <c r="J17" i="5"/>
  <c r="K17" i="5" s="1"/>
  <c r="J21" i="5"/>
  <c r="K21" i="5" s="1"/>
  <c r="J29" i="5"/>
  <c r="K29" i="5" s="1"/>
  <c r="J33" i="5"/>
  <c r="K33" i="5" s="1"/>
  <c r="J37" i="5"/>
  <c r="K37" i="5" s="1"/>
  <c r="J41" i="5"/>
  <c r="K41" i="5" s="1"/>
  <c r="J45" i="5"/>
  <c r="K45" i="5" s="1"/>
  <c r="J49" i="5"/>
  <c r="K49" i="5" s="1"/>
  <c r="J53" i="5"/>
  <c r="K53" i="5" s="1"/>
  <c r="J61" i="5"/>
  <c r="K61" i="5" s="1"/>
  <c r="J65" i="5"/>
  <c r="K65" i="5" s="1"/>
  <c r="J69" i="5"/>
  <c r="K69" i="5" s="1"/>
  <c r="J73" i="5"/>
  <c r="K73" i="5" s="1"/>
  <c r="J77" i="5"/>
  <c r="K77" i="5" s="1"/>
  <c r="J81" i="5"/>
  <c r="K81" i="5" s="1"/>
  <c r="J85" i="5"/>
  <c r="K85" i="5" s="1"/>
  <c r="J93" i="5"/>
  <c r="K93" i="5" s="1"/>
  <c r="J97" i="5"/>
  <c r="K97" i="5" s="1"/>
  <c r="J101" i="5"/>
  <c r="K101" i="5" s="1"/>
  <c r="J105" i="5"/>
  <c r="K105" i="5" s="1"/>
  <c r="J109" i="5"/>
  <c r="K109" i="5" s="1"/>
  <c r="J113" i="5"/>
  <c r="K113" i="5" s="1"/>
  <c r="J117" i="5"/>
  <c r="K117" i="5" s="1"/>
  <c r="J153" i="5"/>
  <c r="K153" i="5" s="1"/>
  <c r="J6" i="5"/>
  <c r="K6" i="5" s="1"/>
  <c r="J10" i="5"/>
  <c r="K10" i="5" s="1"/>
  <c r="J14" i="5"/>
  <c r="K14" i="5" s="1"/>
  <c r="J34" i="5"/>
  <c r="K34" i="5" s="1"/>
  <c r="J38" i="5"/>
  <c r="K38" i="5" s="1"/>
  <c r="J42" i="5"/>
  <c r="K42" i="5" s="1"/>
  <c r="J46" i="5"/>
  <c r="K46" i="5" s="1"/>
  <c r="J50" i="5"/>
  <c r="K50" i="5" s="1"/>
  <c r="J62" i="5"/>
  <c r="K62" i="5" s="1"/>
  <c r="J70" i="5"/>
  <c r="K70" i="5" s="1"/>
  <c r="J74" i="5"/>
  <c r="K74" i="5" s="1"/>
  <c r="J78" i="5"/>
  <c r="K78" i="5" s="1"/>
  <c r="J98" i="5"/>
  <c r="K98" i="5" s="1"/>
  <c r="J102" i="5"/>
  <c r="K102" i="5" s="1"/>
  <c r="J106" i="5"/>
  <c r="K106" i="5" s="1"/>
  <c r="J110" i="5"/>
  <c r="K110" i="5" s="1"/>
  <c r="J114" i="5"/>
  <c r="K114" i="5" s="1"/>
  <c r="J122" i="5"/>
  <c r="K122" i="5" s="1"/>
  <c r="J126" i="5"/>
  <c r="K126" i="5" s="1"/>
  <c r="J134" i="5"/>
  <c r="K134" i="5" s="1"/>
  <c r="J138" i="5"/>
  <c r="K138" i="5" s="1"/>
  <c r="J142" i="5"/>
  <c r="K142" i="5" s="1"/>
  <c r="J162" i="5"/>
  <c r="K162" i="5" s="1"/>
  <c r="J166" i="5"/>
  <c r="K166" i="5" s="1"/>
  <c r="J170" i="5"/>
  <c r="K170" i="5" s="1"/>
  <c r="J174" i="5"/>
  <c r="K174" i="5" s="1"/>
  <c r="J18" i="5"/>
  <c r="K18" i="5" s="1"/>
  <c r="J30" i="5"/>
  <c r="K30" i="5" s="1"/>
  <c r="J66" i="5"/>
  <c r="K66" i="5" s="1"/>
  <c r="J82" i="5"/>
  <c r="K82" i="5" s="1"/>
  <c r="J94" i="5"/>
  <c r="K94" i="5" s="1"/>
  <c r="J130" i="5"/>
  <c r="K130" i="5" s="1"/>
  <c r="J146" i="5"/>
  <c r="K146" i="5" s="1"/>
  <c r="J158" i="5"/>
  <c r="K158" i="5" s="1"/>
  <c r="H3" i="5"/>
  <c r="J4" i="5"/>
  <c r="K4" i="5" s="1"/>
  <c r="J8" i="5"/>
  <c r="K8" i="5" s="1"/>
  <c r="J12" i="5"/>
  <c r="K12" i="5" s="1"/>
  <c r="J16" i="5"/>
  <c r="K16" i="5" s="1"/>
  <c r="J20" i="5"/>
  <c r="K20" i="5" s="1"/>
  <c r="J22" i="5"/>
  <c r="K22" i="5" s="1"/>
  <c r="J24" i="5"/>
  <c r="K24" i="5" s="1"/>
  <c r="J25" i="5"/>
  <c r="K25" i="5" s="1"/>
  <c r="J26" i="5"/>
  <c r="K26" i="5" s="1"/>
  <c r="J28" i="5"/>
  <c r="K28" i="5" s="1"/>
  <c r="J32" i="5"/>
  <c r="K32" i="5" s="1"/>
  <c r="J36" i="5"/>
  <c r="K36" i="5" s="1"/>
  <c r="J40" i="5"/>
  <c r="K40" i="5" s="1"/>
  <c r="J44" i="5"/>
  <c r="K44" i="5" s="1"/>
  <c r="J48" i="5"/>
  <c r="K48" i="5" s="1"/>
  <c r="J52" i="5"/>
  <c r="K52" i="5" s="1"/>
  <c r="J54" i="5"/>
  <c r="K54" i="5" s="1"/>
  <c r="J56" i="5"/>
  <c r="K56" i="5" s="1"/>
  <c r="J57" i="5"/>
  <c r="K57" i="5" s="1"/>
  <c r="J58" i="5"/>
  <c r="K58" i="5" s="1"/>
  <c r="J60" i="5"/>
  <c r="K60" i="5" s="1"/>
  <c r="J64" i="5"/>
  <c r="K64" i="5" s="1"/>
  <c r="J68" i="5"/>
  <c r="K68" i="5" s="1"/>
  <c r="J72" i="5"/>
  <c r="K72" i="5" s="1"/>
  <c r="J76" i="5"/>
  <c r="K76" i="5" s="1"/>
  <c r="J80" i="5"/>
  <c r="K80" i="5" s="1"/>
  <c r="J84" i="5"/>
  <c r="K84" i="5" s="1"/>
  <c r="J86" i="5"/>
  <c r="K86" i="5" s="1"/>
  <c r="J88" i="5"/>
  <c r="K88" i="5" s="1"/>
  <c r="J89" i="5"/>
  <c r="K89" i="5" s="1"/>
  <c r="J90" i="5"/>
  <c r="K90" i="5" s="1"/>
  <c r="J92" i="5"/>
  <c r="K92" i="5" s="1"/>
  <c r="J96" i="5"/>
  <c r="K96" i="5" s="1"/>
  <c r="J100" i="5"/>
  <c r="K100" i="5" s="1"/>
  <c r="J104" i="5"/>
  <c r="K104" i="5" s="1"/>
  <c r="J108" i="5"/>
  <c r="K108" i="5" s="1"/>
  <c r="J112" i="5"/>
  <c r="K112" i="5" s="1"/>
  <c r="J116" i="5"/>
  <c r="K116" i="5" s="1"/>
  <c r="J118" i="5"/>
  <c r="K118" i="5" s="1"/>
  <c r="J120" i="5"/>
  <c r="K120" i="5" s="1"/>
  <c r="J121" i="5"/>
  <c r="K121" i="5" s="1"/>
  <c r="J124" i="5"/>
  <c r="K124" i="5" s="1"/>
  <c r="J125" i="5"/>
  <c r="K125" i="5" s="1"/>
  <c r="J128" i="5"/>
  <c r="K128" i="5" s="1"/>
  <c r="J129" i="5"/>
  <c r="K129" i="5" s="1"/>
  <c r="J132" i="5"/>
  <c r="K132" i="5" s="1"/>
  <c r="J133" i="5"/>
  <c r="K133" i="5" s="1"/>
  <c r="J136" i="5"/>
  <c r="K136" i="5" s="1"/>
  <c r="J137" i="5"/>
  <c r="K137" i="5" s="1"/>
  <c r="J140" i="5"/>
  <c r="K140" i="5" s="1"/>
  <c r="J141" i="5"/>
  <c r="K141" i="5" s="1"/>
  <c r="J144" i="5"/>
  <c r="K144" i="5" s="1"/>
  <c r="J145" i="5"/>
  <c r="K145" i="5" s="1"/>
  <c r="J148" i="5"/>
  <c r="K148" i="5" s="1"/>
  <c r="J149" i="5"/>
  <c r="K149" i="5" s="1"/>
  <c r="J150" i="5"/>
  <c r="K150" i="5" s="1"/>
  <c r="J152" i="5"/>
  <c r="K152" i="5" s="1"/>
  <c r="J154" i="5"/>
  <c r="K154" i="5" s="1"/>
  <c r="J156" i="5"/>
  <c r="K156" i="5" s="1"/>
  <c r="J157" i="5"/>
  <c r="K157" i="5" s="1"/>
  <c r="J160" i="5"/>
  <c r="K160" i="5" s="1"/>
  <c r="J161" i="5"/>
  <c r="K161" i="5" s="1"/>
  <c r="J164" i="5"/>
  <c r="K164" i="5" s="1"/>
  <c r="J165" i="5"/>
  <c r="K165" i="5" s="1"/>
  <c r="J168" i="5"/>
  <c r="K168" i="5" s="1"/>
  <c r="J169" i="5"/>
  <c r="K169" i="5" s="1"/>
  <c r="J172" i="5"/>
  <c r="K172" i="5" s="1"/>
  <c r="J173" i="5"/>
  <c r="K173" i="5" s="1"/>
  <c r="J176" i="5"/>
  <c r="K176" i="5" s="1"/>
  <c r="J177" i="5"/>
  <c r="K177" i="5" s="1"/>
  <c r="E71" i="5" l="1"/>
  <c r="J15" i="5"/>
  <c r="K15" i="5" s="1"/>
  <c r="J167" i="5"/>
  <c r="K167" i="5" s="1"/>
  <c r="J151" i="5"/>
  <c r="K151" i="5" s="1"/>
  <c r="J147" i="5"/>
  <c r="K147" i="5" s="1"/>
  <c r="J99" i="5"/>
  <c r="K99" i="5" s="1"/>
  <c r="J79" i="5"/>
  <c r="K79" i="5" s="1"/>
  <c r="J67" i="5"/>
  <c r="K67" i="5" s="1"/>
  <c r="J47" i="5"/>
  <c r="K47" i="5" s="1"/>
  <c r="J27" i="5"/>
  <c r="K27" i="5" s="1"/>
  <c r="J19" i="5"/>
  <c r="K19" i="5" s="1"/>
  <c r="J7" i="5"/>
  <c r="K7" i="5" s="1"/>
  <c r="J3" i="5"/>
  <c r="K3" i="5" s="1"/>
  <c r="J175" i="5"/>
  <c r="K175" i="5" s="1"/>
  <c r="J171" i="5"/>
  <c r="K171" i="5" s="1"/>
  <c r="J163" i="5"/>
  <c r="K163" i="5" s="1"/>
  <c r="J159" i="5"/>
  <c r="K159" i="5" s="1"/>
  <c r="J155" i="5"/>
  <c r="K155" i="5" s="1"/>
  <c r="J143" i="5"/>
  <c r="K143" i="5" s="1"/>
  <c r="J139" i="5"/>
  <c r="K139" i="5" s="1"/>
  <c r="J135" i="5"/>
  <c r="K135" i="5" s="1"/>
  <c r="J131" i="5"/>
  <c r="K131" i="5" s="1"/>
  <c r="J127" i="5"/>
  <c r="K127" i="5" s="1"/>
  <c r="J123" i="5"/>
  <c r="K123" i="5" s="1"/>
  <c r="J119" i="5"/>
  <c r="K119" i="5" s="1"/>
  <c r="J115" i="5"/>
  <c r="K115" i="5" s="1"/>
  <c r="J111" i="5"/>
  <c r="K111" i="5" s="1"/>
  <c r="J107" i="5"/>
  <c r="K107" i="5" s="1"/>
  <c r="J103" i="5"/>
  <c r="K103" i="5" s="1"/>
  <c r="J95" i="5"/>
  <c r="K95" i="5" s="1"/>
  <c r="J91" i="5"/>
  <c r="K91" i="5" s="1"/>
  <c r="J87" i="5"/>
  <c r="K87" i="5" s="1"/>
  <c r="J83" i="5"/>
  <c r="K83" i="5" s="1"/>
  <c r="J75" i="5"/>
  <c r="K75" i="5" s="1"/>
  <c r="J63" i="5"/>
  <c r="K63" i="5" s="1"/>
  <c r="J59" i="5"/>
  <c r="K59" i="5" s="1"/>
  <c r="J55" i="5"/>
  <c r="K55" i="5" s="1"/>
  <c r="J51" i="5"/>
  <c r="K51" i="5" s="1"/>
  <c r="J43" i="5"/>
  <c r="K43" i="5" s="1"/>
  <c r="J39" i="5"/>
  <c r="K39" i="5" s="1"/>
  <c r="J35" i="5"/>
  <c r="K35" i="5" s="1"/>
  <c r="J31" i="5"/>
  <c r="K31" i="5" s="1"/>
  <c r="J23" i="5"/>
  <c r="K23" i="5" s="1"/>
  <c r="J11" i="5"/>
  <c r="K11" i="5" s="1"/>
  <c r="J179" i="5"/>
  <c r="K179" i="5" s="1"/>
  <c r="J195" i="5"/>
  <c r="K195" i="5" s="1"/>
  <c r="B196" i="5"/>
  <c r="J194" i="5"/>
  <c r="K194" i="5" s="1"/>
  <c r="B181" i="5"/>
  <c r="J180" i="5"/>
  <c r="K180" i="5" s="1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5" i="7"/>
  <c r="B7" i="7"/>
  <c r="B8" i="7"/>
  <c r="B9" i="7"/>
  <c r="B10" i="7"/>
  <c r="B11" i="7" s="1"/>
  <c r="B12" i="7" s="1"/>
  <c r="B13" i="7" s="1"/>
  <c r="B14" i="7" s="1"/>
  <c r="B15" i="7" s="1"/>
  <c r="B16" i="7" s="1"/>
  <c r="B17" i="7" s="1"/>
  <c r="B18" i="7" s="1"/>
  <c r="B6" i="7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3" i="4"/>
  <c r="B16" i="4"/>
  <c r="C16" i="4" s="1"/>
  <c r="D16" i="4"/>
  <c r="F16" i="4" s="1"/>
  <c r="B17" i="4"/>
  <c r="C17" i="4" s="1"/>
  <c r="B13" i="4"/>
  <c r="C13" i="4" s="1"/>
  <c r="D13" i="4"/>
  <c r="F13" i="4" s="1"/>
  <c r="E13" i="4"/>
  <c r="B14" i="4"/>
  <c r="C14" i="4" s="1"/>
  <c r="E4" i="4"/>
  <c r="E5" i="4"/>
  <c r="E6" i="4"/>
  <c r="E7" i="4"/>
  <c r="E8" i="4"/>
  <c r="E9" i="4"/>
  <c r="E10" i="4"/>
  <c r="H10" i="4" s="1"/>
  <c r="E11" i="4"/>
  <c r="E12" i="4"/>
  <c r="E3" i="4"/>
  <c r="H4" i="4"/>
  <c r="H5" i="4"/>
  <c r="H6" i="4"/>
  <c r="H8" i="4"/>
  <c r="H9" i="4"/>
  <c r="H12" i="4"/>
  <c r="C4" i="4"/>
  <c r="C5" i="4"/>
  <c r="C6" i="4"/>
  <c r="C7" i="4"/>
  <c r="C8" i="4"/>
  <c r="C9" i="4"/>
  <c r="C10" i="4"/>
  <c r="C11" i="4"/>
  <c r="C12" i="4"/>
  <c r="C3" i="4"/>
  <c r="N10" i="6"/>
  <c r="F3" i="4"/>
  <c r="D3" i="4"/>
  <c r="D4" i="4"/>
  <c r="D5" i="4"/>
  <c r="D6" i="4"/>
  <c r="D7" i="4"/>
  <c r="D8" i="4"/>
  <c r="D9" i="4"/>
  <c r="D10" i="4"/>
  <c r="D11" i="4"/>
  <c r="D12" i="4"/>
  <c r="B197" i="5" l="1"/>
  <c r="C196" i="5"/>
  <c r="J196" i="5"/>
  <c r="K196" i="5" s="1"/>
  <c r="J181" i="5"/>
  <c r="K181" i="5" s="1"/>
  <c r="B182" i="5"/>
  <c r="C181" i="5"/>
  <c r="H11" i="4"/>
  <c r="H7" i="4"/>
  <c r="H3" i="4"/>
  <c r="D17" i="4"/>
  <c r="E16" i="4"/>
  <c r="H16" i="4" s="1"/>
  <c r="B18" i="4"/>
  <c r="H13" i="4"/>
  <c r="B15" i="4"/>
  <c r="D14" i="4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3" i="1"/>
  <c r="I4" i="1"/>
  <c r="C197" i="5" l="1"/>
  <c r="J197" i="5"/>
  <c r="K197" i="5" s="1"/>
  <c r="B198" i="5"/>
  <c r="B183" i="5"/>
  <c r="C182" i="5"/>
  <c r="J182" i="5"/>
  <c r="K182" i="5" s="1"/>
  <c r="D18" i="4"/>
  <c r="C18" i="4"/>
  <c r="B19" i="4"/>
  <c r="E17" i="4"/>
  <c r="H17" i="4" s="1"/>
  <c r="F17" i="4"/>
  <c r="E14" i="4"/>
  <c r="F14" i="4"/>
  <c r="D15" i="4"/>
  <c r="C15" i="4"/>
  <c r="O10" i="6"/>
  <c r="E11" i="6"/>
  <c r="N11" i="6" s="1"/>
  <c r="E10" i="6"/>
  <c r="J10" i="6"/>
  <c r="K10" i="6" s="1"/>
  <c r="L10" i="6" s="1"/>
  <c r="B199" i="5" l="1"/>
  <c r="C198" i="5"/>
  <c r="C183" i="5"/>
  <c r="B184" i="5"/>
  <c r="B20" i="4"/>
  <c r="C19" i="4"/>
  <c r="D19" i="4"/>
  <c r="F18" i="4"/>
  <c r="E18" i="4"/>
  <c r="E15" i="4"/>
  <c r="F15" i="4"/>
  <c r="H14" i="4"/>
  <c r="I10" i="6"/>
  <c r="G10" i="6"/>
  <c r="D11" i="6"/>
  <c r="F11" i="6" s="1"/>
  <c r="G11" i="6" s="1"/>
  <c r="H11" i="6" s="1"/>
  <c r="I11" i="6" s="1"/>
  <c r="J11" i="6" s="1"/>
  <c r="K11" i="6" s="1"/>
  <c r="L11" i="6" s="1"/>
  <c r="M11" i="6" s="1"/>
  <c r="O11" i="6" s="1"/>
  <c r="H10" i="6"/>
  <c r="D10" i="6"/>
  <c r="C4" i="6"/>
  <c r="F10" i="6" s="1"/>
  <c r="E13" i="6" l="1"/>
  <c r="N13" i="6" s="1"/>
  <c r="E12" i="6"/>
  <c r="N12" i="6" s="1"/>
  <c r="D12" i="6"/>
  <c r="F12" i="6" s="1"/>
  <c r="G12" i="6" s="1"/>
  <c r="H12" i="6" s="1"/>
  <c r="I12" i="6" s="1"/>
  <c r="J12" i="6" s="1"/>
  <c r="K12" i="6" s="1"/>
  <c r="L12" i="6" s="1"/>
  <c r="M12" i="6" s="1"/>
  <c r="B200" i="5"/>
  <c r="C199" i="5"/>
  <c r="J199" i="5"/>
  <c r="K199" i="5" s="1"/>
  <c r="J198" i="5"/>
  <c r="K198" i="5" s="1"/>
  <c r="C184" i="5"/>
  <c r="B185" i="5"/>
  <c r="J183" i="5"/>
  <c r="K183" i="5" s="1"/>
  <c r="E19" i="4"/>
  <c r="F19" i="4"/>
  <c r="H18" i="4"/>
  <c r="D20" i="4"/>
  <c r="C20" i="4"/>
  <c r="H15" i="4"/>
  <c r="D13" i="6"/>
  <c r="F13" i="6" s="1"/>
  <c r="G13" i="6" s="1"/>
  <c r="H13" i="6" s="1"/>
  <c r="I13" i="6" s="1"/>
  <c r="J13" i="6" s="1"/>
  <c r="K13" i="6" s="1"/>
  <c r="L13" i="6" s="1"/>
  <c r="M13" i="6" s="1"/>
  <c r="O13" i="6" s="1"/>
  <c r="E14" i="6"/>
  <c r="N14" i="6" s="1"/>
  <c r="B21" i="5"/>
  <c r="H21" i="5"/>
  <c r="I21" i="5"/>
  <c r="H22" i="5"/>
  <c r="I22" i="5"/>
  <c r="H23" i="5"/>
  <c r="I23" i="5"/>
  <c r="H24" i="5"/>
  <c r="I24" i="5"/>
  <c r="H25" i="5"/>
  <c r="I25" i="5"/>
  <c r="H26" i="5"/>
  <c r="I26" i="5"/>
  <c r="H27" i="5"/>
  <c r="I27" i="5"/>
  <c r="H28" i="5"/>
  <c r="I28" i="5"/>
  <c r="H29" i="5"/>
  <c r="I29" i="5"/>
  <c r="H30" i="5"/>
  <c r="I30" i="5"/>
  <c r="H31" i="5"/>
  <c r="I31" i="5"/>
  <c r="H32" i="5"/>
  <c r="I32" i="5"/>
  <c r="H33" i="5"/>
  <c r="I33" i="5"/>
  <c r="H34" i="5"/>
  <c r="I34" i="5"/>
  <c r="H35" i="5"/>
  <c r="I35" i="5"/>
  <c r="H36" i="5"/>
  <c r="I36" i="5"/>
  <c r="H37" i="5"/>
  <c r="I37" i="5"/>
  <c r="H38" i="5"/>
  <c r="I38" i="5"/>
  <c r="H39" i="5"/>
  <c r="I39" i="5"/>
  <c r="H40" i="5"/>
  <c r="I40" i="5"/>
  <c r="H41" i="5"/>
  <c r="I41" i="5"/>
  <c r="H42" i="5"/>
  <c r="I42" i="5"/>
  <c r="H43" i="5"/>
  <c r="I43" i="5"/>
  <c r="H44" i="5"/>
  <c r="I44" i="5"/>
  <c r="H45" i="5"/>
  <c r="I45" i="5"/>
  <c r="H46" i="5"/>
  <c r="I46" i="5"/>
  <c r="H47" i="5"/>
  <c r="I47" i="5"/>
  <c r="H48" i="5"/>
  <c r="I48" i="5"/>
  <c r="H49" i="5"/>
  <c r="I49" i="5"/>
  <c r="H50" i="5"/>
  <c r="I50" i="5"/>
  <c r="H51" i="5"/>
  <c r="I51" i="5"/>
  <c r="H52" i="5"/>
  <c r="I52" i="5"/>
  <c r="H53" i="5"/>
  <c r="I53" i="5"/>
  <c r="H54" i="5"/>
  <c r="I54" i="5"/>
  <c r="H55" i="5"/>
  <c r="I55" i="5"/>
  <c r="H56" i="5"/>
  <c r="I56" i="5"/>
  <c r="H57" i="5"/>
  <c r="I57" i="5"/>
  <c r="H58" i="5"/>
  <c r="I58" i="5"/>
  <c r="H59" i="5"/>
  <c r="I59" i="5"/>
  <c r="H60" i="5"/>
  <c r="I60" i="5"/>
  <c r="H61" i="5"/>
  <c r="I61" i="5"/>
  <c r="H62" i="5"/>
  <c r="I62" i="5"/>
  <c r="H63" i="5"/>
  <c r="I63" i="5"/>
  <c r="H64" i="5"/>
  <c r="I64" i="5"/>
  <c r="H65" i="5"/>
  <c r="I65" i="5"/>
  <c r="H66" i="5"/>
  <c r="I66" i="5"/>
  <c r="H67" i="5"/>
  <c r="I67" i="5"/>
  <c r="H68" i="5"/>
  <c r="I68" i="5"/>
  <c r="H69" i="5"/>
  <c r="I69" i="5"/>
  <c r="H70" i="5"/>
  <c r="I70" i="5"/>
  <c r="H71" i="5"/>
  <c r="I71" i="5"/>
  <c r="H72" i="5"/>
  <c r="I72" i="5"/>
  <c r="H73" i="5"/>
  <c r="I73" i="5"/>
  <c r="H74" i="5"/>
  <c r="I74" i="5"/>
  <c r="H75" i="5"/>
  <c r="I75" i="5"/>
  <c r="H76" i="5"/>
  <c r="I76" i="5"/>
  <c r="H77" i="5"/>
  <c r="I77" i="5"/>
  <c r="H78" i="5"/>
  <c r="I78" i="5"/>
  <c r="H79" i="5"/>
  <c r="I79" i="5"/>
  <c r="H80" i="5"/>
  <c r="I80" i="5"/>
  <c r="H81" i="5"/>
  <c r="I81" i="5"/>
  <c r="H82" i="5"/>
  <c r="I82" i="5"/>
  <c r="H83" i="5"/>
  <c r="I83" i="5"/>
  <c r="H84" i="5"/>
  <c r="I84" i="5"/>
  <c r="H85" i="5"/>
  <c r="I85" i="5"/>
  <c r="H86" i="5"/>
  <c r="I86" i="5"/>
  <c r="H87" i="5"/>
  <c r="I87" i="5"/>
  <c r="H88" i="5"/>
  <c r="I88" i="5"/>
  <c r="H89" i="5"/>
  <c r="I89" i="5"/>
  <c r="H90" i="5"/>
  <c r="I90" i="5"/>
  <c r="H91" i="5"/>
  <c r="I91" i="5"/>
  <c r="H92" i="5"/>
  <c r="I92" i="5"/>
  <c r="H93" i="5"/>
  <c r="I93" i="5"/>
  <c r="H94" i="5"/>
  <c r="I94" i="5"/>
  <c r="H95" i="5"/>
  <c r="I95" i="5"/>
  <c r="H96" i="5"/>
  <c r="I96" i="5"/>
  <c r="H97" i="5"/>
  <c r="I97" i="5"/>
  <c r="H98" i="5"/>
  <c r="I98" i="5"/>
  <c r="H99" i="5"/>
  <c r="I99" i="5"/>
  <c r="H100" i="5"/>
  <c r="I100" i="5"/>
  <c r="H101" i="5"/>
  <c r="I101" i="5"/>
  <c r="H102" i="5"/>
  <c r="I102" i="5"/>
  <c r="H103" i="5"/>
  <c r="I103" i="5"/>
  <c r="H104" i="5"/>
  <c r="I104" i="5"/>
  <c r="H105" i="5"/>
  <c r="I105" i="5"/>
  <c r="H106" i="5"/>
  <c r="I106" i="5"/>
  <c r="H107" i="5"/>
  <c r="I107" i="5"/>
  <c r="H108" i="5"/>
  <c r="I108" i="5"/>
  <c r="H109" i="5"/>
  <c r="I109" i="5"/>
  <c r="H110" i="5"/>
  <c r="I110" i="5"/>
  <c r="H111" i="5"/>
  <c r="I111" i="5"/>
  <c r="H112" i="5"/>
  <c r="I112" i="5"/>
  <c r="H113" i="5"/>
  <c r="I113" i="5"/>
  <c r="H114" i="5"/>
  <c r="I114" i="5"/>
  <c r="H115" i="5"/>
  <c r="I115" i="5"/>
  <c r="H116" i="5"/>
  <c r="I116" i="5"/>
  <c r="H117" i="5"/>
  <c r="I117" i="5"/>
  <c r="H118" i="5"/>
  <c r="I118" i="5"/>
  <c r="H119" i="5"/>
  <c r="I119" i="5"/>
  <c r="H120" i="5"/>
  <c r="I120" i="5"/>
  <c r="H121" i="5"/>
  <c r="I121" i="5"/>
  <c r="H122" i="5"/>
  <c r="I122" i="5"/>
  <c r="H123" i="5"/>
  <c r="I123" i="5"/>
  <c r="H124" i="5"/>
  <c r="I124" i="5"/>
  <c r="H125" i="5"/>
  <c r="I125" i="5"/>
  <c r="H126" i="5"/>
  <c r="I126" i="5"/>
  <c r="H127" i="5"/>
  <c r="I127" i="5"/>
  <c r="H128" i="5"/>
  <c r="I128" i="5"/>
  <c r="H129" i="5"/>
  <c r="I129" i="5"/>
  <c r="H130" i="5"/>
  <c r="I130" i="5"/>
  <c r="H131" i="5"/>
  <c r="I131" i="5"/>
  <c r="H132" i="5"/>
  <c r="I132" i="5"/>
  <c r="H133" i="5"/>
  <c r="I133" i="5"/>
  <c r="H134" i="5"/>
  <c r="I134" i="5"/>
  <c r="H135" i="5"/>
  <c r="I135" i="5"/>
  <c r="H136" i="5"/>
  <c r="I136" i="5"/>
  <c r="H137" i="5"/>
  <c r="I137" i="5"/>
  <c r="H138" i="5"/>
  <c r="I138" i="5"/>
  <c r="H139" i="5"/>
  <c r="I139" i="5"/>
  <c r="H140" i="5"/>
  <c r="I140" i="5"/>
  <c r="H141" i="5"/>
  <c r="I141" i="5"/>
  <c r="H142" i="5"/>
  <c r="I142" i="5"/>
  <c r="H143" i="5"/>
  <c r="I143" i="5"/>
  <c r="H144" i="5"/>
  <c r="I144" i="5"/>
  <c r="H145" i="5"/>
  <c r="I145" i="5"/>
  <c r="H146" i="5"/>
  <c r="I146" i="5"/>
  <c r="H147" i="5"/>
  <c r="I147" i="5"/>
  <c r="H148" i="5"/>
  <c r="I148" i="5"/>
  <c r="H149" i="5"/>
  <c r="I149" i="5"/>
  <c r="H150" i="5"/>
  <c r="I150" i="5"/>
  <c r="H151" i="5"/>
  <c r="I151" i="5"/>
  <c r="H152" i="5"/>
  <c r="I152" i="5"/>
  <c r="H153" i="5"/>
  <c r="I153" i="5"/>
  <c r="H154" i="5"/>
  <c r="I154" i="5"/>
  <c r="H155" i="5"/>
  <c r="I155" i="5"/>
  <c r="H156" i="5"/>
  <c r="I156" i="5"/>
  <c r="H157" i="5"/>
  <c r="I157" i="5"/>
  <c r="H158" i="5"/>
  <c r="I158" i="5"/>
  <c r="H159" i="5"/>
  <c r="I159" i="5"/>
  <c r="H160" i="5"/>
  <c r="I160" i="5"/>
  <c r="H161" i="5"/>
  <c r="I161" i="5"/>
  <c r="H162" i="5"/>
  <c r="I162" i="5"/>
  <c r="H163" i="5"/>
  <c r="I163" i="5"/>
  <c r="H164" i="5"/>
  <c r="I164" i="5"/>
  <c r="H165" i="5"/>
  <c r="I165" i="5"/>
  <c r="H166" i="5"/>
  <c r="I166" i="5"/>
  <c r="H167" i="5"/>
  <c r="I167" i="5"/>
  <c r="H168" i="5"/>
  <c r="I168" i="5"/>
  <c r="H169" i="5"/>
  <c r="I169" i="5"/>
  <c r="H170" i="5"/>
  <c r="I170" i="5"/>
  <c r="H171" i="5"/>
  <c r="I171" i="5"/>
  <c r="H172" i="5"/>
  <c r="I172" i="5"/>
  <c r="H173" i="5"/>
  <c r="I173" i="5"/>
  <c r="H174" i="5"/>
  <c r="I174" i="5"/>
  <c r="H175" i="5"/>
  <c r="I175" i="5"/>
  <c r="H176" i="5"/>
  <c r="I176" i="5"/>
  <c r="H177" i="5"/>
  <c r="I177" i="5"/>
  <c r="H178" i="5"/>
  <c r="I178" i="5"/>
  <c r="B18" i="5"/>
  <c r="H18" i="5"/>
  <c r="I18" i="5"/>
  <c r="B19" i="5"/>
  <c r="H19" i="5"/>
  <c r="I19" i="5"/>
  <c r="H20" i="5"/>
  <c r="I20" i="5"/>
  <c r="B12" i="5"/>
  <c r="H12" i="5"/>
  <c r="I12" i="5"/>
  <c r="B13" i="5"/>
  <c r="H13" i="5"/>
  <c r="I13" i="5"/>
  <c r="H14" i="5"/>
  <c r="I14" i="5"/>
  <c r="H15" i="5"/>
  <c r="I15" i="5"/>
  <c r="H16" i="5"/>
  <c r="I16" i="5"/>
  <c r="H17" i="5"/>
  <c r="I17" i="5"/>
  <c r="B5" i="5"/>
  <c r="H5" i="5"/>
  <c r="I5" i="5"/>
  <c r="B6" i="5"/>
  <c r="H6" i="5"/>
  <c r="I6" i="5"/>
  <c r="H7" i="5"/>
  <c r="I7" i="5"/>
  <c r="H8" i="5"/>
  <c r="I8" i="5"/>
  <c r="H9" i="5"/>
  <c r="I9" i="5"/>
  <c r="H10" i="5"/>
  <c r="I10" i="5"/>
  <c r="H11" i="5"/>
  <c r="I11" i="5"/>
  <c r="H4" i="5"/>
  <c r="I4" i="5"/>
  <c r="B4" i="5"/>
  <c r="O12" i="6" l="1"/>
  <c r="C200" i="5"/>
  <c r="J200" i="5"/>
  <c r="K200" i="5" s="1"/>
  <c r="B201" i="5"/>
  <c r="J185" i="5"/>
  <c r="K185" i="5" s="1"/>
  <c r="B186" i="5"/>
  <c r="C185" i="5"/>
  <c r="J184" i="5"/>
  <c r="K184" i="5" s="1"/>
  <c r="F20" i="4"/>
  <c r="E20" i="4"/>
  <c r="H20" i="4" s="1"/>
  <c r="H19" i="4"/>
  <c r="E15" i="6"/>
  <c r="N15" i="6" s="1"/>
  <c r="D14" i="6"/>
  <c r="F14" i="6" s="1"/>
  <c r="G14" i="6" s="1"/>
  <c r="H14" i="6" s="1"/>
  <c r="I14" i="6" s="1"/>
  <c r="J14" i="6" s="1"/>
  <c r="K14" i="6" s="1"/>
  <c r="L14" i="6" s="1"/>
  <c r="M14" i="6" s="1"/>
  <c r="O14" i="6" s="1"/>
  <c r="B22" i="5"/>
  <c r="B20" i="5"/>
  <c r="B14" i="5"/>
  <c r="B7" i="5"/>
  <c r="F4" i="4"/>
  <c r="F5" i="4"/>
  <c r="F6" i="4"/>
  <c r="F7" i="4"/>
  <c r="F8" i="4"/>
  <c r="F9" i="4"/>
  <c r="F10" i="4"/>
  <c r="F11" i="4"/>
  <c r="F12" i="4"/>
  <c r="B5" i="4"/>
  <c r="B6" i="4" s="1"/>
  <c r="B7" i="4" s="1"/>
  <c r="B8" i="4" s="1"/>
  <c r="B9" i="4" s="1"/>
  <c r="B10" i="4" s="1"/>
  <c r="B11" i="4" s="1"/>
  <c r="B12" i="4" s="1"/>
  <c r="B4" i="4"/>
  <c r="B3" i="4"/>
  <c r="F3" i="3"/>
  <c r="F2" i="3"/>
  <c r="B5" i="3"/>
  <c r="B6" i="3" s="1"/>
  <c r="B7" i="3" s="1"/>
  <c r="B8" i="3" s="1"/>
  <c r="B4" i="3"/>
  <c r="C4" i="3" s="1"/>
  <c r="C3" i="3"/>
  <c r="F7" i="2"/>
  <c r="G7" i="2" s="1"/>
  <c r="F11" i="2"/>
  <c r="G11" i="2" s="1"/>
  <c r="F15" i="2"/>
  <c r="G15" i="2" s="1"/>
  <c r="F19" i="2"/>
  <c r="G19" i="2" s="1"/>
  <c r="F23" i="2"/>
  <c r="G23" i="2" s="1"/>
  <c r="F27" i="2"/>
  <c r="G27" i="2" s="1"/>
  <c r="F31" i="2"/>
  <c r="G31" i="2" s="1"/>
  <c r="F35" i="2"/>
  <c r="G35" i="2" s="1"/>
  <c r="F39" i="2"/>
  <c r="G39" i="2" s="1"/>
  <c r="F43" i="2"/>
  <c r="G43" i="2" s="1"/>
  <c r="F47" i="2"/>
  <c r="G47" i="2" s="1"/>
  <c r="B48" i="2"/>
  <c r="D48" i="2" s="1"/>
  <c r="F4" i="2"/>
  <c r="G4" i="2" s="1"/>
  <c r="F5" i="2"/>
  <c r="G5" i="2" s="1"/>
  <c r="F6" i="2"/>
  <c r="G6" i="2" s="1"/>
  <c r="F8" i="2"/>
  <c r="G8" i="2" s="1"/>
  <c r="F9" i="2"/>
  <c r="G9" i="2" s="1"/>
  <c r="F10" i="2"/>
  <c r="G10" i="2" s="1"/>
  <c r="F12" i="2"/>
  <c r="G12" i="2" s="1"/>
  <c r="F13" i="2"/>
  <c r="G13" i="2" s="1"/>
  <c r="F14" i="2"/>
  <c r="G14" i="2" s="1"/>
  <c r="F16" i="2"/>
  <c r="G16" i="2" s="1"/>
  <c r="F17" i="2"/>
  <c r="G17" i="2" s="1"/>
  <c r="F18" i="2"/>
  <c r="G18" i="2" s="1"/>
  <c r="F20" i="2"/>
  <c r="G20" i="2" s="1"/>
  <c r="F21" i="2"/>
  <c r="G21" i="2" s="1"/>
  <c r="F22" i="2"/>
  <c r="G22" i="2" s="1"/>
  <c r="F24" i="2"/>
  <c r="G24" i="2" s="1"/>
  <c r="F25" i="2"/>
  <c r="G25" i="2" s="1"/>
  <c r="F26" i="2"/>
  <c r="G26" i="2" s="1"/>
  <c r="F28" i="2"/>
  <c r="G28" i="2" s="1"/>
  <c r="F29" i="2"/>
  <c r="G29" i="2" s="1"/>
  <c r="F30" i="2"/>
  <c r="G30" i="2" s="1"/>
  <c r="F32" i="2"/>
  <c r="G32" i="2" s="1"/>
  <c r="F33" i="2"/>
  <c r="G33" i="2" s="1"/>
  <c r="F34" i="2"/>
  <c r="G34" i="2" s="1"/>
  <c r="F36" i="2"/>
  <c r="G36" i="2" s="1"/>
  <c r="F37" i="2"/>
  <c r="G37" i="2" s="1"/>
  <c r="F38" i="2"/>
  <c r="G38" i="2" s="1"/>
  <c r="F40" i="2"/>
  <c r="G40" i="2" s="1"/>
  <c r="F41" i="2"/>
  <c r="G41" i="2" s="1"/>
  <c r="F42" i="2"/>
  <c r="G42" i="2" s="1"/>
  <c r="F44" i="2"/>
  <c r="G44" i="2" s="1"/>
  <c r="F45" i="2"/>
  <c r="G45" i="2" s="1"/>
  <c r="F46" i="2"/>
  <c r="G46" i="2" s="1"/>
  <c r="F3" i="2"/>
  <c r="G3" i="2" s="1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" i="2"/>
  <c r="E5" i="2"/>
  <c r="E6" i="2"/>
  <c r="E7" i="2"/>
  <c r="E8" i="2"/>
  <c r="E3" i="2"/>
  <c r="B16" i="2"/>
  <c r="B17" i="2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4" i="2"/>
  <c r="C201" i="5" l="1"/>
  <c r="J201" i="5"/>
  <c r="K201" i="5" s="1"/>
  <c r="B202" i="5"/>
  <c r="B187" i="5"/>
  <c r="C186" i="5"/>
  <c r="J186" i="5"/>
  <c r="K186" i="5" s="1"/>
  <c r="B49" i="2"/>
  <c r="E16" i="6"/>
  <c r="N16" i="6" s="1"/>
  <c r="D15" i="6"/>
  <c r="F15" i="6" s="1"/>
  <c r="G15" i="6" s="1"/>
  <c r="H15" i="6" s="1"/>
  <c r="I15" i="6" s="1"/>
  <c r="J15" i="6" s="1"/>
  <c r="K15" i="6" s="1"/>
  <c r="L15" i="6" s="1"/>
  <c r="M15" i="6" s="1"/>
  <c r="O15" i="6" s="1"/>
  <c r="B23" i="5"/>
  <c r="B15" i="5"/>
  <c r="B8" i="5"/>
  <c r="B9" i="3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C8" i="3"/>
  <c r="C6" i="3"/>
  <c r="C5" i="3"/>
  <c r="C7" i="3"/>
  <c r="E49" i="2"/>
  <c r="E48" i="2"/>
  <c r="F48" i="2" s="1"/>
  <c r="G48" i="2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3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3" i="1"/>
  <c r="C202" i="5" l="1"/>
  <c r="B203" i="5"/>
  <c r="C187" i="5"/>
  <c r="B188" i="5"/>
  <c r="D49" i="2"/>
  <c r="F49" i="2" s="1"/>
  <c r="G49" i="2" s="1"/>
  <c r="B50" i="2"/>
  <c r="E17" i="6"/>
  <c r="N17" i="6" s="1"/>
  <c r="D16" i="6"/>
  <c r="F16" i="6" s="1"/>
  <c r="G16" i="6" s="1"/>
  <c r="H16" i="6" s="1"/>
  <c r="I16" i="6" s="1"/>
  <c r="J16" i="6" s="1"/>
  <c r="K16" i="6" s="1"/>
  <c r="L16" i="6" s="1"/>
  <c r="M16" i="6" s="1"/>
  <c r="O16" i="6" s="1"/>
  <c r="B24" i="5"/>
  <c r="B16" i="5"/>
  <c r="B9" i="5"/>
  <c r="C9" i="3"/>
  <c r="B204" i="5" l="1"/>
  <c r="J203" i="5"/>
  <c r="K203" i="5" s="1"/>
  <c r="C203" i="5"/>
  <c r="J202" i="5"/>
  <c r="K202" i="5" s="1"/>
  <c r="C188" i="5"/>
  <c r="B189" i="5"/>
  <c r="J187" i="5"/>
  <c r="K187" i="5" s="1"/>
  <c r="D50" i="2"/>
  <c r="B51" i="2"/>
  <c r="E50" i="2"/>
  <c r="F50" i="2" s="1"/>
  <c r="G50" i="2" s="1"/>
  <c r="E18" i="6"/>
  <c r="N18" i="6" s="1"/>
  <c r="D17" i="6"/>
  <c r="F17" i="6" s="1"/>
  <c r="G17" i="6" s="1"/>
  <c r="H17" i="6" s="1"/>
  <c r="I17" i="6" s="1"/>
  <c r="J17" i="6" s="1"/>
  <c r="K17" i="6" s="1"/>
  <c r="L17" i="6" s="1"/>
  <c r="M17" i="6" s="1"/>
  <c r="O17" i="6" s="1"/>
  <c r="B25" i="5"/>
  <c r="B17" i="5"/>
  <c r="B10" i="5"/>
  <c r="C10" i="3"/>
  <c r="C204" i="5" l="1"/>
  <c r="J204" i="5"/>
  <c r="K204" i="5" s="1"/>
  <c r="B205" i="5"/>
  <c r="J188" i="5"/>
  <c r="K188" i="5" s="1"/>
  <c r="J189" i="5"/>
  <c r="K189" i="5" s="1"/>
  <c r="B190" i="5"/>
  <c r="C189" i="5"/>
  <c r="B52" i="2"/>
  <c r="D51" i="2"/>
  <c r="E51" i="2"/>
  <c r="D18" i="6"/>
  <c r="F18" i="6" s="1"/>
  <c r="G18" i="6" s="1"/>
  <c r="H18" i="6" s="1"/>
  <c r="I18" i="6" s="1"/>
  <c r="J18" i="6" s="1"/>
  <c r="K18" i="6" s="1"/>
  <c r="L18" i="6" s="1"/>
  <c r="M18" i="6" s="1"/>
  <c r="O18" i="6" s="1"/>
  <c r="B26" i="5"/>
  <c r="B11" i="5"/>
  <c r="C11" i="3"/>
  <c r="E19" i="6" l="1"/>
  <c r="N19" i="6" s="1"/>
  <c r="C205" i="5"/>
  <c r="B206" i="5"/>
  <c r="J205" i="5"/>
  <c r="K205" i="5" s="1"/>
  <c r="B191" i="5"/>
  <c r="C190" i="5"/>
  <c r="F51" i="2"/>
  <c r="G51" i="2" s="1"/>
  <c r="B53" i="2"/>
  <c r="E52" i="2"/>
  <c r="D52" i="2"/>
  <c r="F52" i="2" s="1"/>
  <c r="G52" i="2" s="1"/>
  <c r="D19" i="6"/>
  <c r="F19" i="6" s="1"/>
  <c r="G19" i="6" s="1"/>
  <c r="H19" i="6" s="1"/>
  <c r="I19" i="6" s="1"/>
  <c r="J19" i="6" s="1"/>
  <c r="K19" i="6" s="1"/>
  <c r="L19" i="6" s="1"/>
  <c r="M19" i="6" s="1"/>
  <c r="O19" i="6" s="1"/>
  <c r="B27" i="5"/>
  <c r="C12" i="3"/>
  <c r="D20" i="6" l="1"/>
  <c r="F20" i="6" s="1"/>
  <c r="G20" i="6" s="1"/>
  <c r="H20" i="6" s="1"/>
  <c r="I20" i="6" s="1"/>
  <c r="J20" i="6" s="1"/>
  <c r="K20" i="6" s="1"/>
  <c r="L20" i="6" s="1"/>
  <c r="M20" i="6" s="1"/>
  <c r="E20" i="6"/>
  <c r="C206" i="5"/>
  <c r="B207" i="5"/>
  <c r="J190" i="5"/>
  <c r="K190" i="5" s="1"/>
  <c r="C191" i="5"/>
  <c r="J191" i="5"/>
  <c r="K191" i="5" s="1"/>
  <c r="B192" i="5"/>
  <c r="B54" i="2"/>
  <c r="D53" i="2"/>
  <c r="E53" i="2"/>
  <c r="B28" i="5"/>
  <c r="C13" i="3"/>
  <c r="N20" i="6" l="1"/>
  <c r="O20" i="6" s="1"/>
  <c r="D21" i="6"/>
  <c r="F21" i="6" s="1"/>
  <c r="G21" i="6" s="1"/>
  <c r="H21" i="6" s="1"/>
  <c r="I21" i="6" s="1"/>
  <c r="J21" i="6" s="1"/>
  <c r="K21" i="6" s="1"/>
  <c r="L21" i="6" s="1"/>
  <c r="E21" i="6"/>
  <c r="N21" i="6" s="1"/>
  <c r="B208" i="5"/>
  <c r="C207" i="5"/>
  <c r="J207" i="5"/>
  <c r="K207" i="5" s="1"/>
  <c r="J206" i="5"/>
  <c r="K206" i="5" s="1"/>
  <c r="C192" i="5"/>
  <c r="B193" i="5"/>
  <c r="F53" i="2"/>
  <c r="G53" i="2" s="1"/>
  <c r="D54" i="2"/>
  <c r="B55" i="2"/>
  <c r="E54" i="2"/>
  <c r="B29" i="5"/>
  <c r="C14" i="3"/>
  <c r="M21" i="6" l="1"/>
  <c r="O21" i="6" s="1"/>
  <c r="E22" i="6"/>
  <c r="N22" i="6" s="1"/>
  <c r="D22" i="6"/>
  <c r="F22" i="6" s="1"/>
  <c r="G22" i="6" s="1"/>
  <c r="H22" i="6" s="1"/>
  <c r="I22" i="6" s="1"/>
  <c r="J22" i="6" s="1"/>
  <c r="K22" i="6" s="1"/>
  <c r="L22" i="6" s="1"/>
  <c r="J208" i="5"/>
  <c r="K208" i="5" s="1"/>
  <c r="B209" i="5"/>
  <c r="C208" i="5"/>
  <c r="C193" i="5"/>
  <c r="J192" i="5"/>
  <c r="K192" i="5" s="1"/>
  <c r="B56" i="2"/>
  <c r="E55" i="2"/>
  <c r="D55" i="2"/>
  <c r="F55" i="2" s="1"/>
  <c r="G55" i="2" s="1"/>
  <c r="F54" i="2"/>
  <c r="G54" i="2" s="1"/>
  <c r="B30" i="5"/>
  <c r="C15" i="3"/>
  <c r="M22" i="6" l="1"/>
  <c r="O22" i="6" s="1"/>
  <c r="E23" i="6"/>
  <c r="N23" i="6" s="1"/>
  <c r="D23" i="6"/>
  <c r="F23" i="6" s="1"/>
  <c r="G23" i="6" s="1"/>
  <c r="H23" i="6" s="1"/>
  <c r="I23" i="6" s="1"/>
  <c r="J23" i="6" s="1"/>
  <c r="K23" i="6" s="1"/>
  <c r="L23" i="6" s="1"/>
  <c r="C209" i="5"/>
  <c r="J209" i="5"/>
  <c r="K209" i="5" s="1"/>
  <c r="B210" i="5"/>
  <c r="J193" i="5"/>
  <c r="K193" i="5" s="1"/>
  <c r="D56" i="2"/>
  <c r="B57" i="2"/>
  <c r="E56" i="2"/>
  <c r="F56" i="2" s="1"/>
  <c r="G56" i="2" s="1"/>
  <c r="B31" i="5"/>
  <c r="C16" i="3"/>
  <c r="M23" i="6" l="1"/>
  <c r="O23" i="6" s="1"/>
  <c r="D24" i="6"/>
  <c r="F24" i="6" s="1"/>
  <c r="G24" i="6" s="1"/>
  <c r="H24" i="6" s="1"/>
  <c r="I24" i="6" s="1"/>
  <c r="J24" i="6" s="1"/>
  <c r="K24" i="6" s="1"/>
  <c r="L24" i="6" s="1"/>
  <c r="E24" i="6"/>
  <c r="N24" i="6" s="1"/>
  <c r="C210" i="5"/>
  <c r="B211" i="5"/>
  <c r="D57" i="2"/>
  <c r="B58" i="2"/>
  <c r="E57" i="2"/>
  <c r="F57" i="2" s="1"/>
  <c r="G57" i="2" s="1"/>
  <c r="B32" i="5"/>
  <c r="C17" i="3"/>
  <c r="M24" i="6" l="1"/>
  <c r="O24" i="6" s="1"/>
  <c r="E25" i="6"/>
  <c r="N25" i="6" s="1"/>
  <c r="D25" i="6"/>
  <c r="F25" i="6" s="1"/>
  <c r="G25" i="6" s="1"/>
  <c r="H25" i="6" s="1"/>
  <c r="I25" i="6" s="1"/>
  <c r="J25" i="6" s="1"/>
  <c r="K25" i="6" s="1"/>
  <c r="L25" i="6" s="1"/>
  <c r="B212" i="5"/>
  <c r="C211" i="5"/>
  <c r="J211" i="5"/>
  <c r="K211" i="5" s="1"/>
  <c r="J210" i="5"/>
  <c r="K210" i="5" s="1"/>
  <c r="B59" i="2"/>
  <c r="E58" i="2"/>
  <c r="D58" i="2"/>
  <c r="B33" i="5"/>
  <c r="C18" i="3"/>
  <c r="M25" i="6" l="1"/>
  <c r="O25" i="6" s="1"/>
  <c r="D26" i="6"/>
  <c r="F26" i="6" s="1"/>
  <c r="G26" i="6" s="1"/>
  <c r="H26" i="6" s="1"/>
  <c r="I26" i="6" s="1"/>
  <c r="J26" i="6" s="1"/>
  <c r="K26" i="6" s="1"/>
  <c r="L26" i="6" s="1"/>
  <c r="E26" i="6"/>
  <c r="N26" i="6" s="1"/>
  <c r="B213" i="5"/>
  <c r="C212" i="5"/>
  <c r="J212" i="5"/>
  <c r="K212" i="5" s="1"/>
  <c r="F58" i="2"/>
  <c r="G58" i="2" s="1"/>
  <c r="B60" i="2"/>
  <c r="E59" i="2"/>
  <c r="D59" i="2"/>
  <c r="B34" i="5"/>
  <c r="C19" i="3"/>
  <c r="M26" i="6" l="1"/>
  <c r="O26" i="6" s="1"/>
  <c r="E27" i="6"/>
  <c r="N27" i="6" s="1"/>
  <c r="D27" i="6"/>
  <c r="F27" i="6" s="1"/>
  <c r="G27" i="6" s="1"/>
  <c r="H27" i="6" s="1"/>
  <c r="I27" i="6" s="1"/>
  <c r="J27" i="6" s="1"/>
  <c r="K27" i="6" s="1"/>
  <c r="L27" i="6" s="1"/>
  <c r="C213" i="5"/>
  <c r="J213" i="5"/>
  <c r="K213" i="5" s="1"/>
  <c r="B214" i="5"/>
  <c r="F59" i="2"/>
  <c r="G59" i="2" s="1"/>
  <c r="B61" i="2"/>
  <c r="E60" i="2"/>
  <c r="D60" i="2"/>
  <c r="B35" i="5"/>
  <c r="C20" i="3"/>
  <c r="D28" i="6" l="1"/>
  <c r="F28" i="6" s="1"/>
  <c r="G28" i="6" s="1"/>
  <c r="H28" i="6" s="1"/>
  <c r="I28" i="6" s="1"/>
  <c r="J28" i="6" s="1"/>
  <c r="K28" i="6" s="1"/>
  <c r="L28" i="6" s="1"/>
  <c r="E28" i="6"/>
  <c r="N28" i="6" s="1"/>
  <c r="M27" i="6"/>
  <c r="O27" i="6" s="1"/>
  <c r="B215" i="5"/>
  <c r="C214" i="5"/>
  <c r="F60" i="2"/>
  <c r="G60" i="2" s="1"/>
  <c r="D61" i="2"/>
  <c r="B62" i="2"/>
  <c r="E61" i="2"/>
  <c r="F61" i="2" s="1"/>
  <c r="G61" i="2" s="1"/>
  <c r="B36" i="5"/>
  <c r="C21" i="3"/>
  <c r="M28" i="6" l="1"/>
  <c r="O28" i="6" s="1"/>
  <c r="D29" i="6"/>
  <c r="F29" i="6" s="1"/>
  <c r="G29" i="6" s="1"/>
  <c r="H29" i="6" s="1"/>
  <c r="I29" i="6" s="1"/>
  <c r="J29" i="6" s="1"/>
  <c r="K29" i="6" s="1"/>
  <c r="L29" i="6" s="1"/>
  <c r="E29" i="6"/>
  <c r="N29" i="6" s="1"/>
  <c r="B216" i="5"/>
  <c r="C215" i="5"/>
  <c r="J215" i="5"/>
  <c r="K215" i="5" s="1"/>
  <c r="J214" i="5"/>
  <c r="K214" i="5" s="1"/>
  <c r="D62" i="2"/>
  <c r="B63" i="2"/>
  <c r="E62" i="2"/>
  <c r="F62" i="2" s="1"/>
  <c r="G62" i="2" s="1"/>
  <c r="B37" i="5"/>
  <c r="C22" i="3"/>
  <c r="M29" i="6" l="1"/>
  <c r="O29" i="6" s="1"/>
  <c r="D30" i="6"/>
  <c r="F30" i="6" s="1"/>
  <c r="G30" i="6" s="1"/>
  <c r="H30" i="6" s="1"/>
  <c r="I30" i="6" s="1"/>
  <c r="J30" i="6" s="1"/>
  <c r="K30" i="6" s="1"/>
  <c r="L30" i="6" s="1"/>
  <c r="E30" i="6"/>
  <c r="N30" i="6" s="1"/>
  <c r="C216" i="5"/>
  <c r="B217" i="5"/>
  <c r="D63" i="2"/>
  <c r="B64" i="2"/>
  <c r="E63" i="2"/>
  <c r="F63" i="2" s="1"/>
  <c r="G63" i="2" s="1"/>
  <c r="B38" i="5"/>
  <c r="C23" i="3"/>
  <c r="M30" i="6" l="1"/>
  <c r="O30" i="6" s="1"/>
  <c r="E31" i="6"/>
  <c r="N31" i="6" s="1"/>
  <c r="D31" i="6"/>
  <c r="F31" i="6" s="1"/>
  <c r="G31" i="6" s="1"/>
  <c r="H31" i="6" s="1"/>
  <c r="I31" i="6" s="1"/>
  <c r="J31" i="6" s="1"/>
  <c r="K31" i="6" s="1"/>
  <c r="L31" i="6" s="1"/>
  <c r="J216" i="5"/>
  <c r="K216" i="5" s="1"/>
  <c r="C217" i="5"/>
  <c r="J217" i="5"/>
  <c r="K217" i="5" s="1"/>
  <c r="B218" i="5"/>
  <c r="B65" i="2"/>
  <c r="E64" i="2"/>
  <c r="D64" i="2"/>
  <c r="B39" i="5"/>
  <c r="C24" i="3"/>
  <c r="M31" i="6" l="1"/>
  <c r="O31" i="6" s="1"/>
  <c r="D32" i="6"/>
  <c r="F32" i="6" s="1"/>
  <c r="G32" i="6" s="1"/>
  <c r="H32" i="6" s="1"/>
  <c r="I32" i="6" s="1"/>
  <c r="J32" i="6" s="1"/>
  <c r="K32" i="6" s="1"/>
  <c r="L32" i="6" s="1"/>
  <c r="E32" i="6"/>
  <c r="N32" i="6" s="1"/>
  <c r="C218" i="5"/>
  <c r="B219" i="5"/>
  <c r="F64" i="2"/>
  <c r="E65" i="2"/>
  <c r="D65" i="2"/>
  <c r="B40" i="5"/>
  <c r="C25" i="3"/>
  <c r="M32" i="6" l="1"/>
  <c r="O32" i="6" s="1"/>
  <c r="D33" i="6"/>
  <c r="F33" i="6" s="1"/>
  <c r="G33" i="6" s="1"/>
  <c r="H33" i="6" s="1"/>
  <c r="I33" i="6" s="1"/>
  <c r="J33" i="6" s="1"/>
  <c r="K33" i="6" s="1"/>
  <c r="L33" i="6" s="1"/>
  <c r="E33" i="6"/>
  <c r="N33" i="6" s="1"/>
  <c r="B220" i="5"/>
  <c r="J219" i="5"/>
  <c r="K219" i="5" s="1"/>
  <c r="C219" i="5"/>
  <c r="J218" i="5"/>
  <c r="K218" i="5" s="1"/>
  <c r="F65" i="2"/>
  <c r="G64" i="2"/>
  <c r="I1" i="2"/>
  <c r="B41" i="5"/>
  <c r="C26" i="3"/>
  <c r="M33" i="6" l="1"/>
  <c r="O33" i="6" s="1"/>
  <c r="E34" i="6"/>
  <c r="N34" i="6" s="1"/>
  <c r="D34" i="6"/>
  <c r="F34" i="6" s="1"/>
  <c r="G34" i="6" s="1"/>
  <c r="H34" i="6" s="1"/>
  <c r="I34" i="6" s="1"/>
  <c r="J34" i="6" s="1"/>
  <c r="K34" i="6" s="1"/>
  <c r="L34" i="6" s="1"/>
  <c r="C220" i="5"/>
  <c r="B221" i="5"/>
  <c r="H46" i="2"/>
  <c r="H44" i="2"/>
  <c r="H23" i="2"/>
  <c r="H12" i="2"/>
  <c r="H26" i="2"/>
  <c r="H4" i="2"/>
  <c r="H6" i="2"/>
  <c r="H21" i="2"/>
  <c r="H13" i="2"/>
  <c r="H7" i="2"/>
  <c r="H8" i="2"/>
  <c r="H48" i="2"/>
  <c r="H52" i="2"/>
  <c r="H56" i="2"/>
  <c r="H60" i="2"/>
  <c r="H64" i="2"/>
  <c r="H32" i="2"/>
  <c r="H5" i="2"/>
  <c r="H40" i="2"/>
  <c r="H36" i="2"/>
  <c r="H22" i="2"/>
  <c r="H50" i="2"/>
  <c r="H53" i="2"/>
  <c r="H61" i="2"/>
  <c r="H24" i="2"/>
  <c r="H20" i="2"/>
  <c r="H16" i="2"/>
  <c r="H49" i="2"/>
  <c r="H58" i="2"/>
  <c r="H62" i="2"/>
  <c r="H3" i="2"/>
  <c r="H31" i="2"/>
  <c r="H30" i="2"/>
  <c r="H42" i="2"/>
  <c r="H11" i="2"/>
  <c r="H27" i="2"/>
  <c r="H51" i="2"/>
  <c r="H55" i="2"/>
  <c r="H63" i="2"/>
  <c r="H14" i="2"/>
  <c r="H17" i="2"/>
  <c r="H41" i="2"/>
  <c r="H25" i="2"/>
  <c r="H33" i="2"/>
  <c r="H37" i="2"/>
  <c r="H57" i="2"/>
  <c r="H43" i="2"/>
  <c r="H19" i="2"/>
  <c r="H10" i="2"/>
  <c r="H34" i="2"/>
  <c r="H15" i="2"/>
  <c r="H39" i="2"/>
  <c r="H9" i="2"/>
  <c r="H35" i="2"/>
  <c r="H54" i="2"/>
  <c r="H18" i="2"/>
  <c r="H45" i="2"/>
  <c r="H38" i="2"/>
  <c r="H28" i="2"/>
  <c r="H29" i="2"/>
  <c r="H47" i="2"/>
  <c r="H59" i="2"/>
  <c r="G65" i="2"/>
  <c r="H65" i="2"/>
  <c r="B42" i="5"/>
  <c r="C27" i="3"/>
  <c r="M34" i="6" l="1"/>
  <c r="O34" i="6" s="1"/>
  <c r="C221" i="5"/>
  <c r="B222" i="5"/>
  <c r="J221" i="5"/>
  <c r="K221" i="5" s="1"/>
  <c r="J220" i="5"/>
  <c r="K220" i="5" s="1"/>
  <c r="B43" i="5"/>
  <c r="C28" i="3"/>
  <c r="J222" i="5" l="1"/>
  <c r="K222" i="5" s="1"/>
  <c r="C222" i="5"/>
  <c r="B223" i="5"/>
  <c r="B44" i="5"/>
  <c r="C29" i="3"/>
  <c r="B224" i="5" l="1"/>
  <c r="C223" i="5"/>
  <c r="J223" i="5"/>
  <c r="K223" i="5" s="1"/>
  <c r="B45" i="5"/>
  <c r="C30" i="3"/>
  <c r="J224" i="5" l="1"/>
  <c r="K224" i="5" s="1"/>
  <c r="B225" i="5"/>
  <c r="C224" i="5"/>
  <c r="B46" i="5"/>
  <c r="C31" i="3"/>
  <c r="C225" i="5" l="1"/>
  <c r="B226" i="5"/>
  <c r="B47" i="5"/>
  <c r="C32" i="3"/>
  <c r="J225" i="5" l="1"/>
  <c r="K225" i="5" s="1"/>
  <c r="J226" i="5"/>
  <c r="K226" i="5" s="1"/>
  <c r="C226" i="5"/>
  <c r="B227" i="5"/>
  <c r="B48" i="5"/>
  <c r="C33" i="3"/>
  <c r="B228" i="5" l="1"/>
  <c r="C227" i="5"/>
  <c r="J227" i="5"/>
  <c r="K227" i="5" s="1"/>
  <c r="B49" i="5"/>
  <c r="C34" i="3"/>
  <c r="B229" i="5" l="1"/>
  <c r="C228" i="5"/>
  <c r="J228" i="5"/>
  <c r="K228" i="5" s="1"/>
  <c r="B50" i="5"/>
  <c r="C35" i="3"/>
  <c r="C229" i="5" l="1"/>
  <c r="J229" i="5"/>
  <c r="K229" i="5" s="1"/>
  <c r="B230" i="5"/>
  <c r="B51" i="5"/>
  <c r="C36" i="3"/>
  <c r="C230" i="5" l="1"/>
  <c r="B231" i="5"/>
  <c r="B52" i="5"/>
  <c r="C37" i="3"/>
  <c r="B232" i="5" l="1"/>
  <c r="C231" i="5"/>
  <c r="J231" i="5"/>
  <c r="K231" i="5" s="1"/>
  <c r="J230" i="5"/>
  <c r="K230" i="5" s="1"/>
  <c r="B53" i="5"/>
  <c r="C38" i="3"/>
  <c r="C232" i="5" l="1"/>
  <c r="B233" i="5"/>
  <c r="B54" i="5"/>
  <c r="C39" i="3"/>
  <c r="C233" i="5" l="1"/>
  <c r="B234" i="5"/>
  <c r="J232" i="5"/>
  <c r="K232" i="5" s="1"/>
  <c r="B55" i="5"/>
  <c r="C40" i="3"/>
  <c r="C234" i="5" l="1"/>
  <c r="B235" i="5"/>
  <c r="J233" i="5"/>
  <c r="K233" i="5" s="1"/>
  <c r="B56" i="5"/>
  <c r="C41" i="3"/>
  <c r="B236" i="5" l="1"/>
  <c r="J235" i="5"/>
  <c r="K235" i="5" s="1"/>
  <c r="C235" i="5"/>
  <c r="J234" i="5"/>
  <c r="K234" i="5" s="1"/>
  <c r="B57" i="5"/>
  <c r="C42" i="3"/>
  <c r="C236" i="5" l="1"/>
  <c r="B237" i="5"/>
  <c r="B58" i="5"/>
  <c r="C43" i="3"/>
  <c r="C237" i="5" l="1"/>
  <c r="B238" i="5"/>
  <c r="J237" i="5"/>
  <c r="K237" i="5" s="1"/>
  <c r="J236" i="5"/>
  <c r="K236" i="5" s="1"/>
  <c r="B59" i="5"/>
  <c r="C44" i="3"/>
  <c r="C238" i="5" l="1"/>
  <c r="B239" i="5"/>
  <c r="B60" i="5"/>
  <c r="C45" i="3"/>
  <c r="B240" i="5" l="1"/>
  <c r="C239" i="5"/>
  <c r="J239" i="5"/>
  <c r="K239" i="5" s="1"/>
  <c r="J238" i="5"/>
  <c r="K238" i="5" s="1"/>
  <c r="B61" i="5"/>
  <c r="C46" i="3"/>
  <c r="B241" i="5" l="1"/>
  <c r="C240" i="5"/>
  <c r="B62" i="5"/>
  <c r="C47" i="3"/>
  <c r="C241" i="5" l="1"/>
  <c r="J241" i="5"/>
  <c r="K241" i="5" s="1"/>
  <c r="B242" i="5"/>
  <c r="J240" i="5"/>
  <c r="K240" i="5" s="1"/>
  <c r="B63" i="5"/>
  <c r="C48" i="3"/>
  <c r="C242" i="5" l="1"/>
  <c r="B243" i="5"/>
  <c r="B64" i="5"/>
  <c r="C49" i="3"/>
  <c r="B244" i="5" l="1"/>
  <c r="C243" i="5"/>
  <c r="J243" i="5"/>
  <c r="K243" i="5" s="1"/>
  <c r="J242" i="5"/>
  <c r="K242" i="5" s="1"/>
  <c r="B65" i="5"/>
  <c r="C50" i="3"/>
  <c r="B245" i="5" l="1"/>
  <c r="C244" i="5"/>
  <c r="J244" i="5"/>
  <c r="K244" i="5" s="1"/>
  <c r="B66" i="5"/>
  <c r="C51" i="3"/>
  <c r="C245" i="5" l="1"/>
  <c r="J245" i="5"/>
  <c r="K245" i="5" s="1"/>
  <c r="B246" i="5"/>
  <c r="B67" i="5"/>
  <c r="C52" i="3"/>
  <c r="B247" i="5" l="1"/>
  <c r="C246" i="5"/>
  <c r="B68" i="5"/>
  <c r="C53" i="3"/>
  <c r="B248" i="5" l="1"/>
  <c r="C247" i="5"/>
  <c r="J247" i="5"/>
  <c r="K247" i="5" s="1"/>
  <c r="J246" i="5"/>
  <c r="K246" i="5" s="1"/>
  <c r="B69" i="5"/>
  <c r="C54" i="3"/>
  <c r="C248" i="5" l="1"/>
  <c r="J248" i="5"/>
  <c r="K248" i="5" s="1"/>
  <c r="B249" i="5"/>
  <c r="B70" i="5"/>
  <c r="C55" i="3"/>
  <c r="C249" i="5" l="1"/>
  <c r="J249" i="5"/>
  <c r="K249" i="5" s="1"/>
  <c r="B250" i="5"/>
  <c r="B71" i="5"/>
  <c r="C56" i="3"/>
  <c r="C250" i="5" l="1"/>
  <c r="B251" i="5"/>
  <c r="B72" i="5"/>
  <c r="C57" i="3"/>
  <c r="B252" i="5" l="1"/>
  <c r="J251" i="5"/>
  <c r="K251" i="5" s="1"/>
  <c r="C251" i="5"/>
  <c r="J250" i="5"/>
  <c r="K250" i="5" s="1"/>
  <c r="B73" i="5"/>
  <c r="C58" i="3"/>
  <c r="C252" i="5" l="1"/>
  <c r="J252" i="5"/>
  <c r="K252" i="5" s="1"/>
  <c r="B253" i="5"/>
  <c r="B74" i="5"/>
  <c r="C59" i="3"/>
  <c r="C253" i="5" l="1"/>
  <c r="B254" i="5"/>
  <c r="J253" i="5"/>
  <c r="K253" i="5" s="1"/>
  <c r="B75" i="5"/>
  <c r="C60" i="3"/>
  <c r="C254" i="5" l="1"/>
  <c r="B255" i="5"/>
  <c r="B76" i="5"/>
  <c r="C61" i="3"/>
  <c r="B256" i="5" l="1"/>
  <c r="C255" i="5"/>
  <c r="J255" i="5"/>
  <c r="K255" i="5" s="1"/>
  <c r="J254" i="5"/>
  <c r="K254" i="5" s="1"/>
  <c r="B77" i="5"/>
  <c r="C62" i="3"/>
  <c r="J256" i="5" l="1"/>
  <c r="K256" i="5" s="1"/>
  <c r="B257" i="5"/>
  <c r="C256" i="5"/>
  <c r="B78" i="5"/>
  <c r="C63" i="3"/>
  <c r="C257" i="5" l="1"/>
  <c r="J257" i="5"/>
  <c r="K257" i="5" s="1"/>
  <c r="B258" i="5"/>
  <c r="B79" i="5"/>
  <c r="C64" i="3"/>
  <c r="C258" i="5" l="1"/>
  <c r="B259" i="5"/>
  <c r="B80" i="5"/>
  <c r="C65" i="3"/>
  <c r="B260" i="5" l="1"/>
  <c r="C259" i="5"/>
  <c r="J259" i="5"/>
  <c r="K259" i="5" s="1"/>
  <c r="J258" i="5"/>
  <c r="K258" i="5" s="1"/>
  <c r="B81" i="5"/>
  <c r="C66" i="3"/>
  <c r="B261" i="5" l="1"/>
  <c r="C260" i="5"/>
  <c r="J260" i="5"/>
  <c r="K260" i="5" s="1"/>
  <c r="B82" i="5"/>
  <c r="C67" i="3"/>
  <c r="C261" i="5" l="1"/>
  <c r="J261" i="5"/>
  <c r="K261" i="5" s="1"/>
  <c r="B262" i="5"/>
  <c r="B83" i="5"/>
  <c r="C68" i="3"/>
  <c r="B263" i="5" l="1"/>
  <c r="C262" i="5"/>
  <c r="B84" i="5"/>
  <c r="C69" i="3"/>
  <c r="B264" i="5" l="1"/>
  <c r="C263" i="5"/>
  <c r="J263" i="5"/>
  <c r="K263" i="5" s="1"/>
  <c r="J262" i="5"/>
  <c r="K262" i="5" s="1"/>
  <c r="B85" i="5"/>
  <c r="C70" i="3"/>
  <c r="C264" i="5" l="1"/>
  <c r="J264" i="5"/>
  <c r="K264" i="5" s="1"/>
  <c r="B265" i="5"/>
  <c r="B86" i="5"/>
  <c r="C71" i="3"/>
  <c r="C265" i="5" l="1"/>
  <c r="J265" i="5"/>
  <c r="K265" i="5" s="1"/>
  <c r="B266" i="5"/>
  <c r="B87" i="5"/>
  <c r="C72" i="3"/>
  <c r="B267" i="5" l="1"/>
  <c r="C266" i="5"/>
  <c r="B88" i="5"/>
  <c r="C73" i="3"/>
  <c r="B268" i="5" l="1"/>
  <c r="C267" i="5"/>
  <c r="J267" i="5"/>
  <c r="K267" i="5" s="1"/>
  <c r="J266" i="5"/>
  <c r="K266" i="5" s="1"/>
  <c r="B89" i="5"/>
  <c r="C74" i="3"/>
  <c r="C268" i="5" l="1"/>
  <c r="J268" i="5"/>
  <c r="K268" i="5" s="1"/>
  <c r="B269" i="5"/>
  <c r="B90" i="5"/>
  <c r="C75" i="3"/>
  <c r="C269" i="5" l="1"/>
  <c r="J269" i="5"/>
  <c r="K269" i="5" s="1"/>
  <c r="B270" i="5"/>
  <c r="B91" i="5"/>
  <c r="C76" i="3"/>
  <c r="B271" i="5" l="1"/>
  <c r="C270" i="5"/>
  <c r="B92" i="5"/>
  <c r="C77" i="3"/>
  <c r="B272" i="5" l="1"/>
  <c r="C271" i="5"/>
  <c r="J271" i="5"/>
  <c r="K271" i="5" s="1"/>
  <c r="J270" i="5"/>
  <c r="K270" i="5" s="1"/>
  <c r="B93" i="5"/>
  <c r="C78" i="3"/>
  <c r="C272" i="5" l="1"/>
  <c r="J272" i="5"/>
  <c r="K272" i="5" s="1"/>
  <c r="B273" i="5"/>
  <c r="B94" i="5"/>
  <c r="C79" i="3"/>
  <c r="C273" i="5" l="1"/>
  <c r="B274" i="5"/>
  <c r="B95" i="5"/>
  <c r="C80" i="3"/>
  <c r="B275" i="5" l="1"/>
  <c r="C274" i="5"/>
  <c r="J273" i="5"/>
  <c r="K273" i="5" s="1"/>
  <c r="B96" i="5"/>
  <c r="C81" i="3"/>
  <c r="B276" i="5" l="1"/>
  <c r="C275" i="5"/>
  <c r="J275" i="5"/>
  <c r="K275" i="5" s="1"/>
  <c r="J274" i="5"/>
  <c r="K274" i="5" s="1"/>
  <c r="B97" i="5"/>
  <c r="C82" i="3"/>
  <c r="C276" i="5" l="1"/>
  <c r="J276" i="5"/>
  <c r="K276" i="5" s="1"/>
  <c r="B277" i="5"/>
  <c r="B98" i="5"/>
  <c r="C83" i="3"/>
  <c r="C277" i="5" l="1"/>
  <c r="J277" i="5"/>
  <c r="K277" i="5" s="1"/>
  <c r="B278" i="5"/>
  <c r="B99" i="5"/>
  <c r="C84" i="3"/>
  <c r="C278" i="5" l="1"/>
  <c r="J278" i="5"/>
  <c r="K278" i="5" s="1"/>
  <c r="B279" i="5"/>
  <c r="B100" i="5"/>
  <c r="C85" i="3"/>
  <c r="C279" i="5" l="1"/>
  <c r="J279" i="5"/>
  <c r="K279" i="5" s="1"/>
  <c r="B280" i="5"/>
  <c r="B101" i="5"/>
  <c r="C86" i="3"/>
  <c r="B281" i="5" l="1"/>
  <c r="C280" i="5"/>
  <c r="B102" i="5"/>
  <c r="C87" i="3"/>
  <c r="B282" i="5" l="1"/>
  <c r="C281" i="5"/>
  <c r="J281" i="5"/>
  <c r="K281" i="5" s="1"/>
  <c r="J280" i="5"/>
  <c r="K280" i="5" s="1"/>
  <c r="B103" i="5"/>
  <c r="C88" i="3"/>
  <c r="C282" i="5" l="1"/>
  <c r="J282" i="5"/>
  <c r="K282" i="5" s="1"/>
  <c r="B283" i="5"/>
  <c r="B104" i="5"/>
  <c r="C89" i="3"/>
  <c r="C283" i="5" l="1"/>
  <c r="J283" i="5"/>
  <c r="K283" i="5" s="1"/>
  <c r="B284" i="5"/>
  <c r="B105" i="5"/>
  <c r="C90" i="3"/>
  <c r="J284" i="5" l="1"/>
  <c r="K284" i="5" s="1"/>
  <c r="B285" i="5"/>
  <c r="C284" i="5"/>
  <c r="B106" i="5"/>
  <c r="C91" i="3"/>
  <c r="B286" i="5" l="1"/>
  <c r="C285" i="5"/>
  <c r="J285" i="5"/>
  <c r="K285" i="5" s="1"/>
  <c r="B107" i="5"/>
  <c r="C92" i="3"/>
  <c r="C286" i="5" l="1"/>
  <c r="J286" i="5"/>
  <c r="K286" i="5" s="1"/>
  <c r="B287" i="5"/>
  <c r="B108" i="5"/>
  <c r="C93" i="3"/>
  <c r="C287" i="5" l="1"/>
  <c r="J287" i="5"/>
  <c r="K287" i="5" s="1"/>
  <c r="B288" i="5"/>
  <c r="B109" i="5"/>
  <c r="C94" i="3"/>
  <c r="B289" i="5" l="1"/>
  <c r="C288" i="5"/>
  <c r="B110" i="5"/>
  <c r="C95" i="3"/>
  <c r="B290" i="5" l="1"/>
  <c r="C289" i="5"/>
  <c r="J289" i="5"/>
  <c r="K289" i="5" s="1"/>
  <c r="J288" i="5"/>
  <c r="K288" i="5" s="1"/>
  <c r="B111" i="5"/>
  <c r="C96" i="3"/>
  <c r="C290" i="5" l="1"/>
  <c r="J290" i="5"/>
  <c r="K290" i="5" s="1"/>
  <c r="B291" i="5"/>
  <c r="B112" i="5"/>
  <c r="C97" i="3"/>
  <c r="C291" i="5" l="1"/>
  <c r="J291" i="5"/>
  <c r="K291" i="5" s="1"/>
  <c r="B292" i="5"/>
  <c r="B113" i="5"/>
  <c r="C98" i="3"/>
  <c r="B293" i="5" l="1"/>
  <c r="C292" i="5"/>
  <c r="B114" i="5"/>
  <c r="C99" i="3"/>
  <c r="B294" i="5" l="1"/>
  <c r="C293" i="5"/>
  <c r="J293" i="5"/>
  <c r="K293" i="5" s="1"/>
  <c r="J292" i="5"/>
  <c r="K292" i="5" s="1"/>
  <c r="B115" i="5"/>
  <c r="C100" i="3"/>
  <c r="C294" i="5" l="1"/>
  <c r="B295" i="5"/>
  <c r="B116" i="5"/>
  <c r="C101" i="3"/>
  <c r="C295" i="5" l="1"/>
  <c r="J295" i="5"/>
  <c r="K295" i="5" s="1"/>
  <c r="B296" i="5"/>
  <c r="J294" i="5"/>
  <c r="K294" i="5" s="1"/>
  <c r="B117" i="5"/>
  <c r="C102" i="3"/>
  <c r="B297" i="5" l="1"/>
  <c r="C296" i="5"/>
  <c r="B118" i="5"/>
  <c r="C103" i="3"/>
  <c r="B298" i="5" l="1"/>
  <c r="C297" i="5"/>
  <c r="J297" i="5"/>
  <c r="K297" i="5" s="1"/>
  <c r="J296" i="5"/>
  <c r="K296" i="5" s="1"/>
  <c r="B119" i="5"/>
  <c r="C104" i="3"/>
  <c r="C298" i="5" l="1"/>
  <c r="J298" i="5"/>
  <c r="K298" i="5" s="1"/>
  <c r="B299" i="5"/>
  <c r="B120" i="5"/>
  <c r="C105" i="3"/>
  <c r="C299" i="5" l="1"/>
  <c r="J299" i="5"/>
  <c r="K299" i="5" s="1"/>
  <c r="B300" i="5"/>
  <c r="B121" i="5"/>
  <c r="C106" i="3"/>
  <c r="J300" i="5" l="1"/>
  <c r="K300" i="5" s="1"/>
  <c r="B301" i="5"/>
  <c r="C300" i="5"/>
  <c r="B122" i="5"/>
  <c r="C107" i="3"/>
  <c r="B302" i="5" l="1"/>
  <c r="C301" i="5"/>
  <c r="J301" i="5"/>
  <c r="K301" i="5" s="1"/>
  <c r="B123" i="5"/>
  <c r="C108" i="3"/>
  <c r="C302" i="5" l="1"/>
  <c r="B303" i="5"/>
  <c r="B124" i="5"/>
  <c r="C109" i="3"/>
  <c r="C303" i="5" l="1"/>
  <c r="J303" i="5"/>
  <c r="K303" i="5" s="1"/>
  <c r="B304" i="5"/>
  <c r="J302" i="5"/>
  <c r="K302" i="5" s="1"/>
  <c r="B125" i="5"/>
  <c r="C110" i="3"/>
  <c r="B305" i="5" l="1"/>
  <c r="C304" i="5"/>
  <c r="B126" i="5"/>
  <c r="C111" i="3"/>
  <c r="B306" i="5" l="1"/>
  <c r="C305" i="5"/>
  <c r="J305" i="5"/>
  <c r="K305" i="5" s="1"/>
  <c r="J304" i="5"/>
  <c r="K304" i="5" s="1"/>
  <c r="B127" i="5"/>
  <c r="C112" i="3"/>
  <c r="C306" i="5" l="1"/>
  <c r="J306" i="5"/>
  <c r="K306" i="5" s="1"/>
  <c r="B307" i="5"/>
  <c r="B128" i="5"/>
  <c r="C113" i="3"/>
  <c r="C307" i="5" l="1"/>
  <c r="J307" i="5"/>
  <c r="K307" i="5" s="1"/>
  <c r="B308" i="5"/>
  <c r="B129" i="5"/>
  <c r="C114" i="3"/>
  <c r="B309" i="5" l="1"/>
  <c r="C308" i="5"/>
  <c r="B130" i="5"/>
  <c r="C115" i="3"/>
  <c r="B310" i="5" l="1"/>
  <c r="C309" i="5"/>
  <c r="J309" i="5"/>
  <c r="K309" i="5" s="1"/>
  <c r="J308" i="5"/>
  <c r="K308" i="5" s="1"/>
  <c r="B131" i="5"/>
  <c r="C116" i="3"/>
  <c r="C310" i="5" l="1"/>
  <c r="J310" i="5"/>
  <c r="K310" i="5" s="1"/>
  <c r="B311" i="5"/>
  <c r="B132" i="5"/>
  <c r="C117" i="3"/>
  <c r="C311" i="5" l="1"/>
  <c r="J311" i="5"/>
  <c r="K311" i="5" s="1"/>
  <c r="B312" i="5"/>
  <c r="B133" i="5"/>
  <c r="C118" i="3"/>
  <c r="B313" i="5" l="1"/>
  <c r="C312" i="5"/>
  <c r="B134" i="5"/>
  <c r="C119" i="3"/>
  <c r="B314" i="5" l="1"/>
  <c r="C313" i="5"/>
  <c r="J313" i="5"/>
  <c r="K313" i="5" s="1"/>
  <c r="J312" i="5"/>
  <c r="K312" i="5" s="1"/>
  <c r="B135" i="5"/>
  <c r="C120" i="3"/>
  <c r="C314" i="5" l="1"/>
  <c r="B315" i="5"/>
  <c r="B136" i="5"/>
  <c r="C121" i="3"/>
  <c r="C315" i="5" l="1"/>
  <c r="J315" i="5"/>
  <c r="K315" i="5" s="1"/>
  <c r="B316" i="5"/>
  <c r="J314" i="5"/>
  <c r="K314" i="5" s="1"/>
  <c r="B137" i="5"/>
  <c r="C122" i="3"/>
  <c r="B317" i="5" l="1"/>
  <c r="C316" i="5"/>
  <c r="B138" i="5"/>
  <c r="C123" i="3"/>
  <c r="C124" i="3"/>
  <c r="B318" i="5" l="1"/>
  <c r="C317" i="5"/>
  <c r="J317" i="5"/>
  <c r="K317" i="5" s="1"/>
  <c r="J316" i="5"/>
  <c r="K316" i="5" s="1"/>
  <c r="B139" i="5"/>
  <c r="C318" i="5" l="1"/>
  <c r="J318" i="5"/>
  <c r="K318" i="5" s="1"/>
  <c r="B319" i="5"/>
  <c r="B140" i="5"/>
  <c r="C319" i="5" l="1"/>
  <c r="J319" i="5"/>
  <c r="K319" i="5" s="1"/>
  <c r="B320" i="5"/>
  <c r="B141" i="5"/>
  <c r="B321" i="5" l="1"/>
  <c r="C320" i="5"/>
  <c r="B142" i="5"/>
  <c r="B322" i="5" l="1"/>
  <c r="C321" i="5"/>
  <c r="J321" i="5"/>
  <c r="K321" i="5" s="1"/>
  <c r="J320" i="5"/>
  <c r="K320" i="5" s="1"/>
  <c r="B143" i="5"/>
  <c r="C322" i="5" l="1"/>
  <c r="B323" i="5"/>
  <c r="B144" i="5"/>
  <c r="C323" i="5" l="1"/>
  <c r="J323" i="5"/>
  <c r="K323" i="5" s="1"/>
  <c r="B324" i="5"/>
  <c r="J322" i="5"/>
  <c r="K322" i="5" s="1"/>
  <c r="B145" i="5"/>
  <c r="B325" i="5" l="1"/>
  <c r="C324" i="5"/>
  <c r="B146" i="5"/>
  <c r="B326" i="5" l="1"/>
  <c r="C325" i="5"/>
  <c r="J325" i="5"/>
  <c r="K325" i="5" s="1"/>
  <c r="J324" i="5"/>
  <c r="K324" i="5" s="1"/>
  <c r="B147" i="5"/>
  <c r="C326" i="5" l="1"/>
  <c r="B327" i="5"/>
  <c r="B148" i="5"/>
  <c r="C327" i="5" l="1"/>
  <c r="J327" i="5"/>
  <c r="K327" i="5" s="1"/>
  <c r="B328" i="5"/>
  <c r="J326" i="5"/>
  <c r="K326" i="5" s="1"/>
  <c r="B149" i="5"/>
  <c r="J328" i="5" l="1"/>
  <c r="K328" i="5" s="1"/>
  <c r="B329" i="5"/>
  <c r="C328" i="5"/>
  <c r="B150" i="5"/>
  <c r="C329" i="5" l="1"/>
  <c r="B330" i="5"/>
  <c r="B151" i="5"/>
  <c r="C330" i="5" l="1"/>
  <c r="B331" i="5"/>
  <c r="J329" i="5"/>
  <c r="K329" i="5" s="1"/>
  <c r="B152" i="5"/>
  <c r="J330" i="5" l="1"/>
  <c r="K330" i="5" s="1"/>
  <c r="C331" i="5"/>
  <c r="B332" i="5"/>
  <c r="B153" i="5"/>
  <c r="J331" i="5" l="1"/>
  <c r="K331" i="5" s="1"/>
  <c r="B333" i="5"/>
  <c r="J332" i="5"/>
  <c r="K332" i="5" s="1"/>
  <c r="C332" i="5"/>
  <c r="B154" i="5"/>
  <c r="C333" i="5" l="1"/>
  <c r="J333" i="5"/>
  <c r="K333" i="5" s="1"/>
  <c r="B334" i="5"/>
  <c r="B155" i="5"/>
  <c r="C334" i="5" l="1"/>
  <c r="B335" i="5"/>
  <c r="J334" i="5"/>
  <c r="K334" i="5" s="1"/>
  <c r="B156" i="5"/>
  <c r="C335" i="5" l="1"/>
  <c r="B336" i="5"/>
  <c r="B157" i="5"/>
  <c r="B337" i="5" l="1"/>
  <c r="C336" i="5"/>
  <c r="J336" i="5"/>
  <c r="K336" i="5" s="1"/>
  <c r="J335" i="5"/>
  <c r="K335" i="5" s="1"/>
  <c r="B158" i="5"/>
  <c r="B338" i="5" l="1"/>
  <c r="C337" i="5"/>
  <c r="J337" i="5"/>
  <c r="K337" i="5" s="1"/>
  <c r="B159" i="5"/>
  <c r="C338" i="5" l="1"/>
  <c r="B339" i="5"/>
  <c r="B160" i="5"/>
  <c r="B340" i="5" l="1"/>
  <c r="C339" i="5"/>
  <c r="J338" i="5"/>
  <c r="K338" i="5" s="1"/>
  <c r="B161" i="5"/>
  <c r="B341" i="5" l="1"/>
  <c r="C340" i="5"/>
  <c r="J340" i="5"/>
  <c r="K340" i="5" s="1"/>
  <c r="J339" i="5"/>
  <c r="K339" i="5" s="1"/>
  <c r="B162" i="5"/>
  <c r="C341" i="5" l="1"/>
  <c r="J341" i="5"/>
  <c r="K341" i="5" s="1"/>
  <c r="B342" i="5"/>
  <c r="B163" i="5"/>
  <c r="C342" i="5" l="1"/>
  <c r="J342" i="5"/>
  <c r="K342" i="5" s="1"/>
  <c r="B343" i="5"/>
  <c r="B164" i="5"/>
  <c r="J343" i="5" l="1"/>
  <c r="K343" i="5" s="1"/>
  <c r="B344" i="5"/>
  <c r="C343" i="5"/>
  <c r="B165" i="5"/>
  <c r="B345" i="5" l="1"/>
  <c r="J344" i="5"/>
  <c r="K344" i="5" s="1"/>
  <c r="C344" i="5"/>
  <c r="B166" i="5"/>
  <c r="C345" i="5" l="1"/>
  <c r="B346" i="5"/>
  <c r="B167" i="5"/>
  <c r="C346" i="5" l="1"/>
  <c r="J346" i="5"/>
  <c r="K346" i="5" s="1"/>
  <c r="B347" i="5"/>
  <c r="J345" i="5"/>
  <c r="K345" i="5" s="1"/>
  <c r="B168" i="5"/>
  <c r="C347" i="5" l="1"/>
  <c r="B348" i="5"/>
  <c r="B169" i="5"/>
  <c r="B349" i="5" l="1"/>
  <c r="J348" i="5"/>
  <c r="K348" i="5" s="1"/>
  <c r="C348" i="5"/>
  <c r="J347" i="5"/>
  <c r="K347" i="5" s="1"/>
  <c r="B170" i="5"/>
  <c r="C349" i="5" l="1"/>
  <c r="B350" i="5"/>
  <c r="J349" i="5"/>
  <c r="K349" i="5" s="1"/>
  <c r="B171" i="5"/>
  <c r="C350" i="5" l="1"/>
  <c r="J350" i="5"/>
  <c r="K350" i="5" s="1"/>
  <c r="B351" i="5"/>
  <c r="B172" i="5"/>
  <c r="B352" i="5" l="1"/>
  <c r="C351" i="5"/>
  <c r="B173" i="5"/>
  <c r="B353" i="5" l="1"/>
  <c r="C352" i="5"/>
  <c r="J352" i="5"/>
  <c r="K352" i="5" s="1"/>
  <c r="J351" i="5"/>
  <c r="K351" i="5" s="1"/>
  <c r="B174" i="5"/>
  <c r="C353" i="5" l="1"/>
  <c r="B354" i="5"/>
  <c r="B175" i="5"/>
  <c r="C354" i="5" l="1"/>
  <c r="J354" i="5"/>
  <c r="K354" i="5" s="1"/>
  <c r="B355" i="5"/>
  <c r="J353" i="5"/>
  <c r="K353" i="5" s="1"/>
  <c r="B176" i="5"/>
  <c r="B356" i="5" l="1"/>
  <c r="C355" i="5"/>
  <c r="B177" i="5"/>
  <c r="B357" i="5" l="1"/>
  <c r="J356" i="5"/>
  <c r="K356" i="5" s="1"/>
  <c r="C356" i="5"/>
  <c r="J355" i="5"/>
  <c r="K355" i="5" s="1"/>
  <c r="B178" i="5"/>
  <c r="C357" i="5" l="1"/>
  <c r="B358" i="5"/>
  <c r="C358" i="5" l="1"/>
  <c r="J358" i="5"/>
  <c r="K358" i="5" s="1"/>
  <c r="B359" i="5"/>
  <c r="J357" i="5"/>
  <c r="K357" i="5" s="1"/>
  <c r="B360" i="5" l="1"/>
  <c r="C359" i="5"/>
  <c r="B361" i="5" l="1"/>
  <c r="C360" i="5"/>
  <c r="J360" i="5"/>
  <c r="K360" i="5" s="1"/>
  <c r="J359" i="5"/>
  <c r="K359" i="5" s="1"/>
  <c r="B362" i="5" l="1"/>
  <c r="C361" i="5"/>
  <c r="J361" i="5"/>
  <c r="K361" i="5" s="1"/>
  <c r="C362" i="5" l="1"/>
  <c r="B363" i="5"/>
  <c r="J362" i="5" l="1"/>
  <c r="K362" i="5" s="1"/>
  <c r="J363" i="5"/>
  <c r="K363" i="5" s="1"/>
  <c r="B364" i="5"/>
  <c r="C363" i="5"/>
  <c r="B365" i="5" l="1"/>
  <c r="J364" i="5"/>
  <c r="K364" i="5" s="1"/>
  <c r="C364" i="5"/>
  <c r="C365" i="5" l="1"/>
  <c r="J365" i="5"/>
  <c r="K365" i="5" s="1"/>
  <c r="B366" i="5"/>
  <c r="C366" i="5" l="1"/>
  <c r="J366" i="5"/>
  <c r="K366" i="5" s="1"/>
  <c r="B367" i="5"/>
  <c r="C367" i="5" l="1"/>
  <c r="B368" i="5"/>
  <c r="B369" i="5" l="1"/>
  <c r="J368" i="5"/>
  <c r="K368" i="5" s="1"/>
  <c r="C368" i="5"/>
  <c r="J367" i="5"/>
  <c r="K367" i="5" s="1"/>
  <c r="C369" i="5" l="1"/>
  <c r="B370" i="5"/>
  <c r="C370" i="5" l="1"/>
  <c r="J370" i="5"/>
  <c r="K370" i="5" s="1"/>
  <c r="B371" i="5"/>
  <c r="J369" i="5"/>
  <c r="K369" i="5" s="1"/>
  <c r="C371" i="5" l="1"/>
  <c r="B372" i="5"/>
  <c r="B373" i="5" l="1"/>
  <c r="C372" i="5"/>
  <c r="J372" i="5"/>
  <c r="K372" i="5" s="1"/>
  <c r="J371" i="5"/>
  <c r="K371" i="5" s="1"/>
  <c r="C373" i="5" l="1"/>
  <c r="J373" i="5"/>
  <c r="K373" i="5" s="1"/>
  <c r="B374" i="5"/>
  <c r="C374" i="5" l="1"/>
  <c r="J374" i="5"/>
  <c r="K374" i="5" s="1"/>
  <c r="B375" i="5"/>
  <c r="C375" i="5" l="1"/>
  <c r="B376" i="5"/>
  <c r="B377" i="5" l="1"/>
  <c r="J376" i="5"/>
  <c r="K376" i="5" s="1"/>
  <c r="C376" i="5"/>
  <c r="J375" i="5"/>
  <c r="K375" i="5" s="1"/>
  <c r="C377" i="5" l="1"/>
  <c r="J377" i="5"/>
  <c r="K377" i="5" s="1"/>
  <c r="B378" i="5"/>
  <c r="C378" i="5" l="1"/>
  <c r="J378" i="5"/>
  <c r="K378" i="5" s="1"/>
  <c r="B379" i="5"/>
  <c r="J379" i="5" l="1"/>
  <c r="K379" i="5" s="1"/>
  <c r="B380" i="5"/>
  <c r="C379" i="5"/>
  <c r="B381" i="5" l="1"/>
  <c r="J380" i="5"/>
  <c r="K380" i="5" s="1"/>
  <c r="C380" i="5"/>
  <c r="C381" i="5" l="1"/>
  <c r="J381" i="5"/>
  <c r="K381" i="5" s="1"/>
</calcChain>
</file>

<file path=xl/sharedStrings.xml><?xml version="1.0" encoding="utf-8"?>
<sst xmlns="http://schemas.openxmlformats.org/spreadsheetml/2006/main" count="62" uniqueCount="60">
  <si>
    <t>kg H20/kg Steam</t>
  </si>
  <si>
    <t>Cost of Effects</t>
  </si>
  <si>
    <t>Annual Steam Costs</t>
  </si>
  <si>
    <t>Maintenance</t>
  </si>
  <si>
    <t>Fixed-Depr.</t>
  </si>
  <si>
    <t>Total Costs</t>
  </si>
  <si>
    <t>Cost of heat</t>
  </si>
  <si>
    <t>Cost of insulation</t>
  </si>
  <si>
    <t>Cost Total</t>
  </si>
  <si>
    <t>Thickness</t>
  </si>
  <si>
    <t>process rate</t>
  </si>
  <si>
    <t>t_op (hrs)</t>
  </si>
  <si>
    <t>T_op (hrs)</t>
  </si>
  <si>
    <t>Max (rate)</t>
  </si>
  <si>
    <t>Diameter (m)</t>
  </si>
  <si>
    <t>Solvent flow rate (m3)</t>
  </si>
  <si>
    <t>Cost of Equipment</t>
  </si>
  <si>
    <t>Cost of Solvent Recovery</t>
  </si>
  <si>
    <t>T_op (days)</t>
  </si>
  <si>
    <t>Regen Costs</t>
  </si>
  <si>
    <t>Fixed Charges</t>
  </si>
  <si>
    <t>Feed Cost</t>
  </si>
  <si>
    <t>Net</t>
  </si>
  <si>
    <t>rho</t>
  </si>
  <si>
    <t>m</t>
  </si>
  <si>
    <t>Q</t>
  </si>
  <si>
    <t>K'</t>
  </si>
  <si>
    <t>n'</t>
  </si>
  <si>
    <t>Diameter</t>
  </si>
  <si>
    <t>v</t>
  </si>
  <si>
    <t>Area</t>
  </si>
  <si>
    <t>Re,gen</t>
  </si>
  <si>
    <t>delP</t>
  </si>
  <si>
    <t>f</t>
  </si>
  <si>
    <t>L</t>
  </si>
  <si>
    <t>Pump Pwr. (J/s)</t>
  </si>
  <si>
    <t>Energy Per year (J)</t>
  </si>
  <si>
    <t>Energy Per year (kWhr)</t>
  </si>
  <si>
    <t>Electricity Cost ($)</t>
  </si>
  <si>
    <t>S.A</t>
  </si>
  <si>
    <t>Pipe Costs ($)</t>
  </si>
  <si>
    <t>Total</t>
  </si>
  <si>
    <t>no. effects</t>
  </si>
  <si>
    <t>Cost (thousands)</t>
  </si>
  <si>
    <t>Cost (1000s)'</t>
  </si>
  <si>
    <t>Cost Total 1000's</t>
  </si>
  <si>
    <t>Cost of piping</t>
  </si>
  <si>
    <t>S.A. (m^2)</t>
  </si>
  <si>
    <t>Cost Total (M)</t>
  </si>
  <si>
    <t>Rate</t>
  </si>
  <si>
    <t>a.)</t>
  </si>
  <si>
    <t>b.)</t>
  </si>
  <si>
    <t>Total in 30 days</t>
  </si>
  <si>
    <t>t_p (hr)</t>
  </si>
  <si>
    <t>t_p (s)</t>
  </si>
  <si>
    <t>Daily costs/year</t>
  </si>
  <si>
    <t>Yield</t>
  </si>
  <si>
    <t>Net (M)</t>
  </si>
  <si>
    <t>Revenue</t>
  </si>
  <si>
    <t>Revenue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</si>
</sst>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Total Cost v No. of Effects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'9.1'!$J$2</c:f>
              <c:strCache>
                <c:ptCount val="1"/>
                <c:pt idx="0">
                  <c:v>Cost (1000s)'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'9.1'!$B$3:$B$22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'9.1'!$J$3:$J$22</c:f>
              <c:numCache>
                <c:formatCode>General</c:formatCode>
                <c:ptCount val="20"/>
                <c:pt idx="0">
                  <c:v>238.34117647058827</c:v>
                </c:pt>
                <c:pt idx="1">
                  <c:v>126.37058823529412</c:v>
                </c:pt>
                <c:pt idx="2">
                  <c:v>92.047058823529412</c:v>
                </c:pt>
                <c:pt idx="3">
                  <c:v>77.135294117647064</c:v>
                </c:pt>
                <c:pt idx="4">
                  <c:v>69.988235294117644</c:v>
                </c:pt>
                <c:pt idx="5">
                  <c:v>66.723529411764702</c:v>
                </c:pt>
                <c:pt idx="6">
                  <c:v>65.677310924369749</c:v>
                </c:pt>
                <c:pt idx="7">
                  <c:v>66.017647058823528</c:v>
                </c:pt>
                <c:pt idx="8">
                  <c:v>67.28235294117647</c:v>
                </c:pt>
                <c:pt idx="9">
                  <c:v>69.194117647058832</c:v>
                </c:pt>
                <c:pt idx="10">
                  <c:v>71.576470588235296</c:v>
                </c:pt>
                <c:pt idx="11">
                  <c:v>74.311764705882354</c:v>
                </c:pt>
                <c:pt idx="12">
                  <c:v>77.318552036199094</c:v>
                </c:pt>
                <c:pt idx="13">
                  <c:v>80.538655462184877</c:v>
                </c:pt>
                <c:pt idx="14">
                  <c:v>83.929411764705875</c:v>
                </c:pt>
                <c:pt idx="15">
                  <c:v>87.45882352941176</c:v>
                </c:pt>
                <c:pt idx="16">
                  <c:v>91.102422145328717</c:v>
                </c:pt>
                <c:pt idx="17">
                  <c:v>94.841176470588238</c:v>
                </c:pt>
                <c:pt idx="18">
                  <c:v>98.660061919504642</c:v>
                </c:pt>
                <c:pt idx="19">
                  <c:v>102.54705882352941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08-4573-9B94-21E746AAE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978288"/>
        <c:axId val="422893008"/>
      </c:scatterChart>
      <c:valAx>
        <c:axId val="59197828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No. of Effects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22893008"/>
        <c:crosses val="autoZero"/>
        <c:crossBetween val="midCat"/>
      </c:valAx>
      <c:valAx>
        <c:axId val="4228930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Total Cost (Thousands</a:t>
                </a:r>
                <a:r>
                  <a:rPr lang="en-US" baseline="0"/>
                  <a:t> $)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1238938053097345E-2"/>
              <c:y val="0.162933336367636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9197828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Total</a:t>
            </a:r>
            <a:r>
              <a:rPr lang="en-US" baseline="0"/>
              <a:t> Cost v Thickness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'9.2'!$G$2</c:f>
              <c:strCache>
                <c:ptCount val="1"/>
                <c:pt idx="0">
                  <c:v>Cost Total 1000's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'9.2'!$C$3:$C$65</c:f>
              <c:numCache>
                <c:formatCode>General</c:formatCode>
                <c:ptCount val="6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30.000000000000004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49.999999999999993</c:v>
                </c:pt>
                <c:pt idx="11">
                  <c:v>54.999999999999993</c:v>
                </c:pt>
                <c:pt idx="12">
                  <c:v>59.999999999999993</c:v>
                </c:pt>
                <c:pt idx="13">
                  <c:v>64.999999999999986</c:v>
                </c:pt>
                <c:pt idx="14">
                  <c:v>69.999999999999986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90.000000000000014</c:v>
                </c:pt>
                <c:pt idx="19">
                  <c:v>95.000000000000014</c:v>
                </c:pt>
                <c:pt idx="20">
                  <c:v>100.00000000000001</c:v>
                </c:pt>
                <c:pt idx="21">
                  <c:v>105.00000000000003</c:v>
                </c:pt>
                <c:pt idx="22">
                  <c:v>110.00000000000003</c:v>
                </c:pt>
                <c:pt idx="23">
                  <c:v>115.00000000000003</c:v>
                </c:pt>
                <c:pt idx="24">
                  <c:v>120.00000000000004</c:v>
                </c:pt>
                <c:pt idx="25">
                  <c:v>125.00000000000003</c:v>
                </c:pt>
                <c:pt idx="26">
                  <c:v>130.00000000000003</c:v>
                </c:pt>
                <c:pt idx="27">
                  <c:v>135.00000000000003</c:v>
                </c:pt>
                <c:pt idx="28">
                  <c:v>140.00000000000003</c:v>
                </c:pt>
                <c:pt idx="29">
                  <c:v>145.00000000000006</c:v>
                </c:pt>
                <c:pt idx="30">
                  <c:v>150.00000000000006</c:v>
                </c:pt>
                <c:pt idx="31">
                  <c:v>155.00000000000006</c:v>
                </c:pt>
                <c:pt idx="32">
                  <c:v>160.00000000000006</c:v>
                </c:pt>
                <c:pt idx="33">
                  <c:v>165.00000000000006</c:v>
                </c:pt>
                <c:pt idx="34">
                  <c:v>170.00000000000006</c:v>
                </c:pt>
                <c:pt idx="35">
                  <c:v>175.00000000000009</c:v>
                </c:pt>
                <c:pt idx="36">
                  <c:v>180.00000000000009</c:v>
                </c:pt>
                <c:pt idx="37">
                  <c:v>185.00000000000009</c:v>
                </c:pt>
                <c:pt idx="38">
                  <c:v>190.00000000000009</c:v>
                </c:pt>
                <c:pt idx="39">
                  <c:v>195.00000000000009</c:v>
                </c:pt>
                <c:pt idx="40">
                  <c:v>200.00000000000009</c:v>
                </c:pt>
                <c:pt idx="41">
                  <c:v>205.00000000000009</c:v>
                </c:pt>
                <c:pt idx="42">
                  <c:v>210.00000000000011</c:v>
                </c:pt>
                <c:pt idx="43">
                  <c:v>215.00000000000011</c:v>
                </c:pt>
                <c:pt idx="44">
                  <c:v>220.00000000000011</c:v>
                </c:pt>
                <c:pt idx="45">
                  <c:v>225.00000000000011</c:v>
                </c:pt>
                <c:pt idx="46">
                  <c:v>230.00000000000011</c:v>
                </c:pt>
                <c:pt idx="47">
                  <c:v>235.00000000000011</c:v>
                </c:pt>
                <c:pt idx="48">
                  <c:v>240.00000000000014</c:v>
                </c:pt>
                <c:pt idx="49">
                  <c:v>245.00000000000014</c:v>
                </c:pt>
                <c:pt idx="50">
                  <c:v>250.00000000000011</c:v>
                </c:pt>
                <c:pt idx="51">
                  <c:v>255.00000000000011</c:v>
                </c:pt>
                <c:pt idx="52">
                  <c:v>260.00000000000011</c:v>
                </c:pt>
                <c:pt idx="53">
                  <c:v>265.00000000000011</c:v>
                </c:pt>
                <c:pt idx="54">
                  <c:v>270.00000000000011</c:v>
                </c:pt>
                <c:pt idx="55">
                  <c:v>275.00000000000011</c:v>
                </c:pt>
                <c:pt idx="56">
                  <c:v>280.00000000000011</c:v>
                </c:pt>
                <c:pt idx="57">
                  <c:v>285.00000000000011</c:v>
                </c:pt>
                <c:pt idx="58">
                  <c:v>290.00000000000017</c:v>
                </c:pt>
                <c:pt idx="59">
                  <c:v>295.00000000000017</c:v>
                </c:pt>
                <c:pt idx="60">
                  <c:v>300.00000000000017</c:v>
                </c:pt>
                <c:pt idx="61">
                  <c:v>305.00000000000017</c:v>
                </c:pt>
                <c:pt idx="62">
                  <c:v>310.00000000000017</c:v>
                </c:pt>
              </c:numCache>
            </c:numRef>
          </c:xVal>
          <c:yVal>
            <c:numRef>
              <c:f>'9.2'!$G$3:$G$630</c:f>
              <c:numCache>
                <c:formatCode>General</c:formatCode>
                <c:ptCount val="628"/>
                <c:pt idx="0">
                  <c:v>34.22</c:v>
                </c:pt>
                <c:pt idx="1">
                  <c:v>22.515661563362595</c:v>
                </c:pt>
                <c:pt idx="2">
                  <c:v>17.168917703638765</c:v>
                </c:pt>
                <c:pt idx="3">
                  <c:v>14.177159476068796</c:v>
                </c:pt>
                <c:pt idx="4">
                  <c:v>12.314983007587772</c:v>
                </c:pt>
                <c:pt idx="5">
                  <c:v>11.081540439453196</c:v>
                </c:pt>
                <c:pt idx="6">
                  <c:v>10.233983669845831</c:v>
                </c:pt>
                <c:pt idx="7">
                  <c:v>9.6402874939800398</c:v>
                </c:pt>
                <c:pt idx="8">
                  <c:v>9.2225046178157459</c:v>
                </c:pt>
                <c:pt idx="9">
                  <c:v>8.9316483313405879</c:v>
                </c:pt>
                <c:pt idx="10">
                  <c:v>8.7353847427806279</c:v>
                </c:pt>
                <c:pt idx="11">
                  <c:v>8.6115101019316178</c:v>
                </c:pt>
                <c:pt idx="12">
                  <c:v>8.5442712736913631</c:v>
                </c:pt>
                <c:pt idx="13">
                  <c:v>8.5221814371256208</c:v>
                </c:pt>
                <c:pt idx="14">
                  <c:v>8.5366670968710405</c:v>
                </c:pt>
                <c:pt idx="15">
                  <c:v>8.5811993038928041</c:v>
                </c:pt>
                <c:pt idx="16">
                  <c:v>8.6507182916883618</c:v>
                </c:pt>
                <c:pt idx="17">
                  <c:v>8.7412420744704189</c:v>
                </c:pt>
                <c:pt idx="18">
                  <c:v>8.8495938557990446</c:v>
                </c:pt>
                <c:pt idx="19">
                  <c:v>8.9732081966098285</c:v>
                </c:pt>
                <c:pt idx="20">
                  <c:v>9.109990612800674</c:v>
                </c:pt>
                <c:pt idx="21">
                  <c:v>9.2582141738120356</c:v>
                </c:pt>
                <c:pt idx="22">
                  <c:v>9.4164422039250102</c:v>
                </c:pt>
                <c:pt idx="23">
                  <c:v>9.5834697084986988</c:v>
                </c:pt>
                <c:pt idx="24">
                  <c:v>9.7582784381211276</c:v>
                </c:pt>
                <c:pt idx="25">
                  <c:v>9.940002024116275</c:v>
                </c:pt>
                <c:pt idx="26">
                  <c:v>10.12789864646348</c:v>
                </c:pt>
                <c:pt idx="27">
                  <c:v>10.321329401282455</c:v>
                </c:pt>
                <c:pt idx="28">
                  <c:v>10.519741027635424</c:v>
                </c:pt>
                <c:pt idx="29">
                  <c:v>10.722652001893746</c:v>
                </c:pt>
                <c:pt idx="30">
                  <c:v>10.929641257674785</c:v>
                </c:pt>
                <c:pt idx="31">
                  <c:v>11.140338970510285</c:v>
                </c:pt>
                <c:pt idx="32">
                  <c:v>11.354418979277913</c:v>
                </c:pt>
                <c:pt idx="33">
                  <c:v>11.571592514901539</c:v>
                </c:pt>
                <c:pt idx="34">
                  <c:v>11.791602980520517</c:v>
                </c:pt>
                <c:pt idx="35">
                  <c:v>12.014221582983536</c:v>
                </c:pt>
                <c:pt idx="36">
                  <c:v>12.239243657914976</c:v>
                </c:pt>
                <c:pt idx="37">
                  <c:v>12.466485563152734</c:v>
                </c:pt>
                <c:pt idx="38">
                  <c:v>12.695782040540491</c:v>
                </c:pt>
                <c:pt idx="39">
                  <c:v>12.926983965682091</c:v>
                </c:pt>
                <c:pt idx="40">
                  <c:v>13.159956420661569</c:v>
                </c:pt>
                <c:pt idx="41">
                  <c:v>13.394577036888602</c:v>
                </c:pt>
                <c:pt idx="42">
                  <c:v>13.630734564885815</c:v>
                </c:pt>
                <c:pt idx="43">
                  <c:v>13.868327635549708</c:v>
                </c:pt>
                <c:pt idx="44">
                  <c:v>14.107263683615336</c:v>
                </c:pt>
                <c:pt idx="45">
                  <c:v>14.347458009060508</c:v>
                </c:pt>
                <c:pt idx="46">
                  <c:v>14.588832956247844</c:v>
                </c:pt>
                <c:pt idx="47">
                  <c:v>14.831317193915941</c:v>
                </c:pt>
                <c:pt idx="48">
                  <c:v>15.074845081845005</c:v>
                </c:pt>
                <c:pt idx="49">
                  <c:v>15.319356112254857</c:v>
                </c:pt>
                <c:pt idx="50">
                  <c:v>15.564794415838321</c:v>
                </c:pt>
                <c:pt idx="51">
                  <c:v>15.811108323862928</c:v>
                </c:pt>
                <c:pt idx="52">
                  <c:v>16.058249979048064</c:v>
                </c:pt>
                <c:pt idx="53">
                  <c:v>16.306174988989451</c:v>
                </c:pt>
                <c:pt idx="54">
                  <c:v>16.554842116795825</c:v>
                </c:pt>
                <c:pt idx="55">
                  <c:v>16.804213004354146</c:v>
                </c:pt>
                <c:pt idx="56">
                  <c:v>17.054251924273977</c:v>
                </c:pt>
                <c:pt idx="57">
                  <c:v>17.304925557099107</c:v>
                </c:pt>
                <c:pt idx="58">
                  <c:v>17.556202790830781</c:v>
                </c:pt>
                <c:pt idx="59">
                  <c:v>17.808054540195748</c:v>
                </c:pt>
                <c:pt idx="60">
                  <c:v>18.060453583424586</c:v>
                </c:pt>
                <c:pt idx="61">
                  <c:v>18.313374414590285</c:v>
                </c:pt>
                <c:pt idx="62">
                  <c:v>18.566793109801594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45-4AF2-B129-C97030A59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654680"/>
        <c:axId val="667655008"/>
      </c:scatterChart>
      <c:valAx>
        <c:axId val="66765468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Thickness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67655008"/>
        <c:crosses val="autoZero"/>
        <c:crossBetween val="midCat"/>
      </c:valAx>
      <c:valAx>
        <c:axId val="6676550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Totall Cost (Thousands 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6765468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'9.5'!$C$2</c:f>
              <c:strCache>
                <c:ptCount val="1"/>
                <c:pt idx="0">
                  <c:v>process rate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'9.5'!$B$3:$B$124</c:f>
              <c:numCache>
                <c:formatCode>General</c:formatCode>
                <c:ptCount val="122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</c:numCache>
            </c:numRef>
          </c:xVal>
          <c:yVal>
            <c:numRef>
              <c:f>'9.5'!$C$3:$C$124</c:f>
              <c:numCache>
                <c:formatCode>General</c:formatCode>
                <c:ptCount val="122"/>
                <c:pt idx="0">
                  <c:v>0</c:v>
                </c:pt>
                <c:pt idx="1">
                  <c:v>199.47916666666669</c:v>
                </c:pt>
                <c:pt idx="2">
                  <c:v>382.61217948717945</c:v>
                </c:pt>
                <c:pt idx="3">
                  <c:v>551.21527777777783</c:v>
                </c:pt>
                <c:pt idx="4">
                  <c:v>706.84523809523819</c:v>
                </c:pt>
                <c:pt idx="5">
                  <c:v>850.84410919540232</c:v>
                </c:pt>
                <c:pt idx="6">
                  <c:v>984.375</c:v>
                </c:pt>
                <c:pt idx="7">
                  <c:v>1108.450940860215</c:v>
                </c:pt>
                <c:pt idx="8">
                  <c:v>1223.9583333333333</c:v>
                </c:pt>
                <c:pt idx="9">
                  <c:v>1331.6761363636363</c:v>
                </c:pt>
                <c:pt idx="10">
                  <c:v>1432.2916666666665</c:v>
                </c:pt>
                <c:pt idx="11">
                  <c:v>1526.4136904761904</c:v>
                </c:pt>
                <c:pt idx="12">
                  <c:v>1614.5833333333333</c:v>
                </c:pt>
                <c:pt idx="13">
                  <c:v>1697.2832207207207</c:v>
                </c:pt>
                <c:pt idx="14">
                  <c:v>1774.9451754385966</c:v>
                </c:pt>
                <c:pt idx="15">
                  <c:v>1847.9567307692307</c:v>
                </c:pt>
                <c:pt idx="16">
                  <c:v>1916.6666666666667</c:v>
                </c:pt>
                <c:pt idx="17">
                  <c:v>1981.3897357723579</c:v>
                </c:pt>
                <c:pt idx="18">
                  <c:v>2042.4107142857142</c:v>
                </c:pt>
                <c:pt idx="19">
                  <c:v>2099.9878875968993</c:v>
                </c:pt>
                <c:pt idx="20">
                  <c:v>2154.3560606060605</c:v>
                </c:pt>
                <c:pt idx="21">
                  <c:v>2205.7291666666665</c:v>
                </c:pt>
                <c:pt idx="22">
                  <c:v>2254.302536231884</c:v>
                </c:pt>
                <c:pt idx="23">
                  <c:v>2300.254875886525</c:v>
                </c:pt>
                <c:pt idx="24">
                  <c:v>2343.75</c:v>
                </c:pt>
                <c:pt idx="25">
                  <c:v>2384.9383503401364</c:v>
                </c:pt>
                <c:pt idx="26">
                  <c:v>2423.9583333333335</c:v>
                </c:pt>
                <c:pt idx="27">
                  <c:v>2460.9375</c:v>
                </c:pt>
                <c:pt idx="28">
                  <c:v>2495.9935897435898</c:v>
                </c:pt>
                <c:pt idx="29">
                  <c:v>2529.2354559748428</c:v>
                </c:pt>
                <c:pt idx="30">
                  <c:v>2560.7638888888887</c:v>
                </c:pt>
                <c:pt idx="31">
                  <c:v>2590.6723484848485</c:v>
                </c:pt>
                <c:pt idx="32">
                  <c:v>2619.0476190476188</c:v>
                </c:pt>
                <c:pt idx="33">
                  <c:v>2645.9703947368421</c:v>
                </c:pt>
                <c:pt idx="34">
                  <c:v>2671.5158045977009</c:v>
                </c:pt>
                <c:pt idx="35">
                  <c:v>2695.7538841807909</c:v>
                </c:pt>
                <c:pt idx="36">
                  <c:v>2718.75</c:v>
                </c:pt>
                <c:pt idx="37">
                  <c:v>2740.5652322404371</c:v>
                </c:pt>
                <c:pt idx="38">
                  <c:v>2761.2567204301072</c:v>
                </c:pt>
                <c:pt idx="39">
                  <c:v>2780.8779761904761</c:v>
                </c:pt>
                <c:pt idx="40">
                  <c:v>2799.4791666666665</c:v>
                </c:pt>
                <c:pt idx="41">
                  <c:v>2817.1073717948716</c:v>
                </c:pt>
                <c:pt idx="42">
                  <c:v>2833.806818181818</c:v>
                </c:pt>
                <c:pt idx="43">
                  <c:v>2849.6190920398008</c:v>
                </c:pt>
                <c:pt idx="44">
                  <c:v>2864.583333333333</c:v>
                </c:pt>
                <c:pt idx="45">
                  <c:v>2878.7364130434785</c:v>
                </c:pt>
                <c:pt idx="46">
                  <c:v>2892.113095238095</c:v>
                </c:pt>
                <c:pt idx="47">
                  <c:v>2904.7461854460093</c:v>
                </c:pt>
                <c:pt idx="48">
                  <c:v>2916.6666666666665</c:v>
                </c:pt>
                <c:pt idx="49">
                  <c:v>2927.9038242009133</c:v>
                </c:pt>
                <c:pt idx="50">
                  <c:v>2938.4853603603601</c:v>
                </c:pt>
                <c:pt idx="51">
                  <c:v>2948.4375</c:v>
                </c:pt>
                <c:pt idx="52">
                  <c:v>2957.7850877192982</c:v>
                </c:pt>
                <c:pt idx="53">
                  <c:v>2966.5516774891776</c:v>
                </c:pt>
                <c:pt idx="54">
                  <c:v>2974.7596153846152</c:v>
                </c:pt>
                <c:pt idx="55">
                  <c:v>2982.430116033755</c:v>
                </c:pt>
                <c:pt idx="56">
                  <c:v>2989.583333333333</c:v>
                </c:pt>
                <c:pt idx="57">
                  <c:v>2996.2384259259261</c:v>
                </c:pt>
                <c:pt idx="58">
                  <c:v>3002.4136178861786</c:v>
                </c:pt>
                <c:pt idx="59">
                  <c:v>3008.1262550200804</c:v>
                </c:pt>
                <c:pt idx="60">
                  <c:v>3013.3928571428573</c:v>
                </c:pt>
                <c:pt idx="61">
                  <c:v>3018.2291666666665</c:v>
                </c:pt>
                <c:pt idx="62">
                  <c:v>3022.6501937984494</c:v>
                </c:pt>
                <c:pt idx="63">
                  <c:v>3026.6702586206898</c:v>
                </c:pt>
                <c:pt idx="64">
                  <c:v>3030.3030303030305</c:v>
                </c:pt>
                <c:pt idx="65">
                  <c:v>3033.5615636704124</c:v>
                </c:pt>
                <c:pt idx="66">
                  <c:v>3036.4583333333335</c:v>
                </c:pt>
                <c:pt idx="67">
                  <c:v>3039.0052655677659</c:v>
                </c:pt>
                <c:pt idx="68">
                  <c:v>3041.2137681159425</c:v>
                </c:pt>
                <c:pt idx="69">
                  <c:v>3043.0947580645161</c:v>
                </c:pt>
                <c:pt idx="70">
                  <c:v>3044.6586879432625</c:v>
                </c:pt>
                <c:pt idx="71">
                  <c:v>3045.915570175438</c:v>
                </c:pt>
                <c:pt idx="72">
                  <c:v>3046.875</c:v>
                </c:pt>
                <c:pt idx="73">
                  <c:v>3047.5461769759445</c:v>
                </c:pt>
                <c:pt idx="74">
                  <c:v>3047.9379251700675</c:v>
                </c:pt>
                <c:pt idx="75">
                  <c:v>3048.058712121212</c:v>
                </c:pt>
                <c:pt idx="76">
                  <c:v>3047.9166666666661</c:v>
                </c:pt>
                <c:pt idx="77">
                  <c:v>3047.5195957095707</c:v>
                </c:pt>
                <c:pt idx="78">
                  <c:v>3046.875</c:v>
                </c:pt>
                <c:pt idx="79">
                  <c:v>3045.9900889967635</c:v>
                </c:pt>
                <c:pt idx="80">
                  <c:v>3044.8717948717945</c:v>
                </c:pt>
                <c:pt idx="81">
                  <c:v>3043.5267857142858</c:v>
                </c:pt>
                <c:pt idx="82">
                  <c:v>3041.9614779874209</c:v>
                </c:pt>
                <c:pt idx="83">
                  <c:v>3040.1820482866042</c:v>
                </c:pt>
                <c:pt idx="84">
                  <c:v>3038.1944444444443</c:v>
                </c:pt>
                <c:pt idx="85">
                  <c:v>3036.0043960244643</c:v>
                </c:pt>
                <c:pt idx="86">
                  <c:v>3033.617424242424</c:v>
                </c:pt>
                <c:pt idx="87">
                  <c:v>3031.0388513513512</c:v>
                </c:pt>
                <c:pt idx="88">
                  <c:v>3028.2738095238092</c:v>
                </c:pt>
                <c:pt idx="89">
                  <c:v>3025.3272492625365</c:v>
                </c:pt>
                <c:pt idx="90">
                  <c:v>3022.2039473684213</c:v>
                </c:pt>
                <c:pt idx="91">
                  <c:v>3018.9085144927535</c:v>
                </c:pt>
                <c:pt idx="92">
                  <c:v>3015.4454022988502</c:v>
                </c:pt>
                <c:pt idx="93">
                  <c:v>3011.8189102564102</c:v>
                </c:pt>
                <c:pt idx="94">
                  <c:v>3008.033192090395</c:v>
                </c:pt>
                <c:pt idx="95">
                  <c:v>3004.0922619047615</c:v>
                </c:pt>
                <c:pt idx="96">
                  <c:v>3000</c:v>
                </c:pt>
                <c:pt idx="97">
                  <c:v>2995.7601584022036</c:v>
                </c:pt>
                <c:pt idx="98">
                  <c:v>2991.3763661202183</c:v>
                </c:pt>
                <c:pt idx="99">
                  <c:v>2986.8521341463415</c:v>
                </c:pt>
                <c:pt idx="100">
                  <c:v>2982.1908602150534</c:v>
                </c:pt>
                <c:pt idx="101">
                  <c:v>2977.395833333333</c:v>
                </c:pt>
                <c:pt idx="102">
                  <c:v>2972.4702380952381</c:v>
                </c:pt>
                <c:pt idx="103">
                  <c:v>2967.4171587926508</c:v>
                </c:pt>
                <c:pt idx="104">
                  <c:v>2962.239583333333</c:v>
                </c:pt>
                <c:pt idx="105">
                  <c:v>2956.9404069767443</c:v>
                </c:pt>
                <c:pt idx="106">
                  <c:v>2951.5224358974356</c:v>
                </c:pt>
                <c:pt idx="107">
                  <c:v>2945.9883905852416</c:v>
                </c:pt>
                <c:pt idx="108">
                  <c:v>2940.340909090909</c:v>
                </c:pt>
                <c:pt idx="109">
                  <c:v>2934.582550125313</c:v>
                </c:pt>
                <c:pt idx="110">
                  <c:v>2928.7157960199002</c:v>
                </c:pt>
                <c:pt idx="111">
                  <c:v>2922.7430555555557</c:v>
                </c:pt>
                <c:pt idx="112">
                  <c:v>2916.6666666666665</c:v>
                </c:pt>
                <c:pt idx="113">
                  <c:v>2910.4888990267636</c:v>
                </c:pt>
                <c:pt idx="114">
                  <c:v>2904.211956521739</c:v>
                </c:pt>
                <c:pt idx="115">
                  <c:v>2897.8379796163067</c:v>
                </c:pt>
                <c:pt idx="116">
                  <c:v>2891.3690476190473</c:v>
                </c:pt>
                <c:pt idx="117">
                  <c:v>2884.807180851064</c:v>
                </c:pt>
                <c:pt idx="118">
                  <c:v>2878.1543427230044</c:v>
                </c:pt>
                <c:pt idx="119">
                  <c:v>2871.4124417249413</c:v>
                </c:pt>
                <c:pt idx="120">
                  <c:v>2864.5833333333335</c:v>
                </c:pt>
                <c:pt idx="121">
                  <c:v>2857.66882183908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C2-4F31-B07D-0569526A7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297248"/>
        <c:axId val="594325456"/>
      </c:scatterChart>
      <c:valAx>
        <c:axId val="59429724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Operating Time (hrs)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94325456"/>
        <c:crosses val="autoZero"/>
        <c:crossBetween val="midCat"/>
      </c:valAx>
      <c:valAx>
        <c:axId val="5943254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Production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9429724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'9.6'!$I$2</c:f>
              <c:strCache>
                <c:ptCount val="1"/>
                <c:pt idx="0">
                  <c:v>Cost Total (M)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'9.6'!$B$3:$B$20</c:f>
              <c:numCache>
                <c:formatCode>General</c:formatCode>
                <c:ptCount val="18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  <c:pt idx="10">
                  <c:v>1.0999999999999999</c:v>
                </c:pt>
                <c:pt idx="11">
                  <c:v>1.2</c:v>
                </c:pt>
                <c:pt idx="12">
                  <c:v>1.3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1.6000000000000003</c:v>
                </c:pt>
                <c:pt idx="16">
                  <c:v>1.7000000000000004</c:v>
                </c:pt>
                <c:pt idx="17">
                  <c:v>1.8000000000000005</c:v>
                </c:pt>
              </c:numCache>
            </c:numRef>
          </c:xVal>
          <c:yVal>
            <c:numRef>
              <c:f>'9.6'!$I$3:$I$20</c:f>
              <c:numCache>
                <c:formatCode>General</c:formatCode>
                <c:ptCount val="18"/>
                <c:pt idx="0">
                  <c:v>2.0084308550832226</c:v>
                </c:pt>
                <c:pt idx="1">
                  <c:v>0.59957808235888399</c:v>
                </c:pt>
                <c:pt idx="2">
                  <c:v>0.38475611299591617</c:v>
                </c:pt>
                <c:pt idx="3">
                  <c:v>0.34632505776587802</c:v>
                </c:pt>
                <c:pt idx="4">
                  <c:v>0.35891168231582565</c:v>
                </c:pt>
                <c:pt idx="5">
                  <c:v>0.3915797340132145</c:v>
                </c:pt>
                <c:pt idx="6">
                  <c:v>0.43372914348126512</c:v>
                </c:pt>
                <c:pt idx="7">
                  <c:v>0.48093213879378344</c:v>
                </c:pt>
                <c:pt idx="8">
                  <c:v>0.53107344429288728</c:v>
                </c:pt>
                <c:pt idx="9">
                  <c:v>0.58303896351934881</c:v>
                </c:pt>
                <c:pt idx="10">
                  <c:v>0.63619661968613939</c:v>
                </c:pt>
                <c:pt idx="11">
                  <c:v>0.69016614503177454</c:v>
                </c:pt>
                <c:pt idx="12">
                  <c:v>0.74470763352769564</c:v>
                </c:pt>
                <c:pt idx="13">
                  <c:v>0.79966366598686578</c:v>
                </c:pt>
                <c:pt idx="14">
                  <c:v>0.85492747685732706</c:v>
                </c:pt>
                <c:pt idx="15">
                  <c:v>0.91042458340307386</c:v>
                </c:pt>
                <c:pt idx="16">
                  <c:v>0.96610174295805684</c:v>
                </c:pt>
                <c:pt idx="17">
                  <c:v>1.0219200783659286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01-4801-BC39-9CA576471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153040"/>
        <c:axId val="418155008"/>
      </c:scatterChart>
      <c:valAx>
        <c:axId val="41815304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Diameter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18155008"/>
        <c:crosses val="autoZero"/>
        <c:crossBetween val="midCat"/>
      </c:valAx>
      <c:valAx>
        <c:axId val="4181550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Total Cost (M 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1815304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'9.9'!$D$4</c:f>
              <c:strCache>
                <c:ptCount val="1"/>
                <c:pt idx="0">
                  <c:v>Rate</c:v>
                </c:pt>
              </c:strCache>
            </c:strRef>
          </c:tx>
          <c:spPr>
            <a:ln w="952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'9.9'!$C$5:$C$18</c:f>
              <c:numCache>
                <c:formatCode>General</c:formatCode>
                <c:ptCount val="14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</c:numCache>
            </c:numRef>
          </c:xVal>
          <c:yVal>
            <c:numRef>
              <c:f>'9.9'!$D$5:$D$18</c:f>
              <c:numCache>
                <c:formatCode>General</c:formatCode>
                <c:ptCount val="14"/>
                <c:pt idx="0">
                  <c:v>1.7414286616388199</c:v>
                </c:pt>
                <c:pt idx="1">
                  <c:v>1.7656037853026452</c:v>
                </c:pt>
                <c:pt idx="2">
                  <c:v>1.772878377600384</c:v>
                </c:pt>
                <c:pt idx="3">
                  <c:v>1.7698187415970377</c:v>
                </c:pt>
                <c:pt idx="4">
                  <c:v>1.7601756734025868</c:v>
                </c:pt>
                <c:pt idx="5">
                  <c:v>1.7462556371421969</c:v>
                </c:pt>
                <c:pt idx="6">
                  <c:v>1.7295477269737236</c:v>
                </c:pt>
                <c:pt idx="7">
                  <c:v>1.7110465614606389</c:v>
                </c:pt>
                <c:pt idx="8">
                  <c:v>1.6914328476560325</c:v>
                </c:pt>
                <c:pt idx="9">
                  <c:v>1.6711806315967506</c:v>
                </c:pt>
                <c:pt idx="10">
                  <c:v>1.6506240058380932</c:v>
                </c:pt>
                <c:pt idx="11">
                  <c:v>1.6300001342827557</c:v>
                </c:pt>
                <c:pt idx="12">
                  <c:v>1.6094778280081738</c:v>
                </c:pt>
                <c:pt idx="13">
                  <c:v>1.5891769882576043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E1-4498-BAC5-5F24116EB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64344"/>
        <c:axId val="414162376"/>
      </c:scatterChart>
      <c:valAx>
        <c:axId val="41416434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Processing Time (hrs)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14162376"/>
        <c:crosses val="autoZero"/>
        <c:crossBetween val="midCat"/>
      </c:valAx>
      <c:valAx>
        <c:axId val="41416237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Average Process Rate (kg/s)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1416434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'9.13'!$C$2</c:f>
              <c:strCache>
                <c:ptCount val="1"/>
                <c:pt idx="0">
                  <c:v>Yield</c:v>
                </c:pt>
              </c:strCache>
            </c:strRef>
          </c:tx>
          <c:spPr>
            <a:ln w="952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'9.13'!$B$3:$B$302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'9.13'!$C$3:$C$302</c:f>
              <c:numCache>
                <c:formatCode>General</c:formatCode>
                <c:ptCount val="300"/>
                <c:pt idx="0">
                  <c:v>1</c:v>
                </c:pt>
                <c:pt idx="1">
                  <c:v>0.84089641525371461</c:v>
                </c:pt>
                <c:pt idx="2">
                  <c:v>0.75983568565159243</c:v>
                </c:pt>
                <c:pt idx="3">
                  <c:v>0.70710678118654757</c:v>
                </c:pt>
                <c:pt idx="4">
                  <c:v>0.66874030497642201</c:v>
                </c:pt>
                <c:pt idx="5">
                  <c:v>0.63894310424627243</c:v>
                </c:pt>
                <c:pt idx="6">
                  <c:v>0.61478815295126443</c:v>
                </c:pt>
                <c:pt idx="7">
                  <c:v>0.59460355750136051</c:v>
                </c:pt>
                <c:pt idx="8">
                  <c:v>0.57735026918962573</c:v>
                </c:pt>
                <c:pt idx="9">
                  <c:v>0.56234132519034907</c:v>
                </c:pt>
                <c:pt idx="10">
                  <c:v>0.54910048677611245</c:v>
                </c:pt>
                <c:pt idx="11">
                  <c:v>0.537284965911771</c:v>
                </c:pt>
                <c:pt idx="12">
                  <c:v>0.52664038784792655</c:v>
                </c:pt>
                <c:pt idx="13">
                  <c:v>0.51697315395717058</c:v>
                </c:pt>
                <c:pt idx="14">
                  <c:v>0.50813274815461473</c:v>
                </c:pt>
                <c:pt idx="15">
                  <c:v>0.5</c:v>
                </c:pt>
                <c:pt idx="16">
                  <c:v>0.49247906050545237</c:v>
                </c:pt>
                <c:pt idx="17">
                  <c:v>0.48549177170732344</c:v>
                </c:pt>
                <c:pt idx="18">
                  <c:v>0.47897362544357469</c:v>
                </c:pt>
                <c:pt idx="19">
                  <c:v>0.47287080450158792</c:v>
                </c:pt>
                <c:pt idx="20">
                  <c:v>0.46713797772820009</c:v>
                </c:pt>
                <c:pt idx="21">
                  <c:v>0.46173663094410261</c:v>
                </c:pt>
                <c:pt idx="22">
                  <c:v>0.45663378549673128</c:v>
                </c:pt>
                <c:pt idx="23">
                  <c:v>0.45180100180492239</c:v>
                </c:pt>
                <c:pt idx="24">
                  <c:v>0.44721359549995793</c:v>
                </c:pt>
                <c:pt idx="25">
                  <c:v>0.44285001426914739</c:v>
                </c:pt>
                <c:pt idx="26">
                  <c:v>0.43869133765083085</c:v>
                </c:pt>
                <c:pt idx="27">
                  <c:v>0.43472087194499143</c:v>
                </c:pt>
                <c:pt idx="28">
                  <c:v>0.43092381945890601</c:v>
                </c:pt>
                <c:pt idx="29">
                  <c:v>0.42728700639623407</c:v>
                </c:pt>
                <c:pt idx="30">
                  <c:v>0.42379865741502165</c:v>
                </c:pt>
                <c:pt idx="31">
                  <c:v>0.42044820762685731</c:v>
                </c:pt>
                <c:pt idx="32">
                  <c:v>0.41722614486115062</c:v>
                </c:pt>
                <c:pt idx="33">
                  <c:v>0.41412387656655203</c:v>
                </c:pt>
                <c:pt idx="34">
                  <c:v>0.41113361690051975</c:v>
                </c:pt>
                <c:pt idx="35">
                  <c:v>0.40824829046386307</c:v>
                </c:pt>
                <c:pt idx="36">
                  <c:v>0.40546144983876992</c:v>
                </c:pt>
                <c:pt idx="37">
                  <c:v>0.40276720463657734</c:v>
                </c:pt>
                <c:pt idx="38">
                  <c:v>0.40016016019224993</c:v>
                </c:pt>
                <c:pt idx="39">
                  <c:v>0.39763536438352531</c:v>
                </c:pt>
                <c:pt idx="40">
                  <c:v>0.39518826132440477</c:v>
                </c:pt>
                <c:pt idx="41">
                  <c:v>0.39281465090051298</c:v>
                </c:pt>
                <c:pt idx="42">
                  <c:v>0.39051065328951612</c:v>
                </c:pt>
                <c:pt idx="43">
                  <c:v>0.38827267775222324</c:v>
                </c:pt>
                <c:pt idx="44">
                  <c:v>0.3860973950960897</c:v>
                </c:pt>
                <c:pt idx="45">
                  <c:v>0.38398171330793496</c:v>
                </c:pt>
                <c:pt idx="46">
                  <c:v>0.38192275593095337</c:v>
                </c:pt>
                <c:pt idx="47">
                  <c:v>0.37991784282579621</c:v>
                </c:pt>
                <c:pt idx="48">
                  <c:v>0.37796447300922725</c:v>
                </c:pt>
                <c:pt idx="49">
                  <c:v>0.37606030930863937</c:v>
                </c:pt>
                <c:pt idx="50">
                  <c:v>0.37420316460821251</c:v>
                </c:pt>
                <c:pt idx="51">
                  <c:v>0.37239098949398231</c:v>
                </c:pt>
                <c:pt idx="52">
                  <c:v>0.37062186113165124</c:v>
                </c:pt>
                <c:pt idx="53">
                  <c:v>0.36889397323344053</c:v>
                </c:pt>
                <c:pt idx="54">
                  <c:v>0.36720562698935921</c:v>
                </c:pt>
                <c:pt idx="55">
                  <c:v>0.36555522285451231</c:v>
                </c:pt>
                <c:pt idx="56">
                  <c:v>0.36394125309794767</c:v>
                </c:pt>
                <c:pt idx="57">
                  <c:v>0.36236229503043305</c:v>
                </c:pt>
                <c:pt idx="58">
                  <c:v>0.36081700483877399</c:v>
                </c:pt>
                <c:pt idx="59">
                  <c:v>0.35930411196308426</c:v>
                </c:pt>
                <c:pt idx="60">
                  <c:v>0.35782241396102615</c:v>
                </c:pt>
                <c:pt idx="61">
                  <c:v>0.35637077180962873</c:v>
                </c:pt>
                <c:pt idx="62">
                  <c:v>0.35494810560100531</c:v>
                </c:pt>
                <c:pt idx="63">
                  <c:v>0.35355339059327379</c:v>
                </c:pt>
                <c:pt idx="64">
                  <c:v>0.35218565358232368</c:v>
                </c:pt>
                <c:pt idx="65">
                  <c:v>0.3508439695638686</c:v>
                </c:pt>
                <c:pt idx="66">
                  <c:v>0.34952745865855123</c:v>
                </c:pt>
                <c:pt idx="67">
                  <c:v>0.34823528327578535</c:v>
                </c:pt>
                <c:pt idx="68">
                  <c:v>0.346966645494591</c:v>
                </c:pt>
                <c:pt idx="69">
                  <c:v>0.34572078464194095</c:v>
                </c:pt>
                <c:pt idx="70">
                  <c:v>0.34449697505113935</c:v>
                </c:pt>
                <c:pt idx="71">
                  <c:v>0.34329452398451965</c:v>
                </c:pt>
                <c:pt idx="72">
                  <c:v>0.34211276970632148</c:v>
                </c:pt>
                <c:pt idx="73">
                  <c:v>0.34095107969299532</c:v>
                </c:pt>
                <c:pt idx="74">
                  <c:v>0.33980884896942454</c:v>
                </c:pt>
                <c:pt idx="75">
                  <c:v>0.33868549856065716</c:v>
                </c:pt>
                <c:pt idx="76">
                  <c:v>0.3375804740497263</c:v>
                </c:pt>
                <c:pt idx="77">
                  <c:v>0.33649324423301513</c:v>
                </c:pt>
                <c:pt idx="78">
                  <c:v>0.33542329986541242</c:v>
                </c:pt>
                <c:pt idx="79">
                  <c:v>0.33437015248821106</c:v>
                </c:pt>
                <c:pt idx="80">
                  <c:v>0.33333333333333326</c:v>
                </c:pt>
                <c:pt idx="81">
                  <c:v>0.33231239229804016</c:v>
                </c:pt>
                <c:pt idx="82">
                  <c:v>0.3313068969847901</c:v>
                </c:pt>
                <c:pt idx="83">
                  <c:v>0.33031643180138071</c:v>
                </c:pt>
                <c:pt idx="84">
                  <c:v>0.32934059711691793</c:v>
                </c:pt>
                <c:pt idx="85">
                  <c:v>0.32837900846954032</c:v>
                </c:pt>
                <c:pt idx="86">
                  <c:v>0.32743129582216096</c:v>
                </c:pt>
                <c:pt idx="87">
                  <c:v>0.3264971028628052</c:v>
                </c:pt>
                <c:pt idx="88">
                  <c:v>0.32557608634639618</c:v>
                </c:pt>
                <c:pt idx="89">
                  <c:v>0.32466791547509893</c:v>
                </c:pt>
                <c:pt idx="90">
                  <c:v>0.32377227131456432</c:v>
                </c:pt>
                <c:pt idx="91">
                  <c:v>0.32288884624362202</c:v>
                </c:pt>
                <c:pt idx="92">
                  <c:v>0.32201734343516736</c:v>
                </c:pt>
                <c:pt idx="93">
                  <c:v>0.32115747636615799</c:v>
                </c:pt>
                <c:pt idx="94">
                  <c:v>0.32030896835479866</c:v>
                </c:pt>
                <c:pt idx="95">
                  <c:v>0.31947155212313622</c:v>
                </c:pt>
                <c:pt idx="96">
                  <c:v>0.31864496938342191</c:v>
                </c:pt>
                <c:pt idx="97">
                  <c:v>0.31782897044671848</c:v>
                </c:pt>
                <c:pt idx="98">
                  <c:v>0.31702331385234306</c:v>
                </c:pt>
                <c:pt idx="99">
                  <c:v>0.31622776601683794</c:v>
                </c:pt>
                <c:pt idx="100">
                  <c:v>0.31544210090125713</c:v>
                </c:pt>
                <c:pt idx="101">
                  <c:v>0.31466609969564158</c:v>
                </c:pt>
                <c:pt idx="102">
                  <c:v>0.31389955051963569</c:v>
                </c:pt>
                <c:pt idx="103">
                  <c:v>0.31314224813827346</c:v>
                </c:pt>
                <c:pt idx="104">
                  <c:v>0.31239399369202564</c:v>
                </c:pt>
                <c:pt idx="105">
                  <c:v>0.31165459444026555</c:v>
                </c:pt>
                <c:pt idx="106">
                  <c:v>0.31092386351736723</c:v>
                </c:pt>
                <c:pt idx="107">
                  <c:v>0.31020161970069987</c:v>
                </c:pt>
                <c:pt idx="108">
                  <c:v>0.30948768718983821</c:v>
                </c:pt>
                <c:pt idx="109">
                  <c:v>0.30878189539634476</c:v>
                </c:pt>
                <c:pt idx="110">
                  <c:v>0.3080840787435305</c:v>
                </c:pt>
                <c:pt idx="111">
                  <c:v>0.30739407647563222</c:v>
                </c:pt>
                <c:pt idx="112">
                  <c:v>0.3067117324758864</c:v>
                </c:pt>
                <c:pt idx="113">
                  <c:v>0.30603689509300902</c:v>
                </c:pt>
                <c:pt idx="114">
                  <c:v>0.30536941697562214</c:v>
                </c:pt>
                <c:pt idx="115">
                  <c:v>0.30470915491419998</c:v>
                </c:pt>
                <c:pt idx="116">
                  <c:v>0.30405596969012932</c:v>
                </c:pt>
                <c:pt idx="117">
                  <c:v>0.30340972593150722</c:v>
                </c:pt>
                <c:pt idx="118">
                  <c:v>0.30277029197532096</c:v>
                </c:pt>
                <c:pt idx="119">
                  <c:v>0.30213753973567681</c:v>
                </c:pt>
                <c:pt idx="120">
                  <c:v>0.30151134457776357</c:v>
                </c:pt>
                <c:pt idx="121">
                  <c:v>0.30089158519725762</c:v>
                </c:pt>
                <c:pt idx="122">
                  <c:v>0.30027814350488985</c:v>
                </c:pt>
                <c:pt idx="123">
                  <c:v>0.29967090451591633</c:v>
                </c:pt>
                <c:pt idx="124">
                  <c:v>0.29906975624424409</c:v>
                </c:pt>
                <c:pt idx="125">
                  <c:v>0.29847458960098228</c:v>
                </c:pt>
                <c:pt idx="126">
                  <c:v>0.29788529829719923</c:v>
                </c:pt>
                <c:pt idx="127">
                  <c:v>0.29730177875068026</c:v>
                </c:pt>
                <c:pt idx="128">
                  <c:v>0.29672392999649083</c:v>
                </c:pt>
                <c:pt idx="129">
                  <c:v>0.29615165360116247</c:v>
                </c:pt>
                <c:pt idx="130">
                  <c:v>0.29558485358032777</c:v>
                </c:pt>
                <c:pt idx="131">
                  <c:v>0.2950234363196404</c:v>
                </c:pt>
                <c:pt idx="132">
                  <c:v>0.29446731049882602</c:v>
                </c:pt>
                <c:pt idx="133">
                  <c:v>0.29391638701871664</c:v>
                </c:pt>
                <c:pt idx="134">
                  <c:v>0.29337057893113111</c:v>
                </c:pt>
                <c:pt idx="135">
                  <c:v>0.29282980137146969</c:v>
                </c:pt>
                <c:pt idx="136">
                  <c:v>0.29229397149389874</c:v>
                </c:pt>
                <c:pt idx="137">
                  <c:v>0.29176300840900793</c:v>
                </c:pt>
                <c:pt idx="138">
                  <c:v>0.29123683312382914</c:v>
                </c:pt>
                <c:pt idx="139">
                  <c:v>0.29071536848410967</c:v>
                </c:pt>
                <c:pt idx="140">
                  <c:v>0.29019853911874177</c:v>
                </c:pt>
                <c:pt idx="141">
                  <c:v>0.28968627138625141</c:v>
                </c:pt>
                <c:pt idx="142">
                  <c:v>0.28917849332325718</c:v>
                </c:pt>
                <c:pt idx="143">
                  <c:v>0.28867513459481287</c:v>
                </c:pt>
                <c:pt idx="144">
                  <c:v>0.28817612644655349</c:v>
                </c:pt>
                <c:pt idx="145">
                  <c:v>0.28768140165856532</c:v>
                </c:pt>
                <c:pt idx="146">
                  <c:v>0.28719089450090907</c:v>
                </c:pt>
                <c:pt idx="147">
                  <c:v>0.28670454069072338</c:v>
                </c:pt>
                <c:pt idx="148">
                  <c:v>0.28622227735084499</c:v>
                </c:pt>
                <c:pt idx="149">
                  <c:v>0.28574404296987999</c:v>
                </c:pt>
                <c:pt idx="150">
                  <c:v>0.28526977736366665</c:v>
                </c:pt>
                <c:pt idx="151">
                  <c:v>0.28479942163807365</c:v>
                </c:pt>
                <c:pt idx="152">
                  <c:v>0.28433291815307687</c:v>
                </c:pt>
                <c:pt idx="153">
                  <c:v>0.28387021048806449</c:v>
                </c:pt>
                <c:pt idx="154">
                  <c:v>0.28341124340831975</c:v>
                </c:pt>
                <c:pt idx="155">
                  <c:v>0.28295596283263508</c:v>
                </c:pt>
                <c:pt idx="156">
                  <c:v>0.2825043158020108</c:v>
                </c:pt>
                <c:pt idx="157">
                  <c:v>0.28205625044939708</c:v>
                </c:pt>
                <c:pt idx="158">
                  <c:v>0.2816117159704376</c:v>
                </c:pt>
                <c:pt idx="159">
                  <c:v>0.28117066259517454</c:v>
                </c:pt>
                <c:pt idx="160">
                  <c:v>0.28073304156067924</c:v>
                </c:pt>
                <c:pt idx="161">
                  <c:v>0.28029880508457156</c:v>
                </c:pt>
                <c:pt idx="162">
                  <c:v>0.27986790633939385</c:v>
                </c:pt>
                <c:pt idx="163">
                  <c:v>0.27944029942780807</c:v>
                </c:pt>
                <c:pt idx="164">
                  <c:v>0.27901593935858271</c:v>
                </c:pt>
                <c:pt idx="165">
                  <c:v>0.2785947820233417</c:v>
                </c:pt>
                <c:pt idx="166">
                  <c:v>0.27817678417404584</c:v>
                </c:pt>
                <c:pt idx="167">
                  <c:v>0.27776190340117912</c:v>
                </c:pt>
                <c:pt idx="168">
                  <c:v>0.27735009811261457</c:v>
                </c:pt>
                <c:pt idx="169">
                  <c:v>0.27694132751313416</c:v>
                </c:pt>
                <c:pt idx="170">
                  <c:v>0.27653555158457882</c:v>
                </c:pt>
                <c:pt idx="171">
                  <c:v>0.27613273106660563</c:v>
                </c:pt>
                <c:pt idx="172">
                  <c:v>0.27573282743803018</c:v>
                </c:pt>
                <c:pt idx="173">
                  <c:v>0.27533580289873372</c:v>
                </c:pt>
                <c:pt idx="174">
                  <c:v>0.274941620352113</c:v>
                </c:pt>
                <c:pt idx="175">
                  <c:v>0.27455024338805623</c:v>
                </c:pt>
                <c:pt idx="176">
                  <c:v>0.27416163626642387</c:v>
                </c:pt>
                <c:pt idx="177">
                  <c:v>0.27377576390101838</c:v>
                </c:pt>
                <c:pt idx="178">
                  <c:v>0.27339259184402492</c:v>
                </c:pt>
                <c:pt idx="179">
                  <c:v>0.27301208627090667</c:v>
                </c:pt>
                <c:pt idx="180">
                  <c:v>0.2726342139657395</c:v>
                </c:pt>
                <c:pt idx="181">
                  <c:v>0.27225894230697018</c:v>
                </c:pt>
                <c:pt idx="182">
                  <c:v>0.27188623925358429</c:v>
                </c:pt>
                <c:pt idx="183">
                  <c:v>0.27151607333166955</c:v>
                </c:pt>
                <c:pt idx="184">
                  <c:v>0.27114841362136122</c:v>
                </c:pt>
                <c:pt idx="185">
                  <c:v>0.27078322974415647</c:v>
                </c:pt>
                <c:pt idx="186">
                  <c:v>0.27042049185058636</c:v>
                </c:pt>
                <c:pt idx="187">
                  <c:v>0.27006017060823179</c:v>
                </c:pt>
                <c:pt idx="188">
                  <c:v>0.26970223719007369</c:v>
                </c:pt>
                <c:pt idx="189">
                  <c:v>0.2693466632631657</c:v>
                </c:pt>
                <c:pt idx="190">
                  <c:v>0.26899342097761825</c:v>
                </c:pt>
                <c:pt idx="191">
                  <c:v>0.2686424829558855</c:v>
                </c:pt>
                <c:pt idx="192">
                  <c:v>0.268293822282343</c:v>
                </c:pt>
                <c:pt idx="193">
                  <c:v>0.26794741249314913</c:v>
                </c:pt>
                <c:pt idx="194">
                  <c:v>0.26760322756637911</c:v>
                </c:pt>
                <c:pt idx="195">
                  <c:v>0.2672612419124244</c:v>
                </c:pt>
                <c:pt idx="196">
                  <c:v>0.26692143036464805</c:v>
                </c:pt>
                <c:pt idx="197">
                  <c:v>0.26658376817028856</c:v>
                </c:pt>
                <c:pt idx="198">
                  <c:v>0.26624823098160405</c:v>
                </c:pt>
                <c:pt idx="199">
                  <c:v>0.26591479484724945</c:v>
                </c:pt>
                <c:pt idx="200">
                  <c:v>0.26558343620387892</c:v>
                </c:pt>
                <c:pt idx="201">
                  <c:v>0.26525413186796765</c:v>
                </c:pt>
                <c:pt idx="202">
                  <c:v>0.26492685902784502</c:v>
                </c:pt>
                <c:pt idx="203">
                  <c:v>0.26460159523593296</c:v>
                </c:pt>
                <c:pt idx="204">
                  <c:v>0.26427831840118443</c:v>
                </c:pt>
                <c:pt idx="205">
                  <c:v>0.26395700678171391</c:v>
                </c:pt>
                <c:pt idx="206">
                  <c:v>0.26363763897761561</c:v>
                </c:pt>
                <c:pt idx="207">
                  <c:v>0.26332019392396327</c:v>
                </c:pt>
                <c:pt idx="208">
                  <c:v>0.26300465088398622</c:v>
                </c:pt>
                <c:pt idx="209">
                  <c:v>0.26269098944241581</c:v>
                </c:pt>
                <c:pt idx="210">
                  <c:v>0.26237918949899858</c:v>
                </c:pt>
                <c:pt idx="211">
                  <c:v>0.26206923126216958</c:v>
                </c:pt>
                <c:pt idx="212">
                  <c:v>0.26176109524288205</c:v>
                </c:pt>
                <c:pt idx="213">
                  <c:v>0.26145476224858927</c:v>
                </c:pt>
                <c:pt idx="214">
                  <c:v>0.26115021337737282</c:v>
                </c:pt>
                <c:pt idx="215">
                  <c:v>0.2608474300122145</c:v>
                </c:pt>
                <c:pt idx="216">
                  <c:v>0.26054639381540684</c:v>
                </c:pt>
                <c:pt idx="217">
                  <c:v>0.26024708672309788</c:v>
                </c:pt>
                <c:pt idx="218">
                  <c:v>0.25994949093996816</c:v>
                </c:pt>
                <c:pt idx="219">
                  <c:v>0.25965358893403379</c:v>
                </c:pt>
                <c:pt idx="220">
                  <c:v>0.25935936343157395</c:v>
                </c:pt>
                <c:pt idx="221">
                  <c:v>0.25906679741217792</c:v>
                </c:pt>
                <c:pt idx="222">
                  <c:v>0.25877587410390968</c:v>
                </c:pt>
                <c:pt idx="223">
                  <c:v>0.25848657697858529</c:v>
                </c:pt>
                <c:pt idx="224">
                  <c:v>0.2581988897471611</c:v>
                </c:pt>
                <c:pt idx="225">
                  <c:v>0.25791279635522918</c:v>
                </c:pt>
                <c:pt idx="226">
                  <c:v>0.2576282809786169</c:v>
                </c:pt>
                <c:pt idx="227">
                  <c:v>0.25734532801908833</c:v>
                </c:pt>
                <c:pt idx="228">
                  <c:v>0.25706392210014412</c:v>
                </c:pt>
                <c:pt idx="229">
                  <c:v>0.25678404806291744</c:v>
                </c:pt>
                <c:pt idx="230">
                  <c:v>0.25650569096216347</c:v>
                </c:pt>
                <c:pt idx="231">
                  <c:v>0.25622883606233959</c:v>
                </c:pt>
                <c:pt idx="232">
                  <c:v>0.25595346883377423</c:v>
                </c:pt>
                <c:pt idx="233">
                  <c:v>0.25567957494892185</c:v>
                </c:pt>
                <c:pt idx="234">
                  <c:v>0.25540714027870132</c:v>
                </c:pt>
                <c:pt idx="235">
                  <c:v>0.25513615088891639</c:v>
                </c:pt>
                <c:pt idx="236">
                  <c:v>0.25486659303675535</c:v>
                </c:pt>
                <c:pt idx="237">
                  <c:v>0.2545984531673679</c:v>
                </c:pt>
                <c:pt idx="238">
                  <c:v>0.25433171791051756</c:v>
                </c:pt>
                <c:pt idx="239">
                  <c:v>0.25406637407730737</c:v>
                </c:pt>
                <c:pt idx="240">
                  <c:v>0.2538024086569769</c:v>
                </c:pt>
                <c:pt idx="241">
                  <c:v>0.25353980881376892</c:v>
                </c:pt>
                <c:pt idx="242">
                  <c:v>0.25327856188386422</c:v>
                </c:pt>
                <c:pt idx="243">
                  <c:v>0.25301865537238155</c:v>
                </c:pt>
                <c:pt idx="244">
                  <c:v>0.25276007695044322</c:v>
                </c:pt>
                <c:pt idx="245">
                  <c:v>0.25250281445230238</c:v>
                </c:pt>
                <c:pt idx="246">
                  <c:v>0.25224685587253171</c:v>
                </c:pt>
                <c:pt idx="247">
                  <c:v>0.25199218936327222</c:v>
                </c:pt>
                <c:pt idx="248">
                  <c:v>0.25173880323153958</c:v>
                </c:pt>
                <c:pt idx="249">
                  <c:v>0.25148668593658707</c:v>
                </c:pt>
                <c:pt idx="250">
                  <c:v>0.25123582608732442</c:v>
                </c:pt>
                <c:pt idx="251">
                  <c:v>0.25098621243978964</c:v>
                </c:pt>
                <c:pt idx="252">
                  <c:v>0.25073783389467402</c:v>
                </c:pt>
                <c:pt idx="253">
                  <c:v>0.25049067949489828</c:v>
                </c:pt>
                <c:pt idx="254">
                  <c:v>0.2502447384232383</c:v>
                </c:pt>
                <c:pt idx="255">
                  <c:v>0.25</c:v>
                </c:pt>
                <c:pt idx="256">
                  <c:v>0.24975645368074184</c:v>
                </c:pt>
                <c:pt idx="257">
                  <c:v>0.24951408905404329</c:v>
                </c:pt>
                <c:pt idx="258">
                  <c:v>0.24927289583931908</c:v>
                </c:pt>
                <c:pt idx="259">
                  <c:v>0.24903286388467735</c:v>
                </c:pt>
                <c:pt idx="260">
                  <c:v>0.2487939831648211</c:v>
                </c:pt>
                <c:pt idx="261">
                  <c:v>0.24855624377899171</c:v>
                </c:pt>
                <c:pt idx="262">
                  <c:v>0.24831963594895334</c:v>
                </c:pt>
                <c:pt idx="263">
                  <c:v>0.24808415001701814</c:v>
                </c:pt>
                <c:pt idx="264">
                  <c:v>0.24784977644410966</c:v>
                </c:pt>
                <c:pt idx="265">
                  <c:v>0.24761650580786526</c:v>
                </c:pt>
                <c:pt idx="266">
                  <c:v>0.24738432880077604</c:v>
                </c:pt>
                <c:pt idx="267">
                  <c:v>0.24715323622836219</c:v>
                </c:pt>
                <c:pt idx="268">
                  <c:v>0.24692321900738545</c:v>
                </c:pt>
                <c:pt idx="269">
                  <c:v>0.24669426816409507</c:v>
                </c:pt>
                <c:pt idx="270">
                  <c:v>0.24646637483250874</c:v>
                </c:pt>
                <c:pt idx="271">
                  <c:v>0.24623953025272613</c:v>
                </c:pt>
                <c:pt idx="272">
                  <c:v>0.24601372576927538</c:v>
                </c:pt>
                <c:pt idx="273">
                  <c:v>0.24578895282949087</c:v>
                </c:pt>
                <c:pt idx="274">
                  <c:v>0.2455652029819223</c:v>
                </c:pt>
                <c:pt idx="275">
                  <c:v>0.24534246787477418</c:v>
                </c:pt>
                <c:pt idx="276">
                  <c:v>0.24512073925437433</c:v>
                </c:pt>
                <c:pt idx="277">
                  <c:v>0.24490000896367223</c:v>
                </c:pt>
                <c:pt idx="278">
                  <c:v>0.24468026894076478</c:v>
                </c:pt>
                <c:pt idx="279">
                  <c:v>0.24446151121745052</c:v>
                </c:pt>
                <c:pt idx="280">
                  <c:v>0.24424372791781035</c:v>
                </c:pt>
                <c:pt idx="281">
                  <c:v>0.24402691125681478</c:v>
                </c:pt>
                <c:pt idx="282">
                  <c:v>0.24381105353895752</c:v>
                </c:pt>
                <c:pt idx="283">
                  <c:v>0.2435961471569135</c:v>
                </c:pt>
                <c:pt idx="284">
                  <c:v>0.24338218459022268</c:v>
                </c:pt>
                <c:pt idx="285">
                  <c:v>0.24316915840399717</c:v>
                </c:pt>
                <c:pt idx="286">
                  <c:v>0.2429570612476524</c:v>
                </c:pt>
                <c:pt idx="287">
                  <c:v>0.24274588585366172</c:v>
                </c:pt>
                <c:pt idx="288">
                  <c:v>0.24253562503633297</c:v>
                </c:pt>
                <c:pt idx="289">
                  <c:v>0.242326271690608</c:v>
                </c:pt>
                <c:pt idx="290">
                  <c:v>0.24211781879088312</c:v>
                </c:pt>
                <c:pt idx="291">
                  <c:v>0.24191025938985161</c:v>
                </c:pt>
                <c:pt idx="292">
                  <c:v>0.2417035866173661</c:v>
                </c:pt>
                <c:pt idx="293">
                  <c:v>0.24149779367932214</c:v>
                </c:pt>
                <c:pt idx="294">
                  <c:v>0.24129287385656087</c:v>
                </c:pt>
                <c:pt idx="295">
                  <c:v>0.24108882050379199</c:v>
                </c:pt>
                <c:pt idx="296">
                  <c:v>0.24088562704853511</c:v>
                </c:pt>
                <c:pt idx="297">
                  <c:v>0.24068328699008001</c:v>
                </c:pt>
                <c:pt idx="298">
                  <c:v>0.24048179389846541</c:v>
                </c:pt>
                <c:pt idx="299">
                  <c:v>0.24028114141347545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A7-4AF7-ADDD-6992EB715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285136"/>
        <c:axId val="641285464"/>
      </c:scatterChart>
      <c:valAx>
        <c:axId val="64128513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Operating 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41285464"/>
        <c:crosses val="autoZero"/>
        <c:crossBetween val="midCat"/>
      </c:valAx>
      <c:valAx>
        <c:axId val="6412854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Yield (kg Product/kg Feed)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4128513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'9.13'!$D$2</c:f>
              <c:strCache>
                <c:ptCount val="1"/>
                <c:pt idx="0">
                  <c:v>Revenue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'9.13'!$B$3:$B$302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'9.13'!$E$3:$E$381</c:f>
              <c:numCache>
                <c:formatCode>General</c:formatCode>
                <c:ptCount val="379"/>
                <c:pt idx="0">
                  <c:v>0</c:v>
                </c:pt>
                <c:pt idx="1">
                  <c:v>0.51486267388599005</c:v>
                </c:pt>
                <c:pt idx="2">
                  <c:v>0.96623254912996981</c:v>
                </c:pt>
                <c:pt idx="3">
                  <c:v>1.3807550275233327</c:v>
                </c:pt>
                <c:pt idx="4">
                  <c:v>1.7698696435299739</c:v>
                </c:pt>
                <c:pt idx="5">
                  <c:v>2.1398656476156912</c:v>
                </c:pt>
                <c:pt idx="6">
                  <c:v>2.4946839510787373</c:v>
                </c:pt>
                <c:pt idx="7">
                  <c:v>2.8370065798618183</c:v>
                </c:pt>
                <c:pt idx="8">
                  <c:v>3.1687664635311408</c:v>
                </c:pt>
                <c:pt idx="9">
                  <c:v>3.4914167513074417</c:v>
                </c:pt>
                <c:pt idx="10">
                  <c:v>3.8060859595323402</c:v>
                </c:pt>
                <c:pt idx="11">
                  <c:v>4.1136733782951964</c:v>
                </c:pt>
                <c:pt idx="12">
                  <c:v>4.4149108187341231</c:v>
                </c:pt>
                <c:pt idx="13">
                  <c:v>4.7104042571921552</c:v>
                </c:pt>
                <c:pt idx="14">
                  <c:v>5.0006628914465816</c:v>
                </c:pt>
                <c:pt idx="15">
                  <c:v>5.2861199999999995</c:v>
                </c:pt>
                <c:pt idx="16">
                  <c:v>5.5671482846320579</c:v>
                </c:pt>
                <c:pt idx="17">
                  <c:v>5.8440713938050406</c:v>
                </c:pt>
                <c:pt idx="18">
                  <c:v>6.1171727368094269</c:v>
                </c:pt>
                <c:pt idx="19">
                  <c:v>6.3867023345483833</c:v>
                </c:pt>
                <c:pt idx="20">
                  <c:v>6.6528822204857798</c:v>
                </c:pt>
                <c:pt idx="21">
                  <c:v>6.9159107529224686</c:v>
                </c:pt>
                <c:pt idx="22">
                  <c:v>7.1759660974813659</c:v>
                </c:pt>
                <c:pt idx="23">
                  <c:v>7.4332090685521264</c:v>
                </c:pt>
                <c:pt idx="24">
                  <c:v>7.6877854694437051</c:v>
                </c:pt>
                <c:pt idx="25">
                  <c:v>7.9398280361627247</c:v>
                </c:pt>
                <c:pt idx="26">
                  <c:v>8.1894580645908377</c:v>
                </c:pt>
                <c:pt idx="27">
                  <c:v>8.4367867824234306</c:v>
                </c:pt>
                <c:pt idx="28">
                  <c:v>8.6819165135750396</c:v>
                </c:pt>
                <c:pt idx="29">
                  <c:v>8.9249416725054029</c:v>
                </c:pt>
                <c:pt idx="30">
                  <c:v>9.1659496181393632</c:v>
                </c:pt>
                <c:pt idx="31">
                  <c:v>9.4050213910879208</c:v>
                </c:pt>
                <c:pt idx="32">
                  <c:v>9.6422323532604377</c:v>
                </c:pt>
                <c:pt idx="33">
                  <c:v>9.877652745351913</c:v>
                </c:pt>
                <c:pt idx="34">
                  <c:v>10.111348174850875</c:v>
                </c:pt>
                <c:pt idx="35">
                  <c:v>10.343380044960869</c:v>
                </c:pt>
                <c:pt idx="36">
                  <c:v>10.573805933029082</c:v>
                </c:pt>
                <c:pt idx="37">
                  <c:v>10.802679925627594</c:v>
                </c:pt>
                <c:pt idx="38">
                  <c:v>11.030052916260395</c:v>
                </c:pt>
                <c:pt idx="39">
                  <c:v>11.255972870714521</c:v>
                </c:pt>
                <c:pt idx="40">
                  <c:v>11.480485064291237</c:v>
                </c:pt>
                <c:pt idx="41">
                  <c:v>11.703632294509323</c:v>
                </c:pt>
                <c:pt idx="42">
                  <c:v>11.925455072338774</c:v>
                </c:pt>
                <c:pt idx="43">
                  <c:v>12.145991794580231</c:v>
                </c:pt>
                <c:pt idx="44">
                  <c:v>12.365278899634337</c:v>
                </c:pt>
                <c:pt idx="45">
                  <c:v>12.583351008594528</c:v>
                </c:pt>
                <c:pt idx="46">
                  <c:v>12.800241053334474</c:v>
                </c:pt>
                <c:pt idx="47">
                  <c:v>13.015980393039763</c:v>
                </c:pt>
                <c:pt idx="48">
                  <c:v>13.230598920444749</c:v>
                </c:pt>
                <c:pt idx="49">
                  <c:v>13.444125158875604</c:v>
                </c:pt>
                <c:pt idx="50">
                  <c:v>13.656586351062423</c:v>
                </c:pt>
                <c:pt idx="51">
                  <c:v>13.868008540566338</c:v>
                </c:pt>
                <c:pt idx="52">
                  <c:v>14.078416646565422</c:v>
                </c:pt>
                <c:pt idx="53">
                  <c:v>14.28783453265611</c:v>
                </c:pt>
                <c:pt idx="54">
                  <c:v>14.496285070250646</c:v>
                </c:pt>
                <c:pt idx="55">
                  <c:v>14.703790197085562</c:v>
                </c:pt>
                <c:pt idx="56">
                  <c:v>14.910370971298434</c:v>
                </c:pt>
                <c:pt idx="57">
                  <c:v>15.116047621480542</c:v>
                </c:pt>
                <c:pt idx="58">
                  <c:v>15.320839593068872</c:v>
                </c:pt>
                <c:pt idx="59">
                  <c:v>15.524765591402552</c:v>
                </c:pt>
                <c:pt idx="60">
                  <c:v>15.727843621735323</c:v>
                </c:pt>
                <c:pt idx="61">
                  <c:v>15.930091026465071</c:v>
                </c:pt>
                <c:pt idx="62">
                  <c:v>16.131524519816271</c:v>
                </c:pt>
                <c:pt idx="63">
                  <c:v>16.332160220186655</c:v>
                </c:pt>
                <c:pt idx="64">
                  <c:v>16.532013680349788</c:v>
                </c:pt>
                <c:pt idx="65">
                  <c:v>16.731099915686162</c:v>
                </c:pt>
                <c:pt idx="66">
                  <c:v>16.92943343059963</c:v>
                </c:pt>
                <c:pt idx="67">
                  <c:v>17.127028243260867</c:v>
                </c:pt>
                <c:pt idx="68">
                  <c:v>17.32389790880698</c:v>
                </c:pt>
                <c:pt idx="69">
                  <c:v>17.520055541114584</c:v>
                </c:pt>
                <c:pt idx="70">
                  <c:v>17.71551383325291</c:v>
                </c:pt>
                <c:pt idx="71">
                  <c:v>17.910285076714786</c:v>
                </c:pt>
                <c:pt idx="72">
                  <c:v>18.104381179514078</c:v>
                </c:pt>
                <c:pt idx="73">
                  <c:v>18.297813683231226</c:v>
                </c:pt>
                <c:pt idx="74">
                  <c:v>18.490593779081294</c:v>
                </c:pt>
                <c:pt idx="75">
                  <c:v>18.682732323073004</c:v>
                </c:pt>
                <c:pt idx="76">
                  <c:v>18.874239850321135</c:v>
                </c:pt>
                <c:pt idx="77">
                  <c:v>19.065126588570294</c:v>
                </c:pt>
                <c:pt idx="78">
                  <c:v>19.255402470982819</c:v>
                </c:pt>
                <c:pt idx="79">
                  <c:v>19.445077148239786</c:v>
                </c:pt>
                <c:pt idx="80">
                  <c:v>19.634160000000005</c:v>
                </c:pt>
                <c:pt idx="81">
                  <c:v>19.822660145758626</c:v>
                </c:pt>
                <c:pt idx="82">
                  <c:v>20.010586455143841</c:v>
                </c:pt>
                <c:pt idx="83">
                  <c:v>20.197947557686973</c:v>
                </c:pt>
                <c:pt idx="84">
                  <c:v>20.384751852099001</c:v>
                </c:pt>
                <c:pt idx="85">
                  <c:v>20.571007515083785</c:v>
                </c:pt>
                <c:pt idx="86">
                  <c:v>20.756722509716486</c:v>
                </c:pt>
                <c:pt idx="87">
                  <c:v>20.941904593413096</c:v>
                </c:pt>
                <c:pt idx="88">
                  <c:v>21.126561325515663</c:v>
                </c:pt>
                <c:pt idx="89">
                  <c:v>21.310700074515815</c:v>
                </c:pt>
                <c:pt idx="90">
                  <c:v>21.494328024937477</c:v>
                </c:pt>
                <c:pt idx="91">
                  <c:v>21.677452183898698</c:v>
                </c:pt>
                <c:pt idx="92">
                  <c:v>21.8600793873706</c:v>
                </c:pt>
                <c:pt idx="93">
                  <c:v>22.042216306150788</c:v>
                </c:pt>
                <c:pt idx="94">
                  <c:v>22.223869451566923</c:v>
                </c:pt>
                <c:pt idx="95">
                  <c:v>22.405045180925523</c:v>
                </c:pt>
                <c:pt idx="96">
                  <c:v>22.585749702719738</c:v>
                </c:pt>
                <c:pt idx="97">
                  <c:v>22.765989081609316</c:v>
                </c:pt>
                <c:pt idx="98">
                  <c:v>22.945769243184799</c:v>
                </c:pt>
                <c:pt idx="99">
                  <c:v>23.125095978527543</c:v>
                </c:pt>
                <c:pt idx="100">
                  <c:v>23.303974948575945</c:v>
                </c:pt>
                <c:pt idx="101">
                  <c:v>23.482411688308392</c:v>
                </c:pt>
                <c:pt idx="102">
                  <c:v>23.660411610752035</c:v>
                </c:pt>
                <c:pt idx="103">
                  <c:v>23.837980010826247</c:v>
                </c:pt>
                <c:pt idx="104">
                  <c:v>24.015122069029353</c:v>
                </c:pt>
                <c:pt idx="105">
                  <c:v>24.191842854976152</c:v>
                </c:pt>
                <c:pt idx="106">
                  <c:v>24.368147330793914</c:v>
                </c:pt>
                <c:pt idx="107">
                  <c:v>24.544040354383501</c:v>
                </c:pt>
                <c:pt idx="108">
                  <c:v>24.719526682552324</c:v>
                </c:pt>
                <c:pt idx="109">
                  <c:v>24.894610974025429</c:v>
                </c:pt>
                <c:pt idx="110">
                  <c:v>25.069297792340059</c:v>
                </c:pt>
                <c:pt idx="111">
                  <c:v>25.243591608629902</c:v>
                </c:pt>
                <c:pt idx="112">
                  <c:v>25.417496804303418</c:v>
                </c:pt>
                <c:pt idx="113">
                  <c:v>25.591017673621781</c:v>
                </c:pt>
                <c:pt idx="114">
                  <c:v>25.764158426180749</c:v>
                </c:pt>
                <c:pt idx="115">
                  <c:v>25.936923189300831</c:v>
                </c:pt>
                <c:pt idx="116">
                  <c:v>26.109316010330179</c:v>
                </c:pt>
                <c:pt idx="117">
                  <c:v>26.281340858863569</c:v>
                </c:pt>
                <c:pt idx="118">
                  <c:v>26.453001628881928</c:v>
                </c:pt>
                <c:pt idx="119">
                  <c:v>26.624302140815246</c:v>
                </c:pt>
                <c:pt idx="120">
                  <c:v>26.79524614353263</c:v>
                </c:pt>
                <c:pt idx="121">
                  <c:v>26.965837316262448</c:v>
                </c:pt>
                <c:pt idx="122">
                  <c:v>27.136079270445773</c:v>
                </c:pt>
                <c:pt idx="123">
                  <c:v>27.305975551525695</c:v>
                </c:pt>
                <c:pt idx="124">
                  <c:v>27.475529640675422</c:v>
                </c:pt>
                <c:pt idx="125">
                  <c:v>27.644744956467807</c:v>
                </c:pt>
                <c:pt idx="126">
                  <c:v>27.813624856488349</c:v>
                </c:pt>
                <c:pt idx="127">
                  <c:v>27.982172638894554</c:v>
                </c:pt>
                <c:pt idx="128">
                  <c:v>28.150391543923341</c:v>
                </c:pt>
                <c:pt idx="129">
                  <c:v>28.318284755348987</c:v>
                </c:pt>
                <c:pt idx="130">
                  <c:v>28.48585540189335</c:v>
                </c:pt>
                <c:pt idx="131">
                  <c:v>28.65310655859043</c:v>
                </c:pt>
                <c:pt idx="132">
                  <c:v>28.820041248107032</c:v>
                </c:pt>
                <c:pt idx="133">
                  <c:v>28.986662442021228</c:v>
                </c:pt>
                <c:pt idx="134">
                  <c:v>29.152973062060472</c:v>
                </c:pt>
                <c:pt idx="135">
                  <c:v>29.318975981300358</c:v>
                </c:pt>
                <c:pt idx="136">
                  <c:v>29.484674025326573</c:v>
                </c:pt>
                <c:pt idx="137">
                  <c:v>29.650069973360228</c:v>
                </c:pt>
                <c:pt idx="138">
                  <c:v>29.815166559348917</c:v>
                </c:pt>
                <c:pt idx="139">
                  <c:v>29.979966473024422</c:v>
                </c:pt>
                <c:pt idx="140">
                  <c:v>30.144472360928177</c:v>
                </c:pt>
                <c:pt idx="141">
                  <c:v>30.308686827405911</c:v>
                </c:pt>
                <c:pt idx="142">
                  <c:v>30.472612435572692</c:v>
                </c:pt>
                <c:pt idx="143">
                  <c:v>30.636251708249134</c:v>
                </c:pt>
                <c:pt idx="144">
                  <c:v>30.79960712886999</c:v>
                </c:pt>
                <c:pt idx="145">
                  <c:v>30.962681142366399</c:v>
                </c:pt>
                <c:pt idx="146">
                  <c:v>31.125476156022042</c:v>
                </c:pt>
                <c:pt idx="147">
                  <c:v>31.287994540304979</c:v>
                </c:pt>
                <c:pt idx="148">
                  <c:v>31.450238629675358</c:v>
                </c:pt>
                <c:pt idx="149">
                  <c:v>31.612210723370179</c:v>
                </c:pt>
                <c:pt idx="150">
                  <c:v>31.773913086165916</c:v>
                </c:pt>
                <c:pt idx="151">
                  <c:v>31.935347949119574</c:v>
                </c:pt>
                <c:pt idx="152">
                  <c:v>32.096517510289068</c:v>
                </c:pt>
                <c:pt idx="153">
                  <c:v>32.257423935433692</c:v>
                </c:pt>
                <c:pt idx="154">
                  <c:v>32.418069358695156</c:v>
                </c:pt>
                <c:pt idx="155">
                  <c:v>32.578455883260055</c:v>
                </c:pt>
                <c:pt idx="156">
                  <c:v>32.738585582004283</c:v>
                </c:pt>
                <c:pt idx="157">
                  <c:v>32.898460498119952</c:v>
                </c:pt>
                <c:pt idx="158">
                  <c:v>33.05808264572547</c:v>
                </c:pt>
                <c:pt idx="159">
                  <c:v>33.21745401045952</c:v>
                </c:pt>
                <c:pt idx="160">
                  <c:v>33.376576550058971</c:v>
                </c:pt>
                <c:pt idx="161">
                  <c:v>33.535452194921724</c:v>
                </c:pt>
                <c:pt idx="162">
                  <c:v>33.69408284865483</c:v>
                </c:pt>
                <c:pt idx="163">
                  <c:v>33.852470388608182</c:v>
                </c:pt>
                <c:pt idx="164">
                  <c:v>34.010616666394512</c:v>
                </c:pt>
                <c:pt idx="165">
                  <c:v>34.168523508395971</c:v>
                </c:pt>
                <c:pt idx="166">
                  <c:v>34.326192716257708</c:v>
                </c:pt>
                <c:pt idx="167">
                  <c:v>34.483626067368974</c:v>
                </c:pt>
                <c:pt idx="168">
                  <c:v>34.640825315332023</c:v>
                </c:pt>
                <c:pt idx="169">
                  <c:v>34.797792190419138</c:v>
                </c:pt>
                <c:pt idx="170">
                  <c:v>34.954528400018411</c:v>
                </c:pt>
                <c:pt idx="171">
                  <c:v>35.111035629068354</c:v>
                </c:pt>
                <c:pt idx="172">
                  <c:v>35.267315540481796</c:v>
                </c:pt>
                <c:pt idx="173">
                  <c:v>35.423369775559358</c:v>
                </c:pt>
                <c:pt idx="174">
                  <c:v>35.579199954392813</c:v>
                </c:pt>
                <c:pt idx="175">
                  <c:v>35.734807676258718</c:v>
                </c:pt>
                <c:pt idx="176">
                  <c:v>35.890194520002602</c:v>
                </c:pt>
                <c:pt idx="177">
                  <c:v>36.045362044413757</c:v>
                </c:pt>
                <c:pt idx="178">
                  <c:v>36.200311788591158</c:v>
                </c:pt>
                <c:pt idx="179">
                  <c:v>36.355045272300828</c:v>
                </c:pt>
                <c:pt idx="180">
                  <c:v>36.509563996324587</c:v>
                </c:pt>
                <c:pt idx="181">
                  <c:v>36.663869442800745</c:v>
                </c:pt>
                <c:pt idx="182">
                  <c:v>36.81796307555684</c:v>
                </c:pt>
                <c:pt idx="183">
                  <c:v>36.971846340434425</c:v>
                </c:pt>
                <c:pt idx="184">
                  <c:v>37.1255206656068</c:v>
                </c:pt>
                <c:pt idx="185">
                  <c:v>37.278987461889095</c:v>
                </c:pt>
                <c:pt idx="186">
                  <c:v>37.432248123041212</c:v>
                </c:pt>
                <c:pt idx="187">
                  <c:v>37.585304026064314</c:v>
                </c:pt>
                <c:pt idx="188">
                  <c:v>37.738156531490205</c:v>
                </c:pt>
                <c:pt idx="189">
                  <c:v>37.890806983664326</c:v>
                </c:pt>
                <c:pt idx="190">
                  <c:v>38.043256711022515</c:v>
                </c:pt>
                <c:pt idx="191">
                  <c:v>38.195507026361568</c:v>
                </c:pt>
                <c:pt idx="192">
                  <c:v>38.347559227103694</c:v>
                </c:pt>
                <c:pt idx="193">
                  <c:v>38.499414595555351</c:v>
                </c:pt>
                <c:pt idx="194">
                  <c:v>38.651074399160244</c:v>
                </c:pt>
                <c:pt idx="195">
                  <c:v>38.802539890746914</c:v>
                </c:pt>
                <c:pt idx="196">
                  <c:v>38.95381230877102</c:v>
                </c:pt>
                <c:pt idx="197">
                  <c:v>39.104892877552075</c:v>
                </c:pt>
                <c:pt idx="198">
                  <c:v>39.255782807505547</c:v>
                </c:pt>
                <c:pt idx="199">
                  <c:v>39.406483295369753</c:v>
                </c:pt>
                <c:pt idx="200">
                  <c:v>39.556995524427968</c:v>
                </c:pt>
                <c:pt idx="201">
                  <c:v>39.707320664725721</c:v>
                </c:pt>
                <c:pt idx="202">
                  <c:v>39.857459873283894</c:v>
                </c:pt>
                <c:pt idx="203">
                  <c:v>40.007414294306876</c:v>
                </c:pt>
                <c:pt idx="204">
                  <c:v>40.157185059386897</c:v>
                </c:pt>
                <c:pt idx="205">
                  <c:v>40.306773287703493</c:v>
                </c:pt>
                <c:pt idx="206">
                  <c:v>40.456180086219597</c:v>
                </c:pt>
                <c:pt idx="207">
                  <c:v>40.605406549872988</c:v>
                </c:pt>
                <c:pt idx="208">
                  <c:v>40.754453761764168</c:v>
                </c:pt>
                <c:pt idx="209">
                  <c:v>40.90332279334028</c:v>
                </c:pt>
                <c:pt idx="210">
                  <c:v>41.052014704575456</c:v>
                </c:pt>
                <c:pt idx="211">
                  <c:v>41.200530544147277</c:v>
                </c:pt>
                <c:pt idx="212">
                  <c:v>41.348871349609965</c:v>
                </c:pt>
                <c:pt idx="213">
                  <c:v>41.497038147563956</c:v>
                </c:pt>
                <c:pt idx="214">
                  <c:v>41.645031953822219</c:v>
                </c:pt>
                <c:pt idx="215">
                  <c:v>41.792853773573199</c:v>
                </c:pt>
                <c:pt idx="216">
                  <c:v>41.940504601540454</c:v>
                </c:pt>
                <c:pt idx="217">
                  <c:v>42.087985422139582</c:v>
                </c:pt>
                <c:pt idx="218">
                  <c:v>42.235297209631582</c:v>
                </c:pt>
                <c:pt idx="219">
                  <c:v>42.382440928273496</c:v>
                </c:pt>
                <c:pt idx="220">
                  <c:v>42.529417532466205</c:v>
                </c:pt>
                <c:pt idx="221">
                  <c:v>42.676227966899212</c:v>
                </c:pt>
                <c:pt idx="222">
                  <c:v>42.822873166692759</c:v>
                </c:pt>
                <c:pt idx="223">
                  <c:v>42.969354057537238</c:v>
                </c:pt>
                <c:pt idx="224">
                  <c:v>43.115671555829884</c:v>
                </c:pt>
                <c:pt idx="225">
                  <c:v>43.261826568808992</c:v>
                </c:pt>
                <c:pt idx="226">
                  <c:v>43.407819994685411</c:v>
                </c:pt>
                <c:pt idx="227">
                  <c:v>43.553652722772028</c:v>
                </c:pt>
                <c:pt idx="228">
                  <c:v>43.699325633610172</c:v>
                </c:pt>
                <c:pt idx="229">
                  <c:v>43.844839599094328</c:v>
                </c:pt>
                <c:pt idx="230">
                  <c:v>43.990195482594061</c:v>
                </c:pt>
                <c:pt idx="231">
                  <c:v>44.135394139074045</c:v>
                </c:pt>
                <c:pt idx="232">
                  <c:v>44.28043641521149</c:v>
                </c:pt>
                <c:pt idx="233">
                  <c:v>44.425323149512117</c:v>
                </c:pt>
                <c:pt idx="234">
                  <c:v>44.570055172423068</c:v>
                </c:pt>
                <c:pt idx="235">
                  <c:v>44.714633306444718</c:v>
                </c:pt>
                <c:pt idx="236">
                  <c:v>44.859058366239765</c:v>
                </c:pt>
                <c:pt idx="237">
                  <c:v>45.003331158740977</c:v>
                </c:pt>
                <c:pt idx="238">
                  <c:v>45.147452483256281</c:v>
                </c:pt>
                <c:pt idx="239">
                  <c:v>45.29142313157265</c:v>
                </c:pt>
                <c:pt idx="240">
                  <c:v>45.435243888058011</c:v>
                </c:pt>
                <c:pt idx="241">
                  <c:v>45.578915529761026</c:v>
                </c:pt>
                <c:pt idx="242">
                  <c:v>45.72243882650919</c:v>
                </c:pt>
                <c:pt idx="243">
                  <c:v>45.865814541005889</c:v>
                </c:pt>
                <c:pt idx="244">
                  <c:v>46.009043428924727</c:v>
                </c:pt>
                <c:pt idx="245">
                  <c:v>46.152126239002932</c:v>
                </c:pt>
                <c:pt idx="246">
                  <c:v>46.29506371313316</c:v>
                </c:pt>
                <c:pt idx="247">
                  <c:v>46.43785658645303</c:v>
                </c:pt>
                <c:pt idx="248">
                  <c:v>46.580505587434018</c:v>
                </c:pt>
                <c:pt idx="249">
                  <c:v>46.72301143796826</c:v>
                </c:pt>
                <c:pt idx="250">
                  <c:v>46.865374853454092</c:v>
                </c:pt>
                <c:pt idx="251">
                  <c:v>47.007596542879938</c:v>
                </c:pt>
                <c:pt idx="252">
                  <c:v>47.1496772089072</c:v>
                </c:pt>
                <c:pt idx="253">
                  <c:v>47.291617547951319</c:v>
                </c:pt>
                <c:pt idx="254">
                  <c:v>47.433418250261603</c:v>
                </c:pt>
                <c:pt idx="255">
                  <c:v>47.575079999999986</c:v>
                </c:pt>
                <c:pt idx="256">
                  <c:v>47.716603475318109</c:v>
                </c:pt>
                <c:pt idx="257">
                  <c:v>47.85798934843325</c:v>
                </c:pt>
                <c:pt idx="258">
                  <c:v>47.999238285703207</c:v>
                </c:pt>
                <c:pt idx="259">
                  <c:v>48.140350947699766</c:v>
                </c:pt>
                <c:pt idx="260">
                  <c:v>48.281327989280804</c:v>
                </c:pt>
                <c:pt idx="261">
                  <c:v>48.422170059661553</c:v>
                </c:pt>
                <c:pt idx="262">
                  <c:v>48.562877802484678</c:v>
                </c:pt>
                <c:pt idx="263">
                  <c:v>48.703451855888794</c:v>
                </c:pt>
                <c:pt idx="264">
                  <c:v>48.843892852576488</c:v>
                </c:pt>
                <c:pt idx="265">
                  <c:v>48.98420141988079</c:v>
                </c:pt>
                <c:pt idx="266">
                  <c:v>49.124378179830813</c:v>
                </c:pt>
                <c:pt idx="267">
                  <c:v>49.264423749216292</c:v>
                </c:pt>
                <c:pt idx="268">
                  <c:v>49.404338739651017</c:v>
                </c:pt>
                <c:pt idx="269">
                  <c:v>49.544123757635475</c:v>
                </c:pt>
                <c:pt idx="270">
                  <c:v>49.683779404618171</c:v>
                </c:pt>
                <c:pt idx="271">
                  <c:v>49.823306277056481</c:v>
                </c:pt>
                <c:pt idx="272">
                  <c:v>49.962704966475819</c:v>
                </c:pt>
                <c:pt idx="273">
                  <c:v>50.10197605952883</c:v>
                </c:pt>
                <c:pt idx="274">
                  <c:v>50.241120138052857</c:v>
                </c:pt>
                <c:pt idx="275">
                  <c:v>50.380137779126763</c:v>
                </c:pt>
                <c:pt idx="276">
                  <c:v>50.519029555127318</c:v>
                </c:pt>
                <c:pt idx="277">
                  <c:v>50.657796033783853</c:v>
                </c:pt>
                <c:pt idx="278">
                  <c:v>50.796437778232935</c:v>
                </c:pt>
                <c:pt idx="279">
                  <c:v>50.934955347071565</c:v>
                </c:pt>
                <c:pt idx="280">
                  <c:v>51.073349294410249</c:v>
                </c:pt>
                <c:pt idx="281">
                  <c:v>51.211620169924359</c:v>
                </c:pt>
                <c:pt idx="282">
                  <c:v>51.349768518905577</c:v>
                </c:pt>
                <c:pt idx="283">
                  <c:v>51.48779488231223</c:v>
                </c:pt>
                <c:pt idx="284">
                  <c:v>51.625699796818481</c:v>
                </c:pt>
                <c:pt idx="285">
                  <c:v>51.76348379486366</c:v>
                </c:pt>
                <c:pt idx="286">
                  <c:v>51.901147404700083</c:v>
                </c:pt>
                <c:pt idx="287">
                  <c:v>52.038691150440336</c:v>
                </c:pt>
                <c:pt idx="288">
                  <c:v>52.176115552104385</c:v>
                </c:pt>
                <c:pt idx="289">
                  <c:v>52.313421125665073</c:v>
                </c:pt>
                <c:pt idx="290">
                  <c:v>52.450608383093886</c:v>
                </c:pt>
                <c:pt idx="291">
                  <c:v>52.587677832405397</c:v>
                </c:pt>
                <c:pt idx="292">
                  <c:v>52.724629977701291</c:v>
                </c:pt>
                <c:pt idx="293">
                  <c:v>52.861465319213792</c:v>
                </c:pt>
                <c:pt idx="294">
                  <c:v>52.998184353348542</c:v>
                </c:pt>
                <c:pt idx="295">
                  <c:v>53.134787572726488</c:v>
                </c:pt>
                <c:pt idx="296">
                  <c:v>53.271275466225603</c:v>
                </c:pt>
                <c:pt idx="297">
                  <c:v>53.407648519021784</c:v>
                </c:pt>
                <c:pt idx="298">
                  <c:v>53.543907212629222</c:v>
                </c:pt>
                <c:pt idx="299">
                  <c:v>53.680052024940018</c:v>
                </c:pt>
                <c:pt idx="300">
                  <c:v>53.816083430263781</c:v>
                </c:pt>
                <c:pt idx="301">
                  <c:v>53.952001899366039</c:v>
                </c:pt>
                <c:pt idx="302">
                  <c:v>54.087807899506132</c:v>
                </c:pt>
                <c:pt idx="303">
                  <c:v>54.223501894475397</c:v>
                </c:pt>
                <c:pt idx="304">
                  <c:v>54.359084344633764</c:v>
                </c:pt>
                <c:pt idx="305">
                  <c:v>54.494555706946301</c:v>
                </c:pt>
                <c:pt idx="306">
                  <c:v>54.629916435019616</c:v>
                </c:pt>
                <c:pt idx="307">
                  <c:v>54.765166979137071</c:v>
                </c:pt>
                <c:pt idx="308">
                  <c:v>54.900307786294</c:v>
                </c:pt>
                <c:pt idx="309">
                  <c:v>55.035339300232081</c:v>
                </c:pt>
                <c:pt idx="310">
                  <c:v>55.170261961473663</c:v>
                </c:pt>
                <c:pt idx="311">
                  <c:v>55.305076207355356</c:v>
                </c:pt>
                <c:pt idx="312">
                  <c:v>55.43978247206099</c:v>
                </c:pt>
                <c:pt idx="313">
                  <c:v>55.574381186654705</c:v>
                </c:pt>
                <c:pt idx="314">
                  <c:v>55.708872779112802</c:v>
                </c:pt>
                <c:pt idx="315">
                  <c:v>55.843257674355961</c:v>
                </c:pt>
                <c:pt idx="316">
                  <c:v>55.977536294280426</c:v>
                </c:pt>
                <c:pt idx="317">
                  <c:v>56.11170905778912</c:v>
                </c:pt>
                <c:pt idx="318">
                  <c:v>56.245776380822178</c:v>
                </c:pt>
                <c:pt idx="319">
                  <c:v>56.379738676387049</c:v>
                </c:pt>
                <c:pt idx="320">
                  <c:v>56.513596354588415</c:v>
                </c:pt>
                <c:pt idx="321">
                  <c:v>56.647349822657546</c:v>
                </c:pt>
                <c:pt idx="322">
                  <c:v>56.780999484981074</c:v>
                </c:pt>
                <c:pt idx="323">
                  <c:v>56.914545743129956</c:v>
                </c:pt>
                <c:pt idx="324">
                  <c:v>57.047988995887479</c:v>
                </c:pt>
                <c:pt idx="325">
                  <c:v>57.181329639277038</c:v>
                </c:pt>
                <c:pt idx="326">
                  <c:v>57.314568066589935</c:v>
                </c:pt>
                <c:pt idx="327">
                  <c:v>57.447704668412307</c:v>
                </c:pt>
                <c:pt idx="328">
                  <c:v>57.580739832651915</c:v>
                </c:pt>
                <c:pt idx="329">
                  <c:v>57.713673944564725</c:v>
                </c:pt>
                <c:pt idx="330">
                  <c:v>57.846507386781006</c:v>
                </c:pt>
                <c:pt idx="331">
                  <c:v>57.979240539330867</c:v>
                </c:pt>
                <c:pt idx="332">
                  <c:v>58.111873779669963</c:v>
                </c:pt>
                <c:pt idx="333">
                  <c:v>58.24440748270456</c:v>
                </c:pt>
                <c:pt idx="334">
                  <c:v>58.376842020816163</c:v>
                </c:pt>
                <c:pt idx="335">
                  <c:v>58.509177763886242</c:v>
                </c:pt>
                <c:pt idx="336">
                  <c:v>58.641415079320254</c:v>
                </c:pt>
                <c:pt idx="337">
                  <c:v>58.773554332071626</c:v>
                </c:pt>
                <c:pt idx="338">
                  <c:v>58.905595884665075</c:v>
                </c:pt>
                <c:pt idx="339">
                  <c:v>59.037540097220287</c:v>
                </c:pt>
                <c:pt idx="340">
                  <c:v>59.169387327474432</c:v>
                </c:pt>
                <c:pt idx="341">
                  <c:v>59.301137930805261</c:v>
                </c:pt>
                <c:pt idx="342">
                  <c:v>59.432792260253287</c:v>
                </c:pt>
                <c:pt idx="343">
                  <c:v>59.564350666544065</c:v>
                </c:pt>
                <c:pt idx="344">
                  <c:v>59.695813498109892</c:v>
                </c:pt>
                <c:pt idx="345">
                  <c:v>59.827181101111556</c:v>
                </c:pt>
                <c:pt idx="346">
                  <c:v>59.95845381945955</c:v>
                </c:pt>
                <c:pt idx="347">
                  <c:v>60.089631994835237</c:v>
                </c:pt>
                <c:pt idx="348">
                  <c:v>60.220715966711687</c:v>
                </c:pt>
                <c:pt idx="349">
                  <c:v>60.351706072374029</c:v>
                </c:pt>
                <c:pt idx="350">
                  <c:v>60.482602646939945</c:v>
                </c:pt>
                <c:pt idx="351">
                  <c:v>60.613406023379724</c:v>
                </c:pt>
                <c:pt idx="352">
                  <c:v>60.744116532535998</c:v>
                </c:pt>
                <c:pt idx="353">
                  <c:v>60.874734503143415</c:v>
                </c:pt>
                <c:pt idx="354">
                  <c:v>61.005260261847809</c:v>
                </c:pt>
                <c:pt idx="355">
                  <c:v>61.135694133225677</c:v>
                </c:pt>
                <c:pt idx="356">
                  <c:v>61.266036439802548</c:v>
                </c:pt>
                <c:pt idx="357">
                  <c:v>61.396287502072141</c:v>
                </c:pt>
                <c:pt idx="358">
                  <c:v>61.526447638514583</c:v>
                </c:pt>
                <c:pt idx="359">
                  <c:v>61.656517165614524</c:v>
                </c:pt>
                <c:pt idx="360">
                  <c:v>61.786496397879304</c:v>
                </c:pt>
                <c:pt idx="361">
                  <c:v>61.916385647856863</c:v>
                </c:pt>
                <c:pt idx="362">
                  <c:v>62.046185226152822</c:v>
                </c:pt>
                <c:pt idx="363">
                  <c:v>62.175895441448723</c:v>
                </c:pt>
                <c:pt idx="364">
                  <c:v>62.30551660051816</c:v>
                </c:pt>
                <c:pt idx="365">
                  <c:v>62.435049008244704</c:v>
                </c:pt>
                <c:pt idx="366">
                  <c:v>62.56449296763806</c:v>
                </c:pt>
                <c:pt idx="367">
                  <c:v>62.693848779850953</c:v>
                </c:pt>
                <c:pt idx="368">
                  <c:v>62.823116744195367</c:v>
                </c:pt>
                <c:pt idx="369">
                  <c:v>62.952297158158927</c:v>
                </c:pt>
                <c:pt idx="370">
                  <c:v>63.081390317420741</c:v>
                </c:pt>
                <c:pt idx="371">
                  <c:v>63.210396515867359</c:v>
                </c:pt>
                <c:pt idx="372">
                  <c:v>63.339316045608435</c:v>
                </c:pt>
                <c:pt idx="373">
                  <c:v>63.468149196991888</c:v>
                </c:pt>
                <c:pt idx="374">
                  <c:v>63.596896258619779</c:v>
                </c:pt>
                <c:pt idx="375">
                  <c:v>63.725557517362994</c:v>
                </c:pt>
                <c:pt idx="376">
                  <c:v>63.854133258376322</c:v>
                </c:pt>
                <c:pt idx="377">
                  <c:v>63.982623765113331</c:v>
                </c:pt>
                <c:pt idx="378">
                  <c:v>64.111029319340801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2F-43C6-A770-1B5E9A112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285136"/>
        <c:axId val="641285464"/>
      </c:scatterChart>
      <c:valAx>
        <c:axId val="64128513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Operating 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41285464"/>
        <c:crosses val="autoZero"/>
        <c:crossBetween val="midCat"/>
      </c:valAx>
      <c:valAx>
        <c:axId val="6412854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Revenue (M$)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4128513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Pressure Drop v 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optim_2!$I$9</c:f>
              <c:strCache>
                <c:ptCount val="1"/>
                <c:pt idx="0">
                  <c:v>delP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optim_2!$C$10:$C$35</c:f>
              <c:numCache>
                <c:formatCode>General</c:formatCode>
                <c:ptCount val="26"/>
                <c:pt idx="0">
                  <c:v>0.1</c:v>
                </c:pt>
                <c:pt idx="1">
                  <c:v>0.12000000000000001</c:v>
                </c:pt>
                <c:pt idx="2">
                  <c:v>0.14000000000000001</c:v>
                </c:pt>
                <c:pt idx="3">
                  <c:v>0.16</c:v>
                </c:pt>
                <c:pt idx="4">
                  <c:v>0.18</c:v>
                </c:pt>
                <c:pt idx="5">
                  <c:v>0.19999999999999998</c:v>
                </c:pt>
                <c:pt idx="6">
                  <c:v>0.21999999999999997</c:v>
                </c:pt>
                <c:pt idx="7">
                  <c:v>0.23999999999999996</c:v>
                </c:pt>
                <c:pt idx="8">
                  <c:v>0.25999999999999995</c:v>
                </c:pt>
                <c:pt idx="9">
                  <c:v>0.27999999999999997</c:v>
                </c:pt>
                <c:pt idx="10">
                  <c:v>0.3</c:v>
                </c:pt>
                <c:pt idx="11">
                  <c:v>0.32</c:v>
                </c:pt>
                <c:pt idx="12">
                  <c:v>0.34</c:v>
                </c:pt>
                <c:pt idx="13">
                  <c:v>0.36000000000000004</c:v>
                </c:pt>
                <c:pt idx="14">
                  <c:v>0.38000000000000006</c:v>
                </c:pt>
                <c:pt idx="15">
                  <c:v>0.40000000000000008</c:v>
                </c:pt>
                <c:pt idx="16">
                  <c:v>0.4200000000000001</c:v>
                </c:pt>
                <c:pt idx="17">
                  <c:v>0.44000000000000011</c:v>
                </c:pt>
                <c:pt idx="18">
                  <c:v>0.46000000000000013</c:v>
                </c:pt>
                <c:pt idx="19">
                  <c:v>0.48000000000000015</c:v>
                </c:pt>
                <c:pt idx="20">
                  <c:v>0.50000000000000011</c:v>
                </c:pt>
                <c:pt idx="21">
                  <c:v>0.52000000000000013</c:v>
                </c:pt>
                <c:pt idx="22">
                  <c:v>0.54000000000000015</c:v>
                </c:pt>
                <c:pt idx="23">
                  <c:v>0.56000000000000016</c:v>
                </c:pt>
                <c:pt idx="24">
                  <c:v>0.58000000000000018</c:v>
                </c:pt>
              </c:numCache>
            </c:numRef>
          </c:xVal>
          <c:yVal>
            <c:numRef>
              <c:f>optim_2!$I$10:$I$35</c:f>
              <c:numCache>
                <c:formatCode>General</c:formatCode>
                <c:ptCount val="26"/>
                <c:pt idx="0">
                  <c:v>714.50928194936114</c:v>
                </c:pt>
                <c:pt idx="1">
                  <c:v>478.41978728880127</c:v>
                </c:pt>
                <c:pt idx="2">
                  <c:v>340.82088234032096</c:v>
                </c:pt>
                <c:pt idx="3">
                  <c:v>254.06445731384295</c:v>
                </c:pt>
                <c:pt idx="4">
                  <c:v>196.06874260818182</c:v>
                </c:pt>
                <c:pt idx="5">
                  <c:v>155.50411447033144</c:v>
                </c:pt>
                <c:pt idx="6">
                  <c:v>126.08922551105495</c:v>
                </c:pt>
                <c:pt idx="7">
                  <c:v>104.12215382906955</c:v>
                </c:pt>
                <c:pt idx="8">
                  <c:v>87.310506856479918</c:v>
                </c:pt>
                <c:pt idx="9">
                  <c:v>74.175452776112166</c:v>
                </c:pt>
                <c:pt idx="10">
                  <c:v>63.729588542690152</c:v>
                </c:pt>
                <c:pt idx="11">
                  <c:v>55.29398910702254</c:v>
                </c:pt>
                <c:pt idx="12">
                  <c:v>48.389847946447645</c:v>
                </c:pt>
                <c:pt idx="13">
                  <c:v>42.67193858057886</c:v>
                </c:pt>
                <c:pt idx="14">
                  <c:v>37.886454278601306</c:v>
                </c:pt>
                <c:pt idx="15">
                  <c:v>33.843548611752979</c:v>
                </c:pt>
                <c:pt idx="16">
                  <c:v>30.399009707818784</c:v>
                </c:pt>
                <c:pt idx="17">
                  <c:v>27.441761573555201</c:v>
                </c:pt>
                <c:pt idx="18">
                  <c:v>24.885171909104535</c:v>
                </c:pt>
                <c:pt idx="19">
                  <c:v>22.660899916875522</c:v>
                </c:pt>
                <c:pt idx="20">
                  <c:v>20.71447188263399</c:v>
                </c:pt>
                <c:pt idx="21">
                  <c:v>19.002052731394667</c:v>
                </c:pt>
                <c:pt idx="22">
                  <c:v>17.488058739295159</c:v>
                </c:pt>
                <c:pt idx="23">
                  <c:v>16.143370549247361</c:v>
                </c:pt>
                <c:pt idx="24">
                  <c:v>14.943980393719318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1E-435C-9DBA-ECE8741A4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254704"/>
        <c:axId val="586253064"/>
      </c:scatterChart>
      <c:valAx>
        <c:axId val="58625470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Diameter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86253064"/>
        <c:crosses val="autoZero"/>
        <c:crossBetween val="midCat"/>
      </c:valAx>
      <c:valAx>
        <c:axId val="5862530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l-GR"/>
                  <a:t>Δ</a:t>
                </a:r>
                <a:r>
                  <a:rPr lang="en-US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86254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optim_2!$O$9</c:f>
              <c:strCache>
                <c:ptCount val="1"/>
                <c:pt idx="0">
                  <c:v>Total</c:v>
                </c:pt>
              </c:strCache>
            </c:strRef>
          </c:tx>
          <c:spPr>
            <a:ln w="127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optim_2!$C$10:$C$34</c:f>
              <c:numCache>
                <c:formatCode>General</c:formatCode>
                <c:ptCount val="25"/>
                <c:pt idx="0">
                  <c:v>0.1</c:v>
                </c:pt>
                <c:pt idx="1">
                  <c:v>0.12000000000000001</c:v>
                </c:pt>
                <c:pt idx="2">
                  <c:v>0.14000000000000001</c:v>
                </c:pt>
                <c:pt idx="3">
                  <c:v>0.16</c:v>
                </c:pt>
                <c:pt idx="4">
                  <c:v>0.18</c:v>
                </c:pt>
                <c:pt idx="5">
                  <c:v>0.19999999999999998</c:v>
                </c:pt>
                <c:pt idx="6">
                  <c:v>0.21999999999999997</c:v>
                </c:pt>
                <c:pt idx="7">
                  <c:v>0.23999999999999996</c:v>
                </c:pt>
                <c:pt idx="8">
                  <c:v>0.25999999999999995</c:v>
                </c:pt>
                <c:pt idx="9">
                  <c:v>0.27999999999999997</c:v>
                </c:pt>
                <c:pt idx="10">
                  <c:v>0.3</c:v>
                </c:pt>
                <c:pt idx="11">
                  <c:v>0.32</c:v>
                </c:pt>
                <c:pt idx="12">
                  <c:v>0.34</c:v>
                </c:pt>
                <c:pt idx="13">
                  <c:v>0.36000000000000004</c:v>
                </c:pt>
                <c:pt idx="14">
                  <c:v>0.38000000000000006</c:v>
                </c:pt>
                <c:pt idx="15">
                  <c:v>0.40000000000000008</c:v>
                </c:pt>
                <c:pt idx="16">
                  <c:v>0.4200000000000001</c:v>
                </c:pt>
                <c:pt idx="17">
                  <c:v>0.44000000000000011</c:v>
                </c:pt>
                <c:pt idx="18">
                  <c:v>0.46000000000000013</c:v>
                </c:pt>
                <c:pt idx="19">
                  <c:v>0.48000000000000015</c:v>
                </c:pt>
                <c:pt idx="20">
                  <c:v>0.50000000000000011</c:v>
                </c:pt>
                <c:pt idx="21">
                  <c:v>0.52000000000000013</c:v>
                </c:pt>
                <c:pt idx="22">
                  <c:v>0.54000000000000015</c:v>
                </c:pt>
                <c:pt idx="23">
                  <c:v>0.56000000000000016</c:v>
                </c:pt>
                <c:pt idx="24">
                  <c:v>0.58000000000000018</c:v>
                </c:pt>
              </c:numCache>
            </c:numRef>
          </c:xVal>
          <c:yVal>
            <c:numRef>
              <c:f>optim_2!$O$10:$O$34</c:f>
              <c:numCache>
                <c:formatCode>General</c:formatCode>
                <c:ptCount val="25"/>
                <c:pt idx="0">
                  <c:v>294.45402586324116</c:v>
                </c:pt>
                <c:pt idx="1">
                  <c:v>222.15551721073979</c:v>
                </c:pt>
                <c:pt idx="2">
                  <c:v>183.94990499703522</c:v>
                </c:pt>
                <c:pt idx="3">
                  <c:v>163.34361275633142</c:v>
                </c:pt>
                <c:pt idx="4">
                  <c:v>152.69295101129507</c:v>
                </c:pt>
                <c:pt idx="5">
                  <c:v>148.07612692434699</c:v>
                </c:pt>
                <c:pt idx="6">
                  <c:v>147.31882793767448</c:v>
                </c:pt>
                <c:pt idx="7">
                  <c:v>149.13961954698738</c:v>
                </c:pt>
                <c:pt idx="8">
                  <c:v>152.74498124801417</c:v>
                </c:pt>
                <c:pt idx="9">
                  <c:v>157.62300971942551</c:v>
                </c:pt>
                <c:pt idx="10">
                  <c:v>163.43191159939499</c:v>
                </c:pt>
                <c:pt idx="11">
                  <c:v>169.93667437089479</c:v>
                </c:pt>
                <c:pt idx="12">
                  <c:v>176.97155731454211</c:v>
                </c:pt>
                <c:pt idx="13">
                  <c:v>184.4170589563569</c:v>
                </c:pt>
                <c:pt idx="14">
                  <c:v>192.1853231202879</c:v>
                </c:pt>
                <c:pt idx="15">
                  <c:v>200.21063373484057</c:v>
                </c:pt>
                <c:pt idx="16">
                  <c:v>208.44307130578659</c:v>
                </c:pt>
                <c:pt idx="17">
                  <c:v>216.84418645084935</c:v>
                </c:pt>
                <c:pt idx="18">
                  <c:v>225.38399106623197</c:v>
                </c:pt>
                <c:pt idx="19">
                  <c:v>234.03882872199904</c:v>
                </c:pt>
                <c:pt idx="20">
                  <c:v>242.789843132454</c:v>
                </c:pt>
                <c:pt idx="21">
                  <c:v>251.62186061779437</c:v>
                </c:pt>
                <c:pt idx="22">
                  <c:v>260.52256373514467</c:v>
                </c:pt>
                <c:pt idx="23">
                  <c:v>269.48187270705137</c:v>
                </c:pt>
                <c:pt idx="24">
                  <c:v>278.49147715244573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1F-41AD-AB75-C4D0895A0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001312"/>
        <c:axId val="635998360"/>
      </c:scatterChart>
      <c:valAx>
        <c:axId val="63600131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Diameter</a:t>
                </a:r>
                <a:r>
                  <a:rPr lang="en-US" baseline="0"/>
                  <a:t> of Pipe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35998360"/>
        <c:crosses val="autoZero"/>
        <c:crossBetween val="midCat"/>
      </c:valAx>
      <c:valAx>
        <c:axId val="6359983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Total Costs $(/day)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3600131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22</xdr:row>
      <xdr:rowOff>84772</xdr:rowOff>
    </xdr:from>
    <xdr:to>
      <xdr:col>6</xdr:col>
      <xdr:colOff>161925</xdr:colOff>
      <xdr:row>36</xdr:row>
      <xdr:rowOff>160972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70B40B-E121-4769-AE18-EAF7FC10E9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1</xdr:row>
      <xdr:rowOff>7620</xdr:rowOff>
    </xdr:from>
    <xdr:to>
      <xdr:col>15</xdr:col>
      <xdr:colOff>335280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98BDB3-75DC-4444-9E75-E9DFAA19B7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73342</xdr:colOff>
      <xdr:row>3</xdr:row>
      <xdr:rowOff>48577</xdr:rowOff>
    </xdr:from>
    <xdr:to>
      <xdr:col>10</xdr:col>
      <xdr:colOff>294322</xdr:colOff>
      <xdr:row>17</xdr:row>
      <xdr:rowOff>124777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2D2952-0756-4969-8B44-C6F5C7FA0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20</xdr:row>
      <xdr:rowOff>66674</xdr:rowOff>
    </xdr:from>
    <xdr:to>
      <xdr:col>4</xdr:col>
      <xdr:colOff>1152526</xdr:colOff>
      <xdr:row>32</xdr:row>
      <xdr:rowOff>157161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FB22CD-68FF-40A4-A58A-7283F3F116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4</xdr:row>
      <xdr:rowOff>52387</xdr:rowOff>
    </xdr:from>
    <xdr:to>
      <xdr:col>11</xdr:col>
      <xdr:colOff>523875</xdr:colOff>
      <xdr:row>18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704F4B-905C-4C45-BF2C-E73273E74B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1</xdr:row>
      <xdr:rowOff>90487</xdr:rowOff>
    </xdr:from>
    <xdr:to>
      <xdr:col>18</xdr:col>
      <xdr:colOff>495300</xdr:colOff>
      <xdr:row>15</xdr:row>
      <xdr:rowOff>166687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6EDB01-D1C8-4F14-9408-A2129F03B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171450</xdr:colOff>
      <xdr:row>16</xdr:row>
      <xdr:rowOff>28575</xdr:rowOff>
    </xdr:from>
    <xdr:to>
      <xdr:col>18</xdr:col>
      <xdr:colOff>476250</xdr:colOff>
      <xdr:row>30</xdr:row>
      <xdr:rowOff>104775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FD936E-DC21-45A2-825F-642181007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247650</xdr:colOff>
      <xdr:row>7</xdr:row>
      <xdr:rowOff>147637</xdr:rowOff>
    </xdr:from>
    <xdr:to>
      <xdr:col>22</xdr:col>
      <xdr:colOff>552450</xdr:colOff>
      <xdr:row>22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9554A1-0551-4B33-9E69-7E3E9EFDE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35</xdr:row>
      <xdr:rowOff>42862</xdr:rowOff>
    </xdr:from>
    <xdr:to>
      <xdr:col>9</xdr:col>
      <xdr:colOff>123825</xdr:colOff>
      <xdr:row>49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082746-305D-4CCC-9D3A-9DB5DD96AE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D84F-D9DF-4ECD-837B-DB3A327B1B01}">
  <dimension ref="B2:J22"/>
  <sheetViews>
    <sheetView topLeftCell="B11" workbookViewId="0">
      <selection activeCell="K9" sqref="K9"/>
    </sheetView>
  </sheetViews>
  <sheetFormatPr defaultRowHeight="15" x14ac:dyDescent="0.25"/>
  <cols>
    <col min="2" max="2" width="11.5703125" style="2" customWidth="1"/>
    <col min="3" max="4" width="17" style="2" customWidth="1"/>
    <col min="5" max="5" width="15.7109375" style="2" bestFit="1" customWidth="1"/>
    <col min="6" max="6" width="17.140625" style="2" customWidth="1"/>
    <col min="7" max="7" width="12.5703125" style="2" bestFit="1" customWidth="1"/>
    <col min="8" max="8" width="11.42578125" style="2" bestFit="1" customWidth="1"/>
    <col min="9" max="9" width="11" style="2" customWidth="1"/>
  </cols>
  <sheetData>
    <row r="2" spans="2:10" x14ac:dyDescent="0.25">
      <c r="B2" s="8" t="s">
        <v>42</v>
      </c>
      <c r="C2" s="8" t="s">
        <v>1</v>
      </c>
      <c r="D2" s="8" t="s">
        <v>43</v>
      </c>
      <c r="E2" s="8" t="s">
        <v>0</v>
      </c>
      <c r="F2" s="8" t="s">
        <v>2</v>
      </c>
      <c r="G2" s="8" t="s">
        <v>3</v>
      </c>
      <c r="H2" s="8" t="s">
        <v>4</v>
      </c>
      <c r="I2" s="8" t="s">
        <v>5</v>
      </c>
      <c r="J2" s="8" t="s">
        <v>44</v>
      </c>
    </row>
    <row r="3" spans="2:10" x14ac:dyDescent="0.25">
      <c r="B3" s="2">
        <v>1</v>
      </c>
      <c r="C3" s="3">
        <v>18000</v>
      </c>
      <c r="D3" s="3">
        <f>C3/1000</f>
        <v>18</v>
      </c>
      <c r="E3" s="2">
        <f>0.85*B3</f>
        <v>0.85</v>
      </c>
      <c r="F3" s="4">
        <f>300*200000*0.0033/E3</f>
        <v>232941.17647058825</v>
      </c>
      <c r="G3" s="2">
        <f>0.05*C3</f>
        <v>900</v>
      </c>
      <c r="H3" s="2">
        <f>0.15*C3</f>
        <v>2700</v>
      </c>
      <c r="I3" s="4">
        <f t="shared" ref="I3:I22" si="0">SUM(C3/10,F3,G3,H3)</f>
        <v>238341.17647058825</v>
      </c>
      <c r="J3">
        <f>I3/1000</f>
        <v>238.34117647058827</v>
      </c>
    </row>
    <row r="4" spans="2:10" x14ac:dyDescent="0.25">
      <c r="B4" s="2">
        <v>2</v>
      </c>
      <c r="C4" s="3">
        <f>C3+15000</f>
        <v>33000</v>
      </c>
      <c r="D4" s="3">
        <f t="shared" ref="D4:D22" si="1">C4/1000</f>
        <v>33</v>
      </c>
      <c r="E4" s="2">
        <f t="shared" ref="E4:E22" si="2">0.85*B4</f>
        <v>1.7</v>
      </c>
      <c r="F4" s="4">
        <f t="shared" ref="F4:F22" si="3">300*200000*0.0033/E4</f>
        <v>116470.58823529413</v>
      </c>
      <c r="G4" s="2">
        <f t="shared" ref="G4:G22" si="4">0.05*C4</f>
        <v>1650</v>
      </c>
      <c r="H4" s="2">
        <f t="shared" ref="H4:H22" si="5">0.15*C4</f>
        <v>4950</v>
      </c>
      <c r="I4" s="4">
        <f t="shared" si="0"/>
        <v>126370.58823529413</v>
      </c>
      <c r="J4">
        <f t="shared" ref="J4:J22" si="6">I4/1000</f>
        <v>126.37058823529412</v>
      </c>
    </row>
    <row r="5" spans="2:10" x14ac:dyDescent="0.25">
      <c r="B5" s="2">
        <v>3</v>
      </c>
      <c r="C5" s="3">
        <f t="shared" ref="C5:C22" si="7">C4+15000</f>
        <v>48000</v>
      </c>
      <c r="D5" s="3">
        <f t="shared" si="1"/>
        <v>48</v>
      </c>
      <c r="E5" s="2">
        <f t="shared" si="2"/>
        <v>2.5499999999999998</v>
      </c>
      <c r="F5" s="4">
        <f t="shared" si="3"/>
        <v>77647.058823529413</v>
      </c>
      <c r="G5" s="2">
        <f t="shared" si="4"/>
        <v>2400</v>
      </c>
      <c r="H5" s="2">
        <f t="shared" si="5"/>
        <v>7200</v>
      </c>
      <c r="I5" s="4">
        <f t="shared" si="0"/>
        <v>92047.058823529413</v>
      </c>
      <c r="J5">
        <f t="shared" si="6"/>
        <v>92.047058823529412</v>
      </c>
    </row>
    <row r="6" spans="2:10" x14ac:dyDescent="0.25">
      <c r="B6" s="2">
        <v>4</v>
      </c>
      <c r="C6" s="3">
        <f t="shared" si="7"/>
        <v>63000</v>
      </c>
      <c r="D6" s="3">
        <f t="shared" si="1"/>
        <v>63</v>
      </c>
      <c r="E6" s="2">
        <f t="shared" si="2"/>
        <v>3.4</v>
      </c>
      <c r="F6" s="4">
        <f t="shared" si="3"/>
        <v>58235.294117647063</v>
      </c>
      <c r="G6" s="2">
        <f t="shared" si="4"/>
        <v>3150</v>
      </c>
      <c r="H6" s="2">
        <f t="shared" si="5"/>
        <v>9450</v>
      </c>
      <c r="I6" s="4">
        <f t="shared" si="0"/>
        <v>77135.294117647063</v>
      </c>
      <c r="J6">
        <f t="shared" si="6"/>
        <v>77.135294117647064</v>
      </c>
    </row>
    <row r="7" spans="2:10" x14ac:dyDescent="0.25">
      <c r="B7" s="2">
        <v>5</v>
      </c>
      <c r="C7" s="3">
        <f t="shared" si="7"/>
        <v>78000</v>
      </c>
      <c r="D7" s="3">
        <f t="shared" si="1"/>
        <v>78</v>
      </c>
      <c r="E7" s="2">
        <f t="shared" si="2"/>
        <v>4.25</v>
      </c>
      <c r="F7" s="4">
        <f t="shared" si="3"/>
        <v>46588.23529411765</v>
      </c>
      <c r="G7" s="2">
        <f t="shared" si="4"/>
        <v>3900</v>
      </c>
      <c r="H7" s="2">
        <f t="shared" si="5"/>
        <v>11700</v>
      </c>
      <c r="I7" s="4">
        <f t="shared" si="0"/>
        <v>69988.23529411765</v>
      </c>
      <c r="J7">
        <f t="shared" si="6"/>
        <v>69.988235294117644</v>
      </c>
    </row>
    <row r="8" spans="2:10" x14ac:dyDescent="0.25">
      <c r="B8" s="2">
        <v>6</v>
      </c>
      <c r="C8" s="3">
        <f t="shared" si="7"/>
        <v>93000</v>
      </c>
      <c r="D8" s="3">
        <f t="shared" si="1"/>
        <v>93</v>
      </c>
      <c r="E8" s="2">
        <f t="shared" si="2"/>
        <v>5.0999999999999996</v>
      </c>
      <c r="F8" s="4">
        <f t="shared" si="3"/>
        <v>38823.529411764706</v>
      </c>
      <c r="G8" s="2">
        <f t="shared" si="4"/>
        <v>4650</v>
      </c>
      <c r="H8" s="2">
        <f t="shared" si="5"/>
        <v>13950</v>
      </c>
      <c r="I8" s="4">
        <f t="shared" si="0"/>
        <v>66723.529411764699</v>
      </c>
      <c r="J8">
        <f t="shared" si="6"/>
        <v>66.723529411764702</v>
      </c>
    </row>
    <row r="9" spans="2:10" x14ac:dyDescent="0.25">
      <c r="B9" s="5">
        <v>7</v>
      </c>
      <c r="C9" s="6">
        <f t="shared" si="7"/>
        <v>108000</v>
      </c>
      <c r="D9" s="3">
        <f t="shared" si="1"/>
        <v>108</v>
      </c>
      <c r="E9" s="5">
        <f t="shared" si="2"/>
        <v>5.95</v>
      </c>
      <c r="F9" s="7">
        <f t="shared" si="3"/>
        <v>33277.310924369747</v>
      </c>
      <c r="G9" s="5">
        <f t="shared" si="4"/>
        <v>5400</v>
      </c>
      <c r="H9" s="5">
        <f t="shared" si="5"/>
        <v>16200</v>
      </c>
      <c r="I9" s="7">
        <f t="shared" si="0"/>
        <v>65677.310924369755</v>
      </c>
      <c r="J9">
        <f t="shared" si="6"/>
        <v>65.677310924369749</v>
      </c>
    </row>
    <row r="10" spans="2:10" x14ac:dyDescent="0.25">
      <c r="B10" s="2">
        <v>8</v>
      </c>
      <c r="C10" s="3">
        <f t="shared" si="7"/>
        <v>123000</v>
      </c>
      <c r="D10" s="3">
        <f t="shared" si="1"/>
        <v>123</v>
      </c>
      <c r="E10" s="2">
        <f t="shared" si="2"/>
        <v>6.8</v>
      </c>
      <c r="F10" s="4">
        <f t="shared" si="3"/>
        <v>29117.647058823532</v>
      </c>
      <c r="G10" s="2">
        <f t="shared" si="4"/>
        <v>6150</v>
      </c>
      <c r="H10" s="2">
        <f t="shared" si="5"/>
        <v>18450</v>
      </c>
      <c r="I10" s="4">
        <f t="shared" si="0"/>
        <v>66017.647058823524</v>
      </c>
      <c r="J10">
        <f t="shared" si="6"/>
        <v>66.017647058823528</v>
      </c>
    </row>
    <row r="11" spans="2:10" x14ac:dyDescent="0.25">
      <c r="B11" s="2">
        <v>9</v>
      </c>
      <c r="C11" s="3">
        <f t="shared" si="7"/>
        <v>138000</v>
      </c>
      <c r="D11" s="3">
        <f t="shared" si="1"/>
        <v>138</v>
      </c>
      <c r="E11" s="2">
        <f t="shared" si="2"/>
        <v>7.6499999999999995</v>
      </c>
      <c r="F11" s="4">
        <f t="shared" si="3"/>
        <v>25882.352941176472</v>
      </c>
      <c r="G11" s="2">
        <f t="shared" si="4"/>
        <v>6900</v>
      </c>
      <c r="H11" s="2">
        <f t="shared" si="5"/>
        <v>20700</v>
      </c>
      <c r="I11" s="4">
        <f t="shared" si="0"/>
        <v>67282.352941176476</v>
      </c>
      <c r="J11">
        <f t="shared" si="6"/>
        <v>67.28235294117647</v>
      </c>
    </row>
    <row r="12" spans="2:10" x14ac:dyDescent="0.25">
      <c r="B12" s="2">
        <v>10</v>
      </c>
      <c r="C12" s="3">
        <f t="shared" si="7"/>
        <v>153000</v>
      </c>
      <c r="D12" s="3">
        <f t="shared" si="1"/>
        <v>153</v>
      </c>
      <c r="E12" s="2">
        <f t="shared" si="2"/>
        <v>8.5</v>
      </c>
      <c r="F12" s="4">
        <f t="shared" si="3"/>
        <v>23294.117647058825</v>
      </c>
      <c r="G12" s="2">
        <f t="shared" si="4"/>
        <v>7650</v>
      </c>
      <c r="H12" s="2">
        <f t="shared" si="5"/>
        <v>22950</v>
      </c>
      <c r="I12" s="4">
        <f t="shared" si="0"/>
        <v>69194.117647058825</v>
      </c>
      <c r="J12">
        <f t="shared" si="6"/>
        <v>69.194117647058832</v>
      </c>
    </row>
    <row r="13" spans="2:10" x14ac:dyDescent="0.25">
      <c r="B13" s="2">
        <v>11</v>
      </c>
      <c r="C13" s="3">
        <f t="shared" si="7"/>
        <v>168000</v>
      </c>
      <c r="D13" s="3">
        <f t="shared" si="1"/>
        <v>168</v>
      </c>
      <c r="E13" s="2">
        <f t="shared" si="2"/>
        <v>9.35</v>
      </c>
      <c r="F13" s="4">
        <f t="shared" si="3"/>
        <v>21176.470588235294</v>
      </c>
      <c r="G13" s="2">
        <f t="shared" si="4"/>
        <v>8400</v>
      </c>
      <c r="H13" s="2">
        <f t="shared" si="5"/>
        <v>25200</v>
      </c>
      <c r="I13" s="4">
        <f t="shared" si="0"/>
        <v>71576.470588235301</v>
      </c>
      <c r="J13">
        <f t="shared" si="6"/>
        <v>71.576470588235296</v>
      </c>
    </row>
    <row r="14" spans="2:10" x14ac:dyDescent="0.25">
      <c r="B14" s="2">
        <v>12</v>
      </c>
      <c r="C14" s="3">
        <f t="shared" si="7"/>
        <v>183000</v>
      </c>
      <c r="D14" s="3">
        <f t="shared" si="1"/>
        <v>183</v>
      </c>
      <c r="E14" s="2">
        <f t="shared" si="2"/>
        <v>10.199999999999999</v>
      </c>
      <c r="F14" s="4">
        <f t="shared" si="3"/>
        <v>19411.764705882353</v>
      </c>
      <c r="G14" s="2">
        <f t="shared" si="4"/>
        <v>9150</v>
      </c>
      <c r="H14" s="2">
        <f t="shared" si="5"/>
        <v>27450</v>
      </c>
      <c r="I14" s="4">
        <f t="shared" si="0"/>
        <v>74311.76470588235</v>
      </c>
      <c r="J14">
        <f t="shared" si="6"/>
        <v>74.311764705882354</v>
      </c>
    </row>
    <row r="15" spans="2:10" x14ac:dyDescent="0.25">
      <c r="B15" s="2">
        <v>13</v>
      </c>
      <c r="C15" s="3">
        <f t="shared" si="7"/>
        <v>198000</v>
      </c>
      <c r="D15" s="3">
        <f t="shared" si="1"/>
        <v>198</v>
      </c>
      <c r="E15" s="2">
        <f t="shared" si="2"/>
        <v>11.049999999999999</v>
      </c>
      <c r="F15" s="4">
        <f t="shared" si="3"/>
        <v>17918.552036199097</v>
      </c>
      <c r="G15" s="2">
        <f t="shared" si="4"/>
        <v>9900</v>
      </c>
      <c r="H15" s="2">
        <f t="shared" si="5"/>
        <v>29700</v>
      </c>
      <c r="I15" s="4">
        <f t="shared" si="0"/>
        <v>77318.552036199093</v>
      </c>
      <c r="J15">
        <f t="shared" si="6"/>
        <v>77.318552036199094</v>
      </c>
    </row>
    <row r="16" spans="2:10" x14ac:dyDescent="0.25">
      <c r="B16" s="2">
        <v>14</v>
      </c>
      <c r="C16" s="3">
        <f t="shared" si="7"/>
        <v>213000</v>
      </c>
      <c r="D16" s="3">
        <f t="shared" si="1"/>
        <v>213</v>
      </c>
      <c r="E16" s="2">
        <f t="shared" si="2"/>
        <v>11.9</v>
      </c>
      <c r="F16" s="4">
        <f t="shared" si="3"/>
        <v>16638.655462184874</v>
      </c>
      <c r="G16" s="2">
        <f t="shared" si="4"/>
        <v>10650</v>
      </c>
      <c r="H16" s="2">
        <f t="shared" si="5"/>
        <v>31950</v>
      </c>
      <c r="I16" s="4">
        <f t="shared" si="0"/>
        <v>80538.655462184877</v>
      </c>
      <c r="J16">
        <f t="shared" si="6"/>
        <v>80.538655462184877</v>
      </c>
    </row>
    <row r="17" spans="2:10" x14ac:dyDescent="0.25">
      <c r="B17" s="2">
        <v>15</v>
      </c>
      <c r="C17" s="3">
        <f t="shared" si="7"/>
        <v>228000</v>
      </c>
      <c r="D17" s="3">
        <f t="shared" si="1"/>
        <v>228</v>
      </c>
      <c r="E17" s="2">
        <f t="shared" si="2"/>
        <v>12.75</v>
      </c>
      <c r="F17" s="4">
        <f t="shared" si="3"/>
        <v>15529.411764705883</v>
      </c>
      <c r="G17" s="2">
        <f t="shared" si="4"/>
        <v>11400</v>
      </c>
      <c r="H17" s="2">
        <f t="shared" si="5"/>
        <v>34200</v>
      </c>
      <c r="I17" s="4">
        <f t="shared" si="0"/>
        <v>83929.411764705874</v>
      </c>
      <c r="J17">
        <f t="shared" si="6"/>
        <v>83.929411764705875</v>
      </c>
    </row>
    <row r="18" spans="2:10" x14ac:dyDescent="0.25">
      <c r="B18" s="2">
        <v>16</v>
      </c>
      <c r="C18" s="3">
        <f t="shared" si="7"/>
        <v>243000</v>
      </c>
      <c r="D18" s="3">
        <f t="shared" si="1"/>
        <v>243</v>
      </c>
      <c r="E18" s="2">
        <f t="shared" si="2"/>
        <v>13.6</v>
      </c>
      <c r="F18" s="4">
        <f t="shared" si="3"/>
        <v>14558.823529411766</v>
      </c>
      <c r="G18" s="2">
        <f t="shared" si="4"/>
        <v>12150</v>
      </c>
      <c r="H18" s="2">
        <f t="shared" si="5"/>
        <v>36450</v>
      </c>
      <c r="I18" s="4">
        <f t="shared" si="0"/>
        <v>87458.823529411762</v>
      </c>
      <c r="J18">
        <f t="shared" si="6"/>
        <v>87.45882352941176</v>
      </c>
    </row>
    <row r="19" spans="2:10" x14ac:dyDescent="0.25">
      <c r="B19" s="2">
        <v>17</v>
      </c>
      <c r="C19" s="3">
        <f t="shared" si="7"/>
        <v>258000</v>
      </c>
      <c r="D19" s="3">
        <f t="shared" si="1"/>
        <v>258</v>
      </c>
      <c r="E19" s="2">
        <f t="shared" si="2"/>
        <v>14.45</v>
      </c>
      <c r="F19" s="4">
        <f t="shared" si="3"/>
        <v>13702.422145328721</v>
      </c>
      <c r="G19" s="2">
        <f t="shared" si="4"/>
        <v>12900</v>
      </c>
      <c r="H19" s="2">
        <f t="shared" si="5"/>
        <v>38700</v>
      </c>
      <c r="I19" s="4">
        <f t="shared" si="0"/>
        <v>91102.422145328717</v>
      </c>
      <c r="J19">
        <f t="shared" si="6"/>
        <v>91.102422145328717</v>
      </c>
    </row>
    <row r="20" spans="2:10" x14ac:dyDescent="0.25">
      <c r="B20" s="2">
        <v>18</v>
      </c>
      <c r="C20" s="3">
        <f t="shared" si="7"/>
        <v>273000</v>
      </c>
      <c r="D20" s="3">
        <f t="shared" si="1"/>
        <v>273</v>
      </c>
      <c r="E20" s="2">
        <f t="shared" si="2"/>
        <v>15.299999999999999</v>
      </c>
      <c r="F20" s="4">
        <f t="shared" si="3"/>
        <v>12941.176470588236</v>
      </c>
      <c r="G20" s="2">
        <f t="shared" si="4"/>
        <v>13650</v>
      </c>
      <c r="H20" s="2">
        <f t="shared" si="5"/>
        <v>40950</v>
      </c>
      <c r="I20" s="4">
        <f t="shared" si="0"/>
        <v>94841.176470588238</v>
      </c>
      <c r="J20">
        <f t="shared" si="6"/>
        <v>94.841176470588238</v>
      </c>
    </row>
    <row r="21" spans="2:10" x14ac:dyDescent="0.25">
      <c r="B21" s="2">
        <v>19</v>
      </c>
      <c r="C21" s="3">
        <f t="shared" si="7"/>
        <v>288000</v>
      </c>
      <c r="D21" s="3">
        <f t="shared" si="1"/>
        <v>288</v>
      </c>
      <c r="E21" s="2">
        <f t="shared" si="2"/>
        <v>16.149999999999999</v>
      </c>
      <c r="F21" s="4">
        <f t="shared" si="3"/>
        <v>12260.061919504646</v>
      </c>
      <c r="G21" s="2">
        <f t="shared" si="4"/>
        <v>14400</v>
      </c>
      <c r="H21" s="2">
        <f t="shared" si="5"/>
        <v>43200</v>
      </c>
      <c r="I21" s="4">
        <f t="shared" si="0"/>
        <v>98660.061919504646</v>
      </c>
      <c r="J21">
        <f t="shared" si="6"/>
        <v>98.660061919504642</v>
      </c>
    </row>
    <row r="22" spans="2:10" x14ac:dyDescent="0.25">
      <c r="B22" s="2">
        <v>20</v>
      </c>
      <c r="C22" s="3">
        <f t="shared" si="7"/>
        <v>303000</v>
      </c>
      <c r="D22" s="3">
        <f t="shared" si="1"/>
        <v>303</v>
      </c>
      <c r="E22" s="2">
        <f t="shared" si="2"/>
        <v>17</v>
      </c>
      <c r="F22" s="4">
        <f t="shared" si="3"/>
        <v>11647.058823529413</v>
      </c>
      <c r="G22" s="2">
        <f t="shared" si="4"/>
        <v>15150</v>
      </c>
      <c r="H22" s="2">
        <f t="shared" si="5"/>
        <v>45450</v>
      </c>
      <c r="I22" s="4">
        <f t="shared" si="0"/>
        <v>102547.05882352941</v>
      </c>
      <c r="J22">
        <f t="shared" si="6"/>
        <v>102.54705882352941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D36E-F24F-469A-AC48-C88C741847A0}">
  <dimension ref="A1:I65"/>
  <sheetViews>
    <sheetView workbookViewId="0">
      <selection activeCell="E2" sqref="E2"/>
    </sheetView>
  </sheetViews>
  <sheetFormatPr defaultRowHeight="15" x14ac:dyDescent="0.25"/>
  <cols>
    <col min="2" max="3" width="14.28515625" customWidth="1"/>
    <col min="4" max="4" width="12" bestFit="1" customWidth="1"/>
    <col min="5" max="5" width="16.5703125" bestFit="1" customWidth="1"/>
    <col min="6" max="6" width="12" bestFit="1" customWidth="1"/>
    <col min="7" max="7" width="15.140625" bestFit="1" customWidth="1"/>
  </cols>
  <sheetData>
    <row r="1" spans="1:9" x14ac:dyDescent="0.25">
      <c r="I1">
        <f>MIN(F:F)</f>
        <v>8522.1814371256205</v>
      </c>
    </row>
    <row r="2" spans="1:9" x14ac:dyDescent="0.25">
      <c r="B2" t="s">
        <v>9</v>
      </c>
      <c r="C2" t="s">
        <v>9</v>
      </c>
      <c r="D2" t="s">
        <v>6</v>
      </c>
      <c r="E2" t="s">
        <v>7</v>
      </c>
      <c r="F2" t="s">
        <v>8</v>
      </c>
      <c r="G2" t="s">
        <v>45</v>
      </c>
    </row>
    <row r="3" spans="1:9" x14ac:dyDescent="0.25">
      <c r="B3">
        <v>0</v>
      </c>
      <c r="C3">
        <f>B3*1000</f>
        <v>0</v>
      </c>
      <c r="D3">
        <f t="shared" ref="D3:D34" si="0">(34220)/(1 + 14.9625*LN((B3+0.1365)/0.1365))</f>
        <v>34220</v>
      </c>
      <c r="E3">
        <f>180*300*B3</f>
        <v>0</v>
      </c>
      <c r="F3">
        <f>D3+E3</f>
        <v>34220</v>
      </c>
      <c r="G3">
        <f>F3/1000</f>
        <v>34.22</v>
      </c>
      <c r="H3">
        <f>IF(F3=$I$1,1,0)</f>
        <v>0</v>
      </c>
    </row>
    <row r="4" spans="1:9" x14ac:dyDescent="0.25">
      <c r="B4">
        <f>B3+0.005</f>
        <v>5.0000000000000001E-3</v>
      </c>
      <c r="C4">
        <f t="shared" ref="C4:C65" si="1">B4*1000</f>
        <v>5</v>
      </c>
      <c r="D4">
        <f t="shared" si="0"/>
        <v>22245.661563362595</v>
      </c>
      <c r="E4">
        <f t="shared" ref="E4:E8" si="2">180*300*B4</f>
        <v>270</v>
      </c>
      <c r="F4">
        <f t="shared" ref="F4:F47" si="3">D4+E4</f>
        <v>22515.661563362595</v>
      </c>
      <c r="G4">
        <f t="shared" ref="G4:G65" si="4">F4/1000</f>
        <v>22.515661563362595</v>
      </c>
      <c r="H4">
        <f t="shared" ref="H4:H65" si="5">IF(F4=$I$1,1,0)</f>
        <v>0</v>
      </c>
    </row>
    <row r="5" spans="1:9" x14ac:dyDescent="0.25">
      <c r="B5">
        <f t="shared" ref="B5:B47" si="6">B4+0.005</f>
        <v>0.01</v>
      </c>
      <c r="C5">
        <f t="shared" si="1"/>
        <v>10</v>
      </c>
      <c r="D5">
        <f t="shared" si="0"/>
        <v>16628.917703638766</v>
      </c>
      <c r="E5">
        <f t="shared" si="2"/>
        <v>540</v>
      </c>
      <c r="F5">
        <f t="shared" si="3"/>
        <v>17168.917703638766</v>
      </c>
      <c r="G5">
        <f t="shared" si="4"/>
        <v>17.168917703638765</v>
      </c>
      <c r="H5">
        <f t="shared" si="5"/>
        <v>0</v>
      </c>
    </row>
    <row r="6" spans="1:9" x14ac:dyDescent="0.25">
      <c r="B6">
        <f t="shared" si="6"/>
        <v>1.4999999999999999E-2</v>
      </c>
      <c r="C6">
        <f t="shared" si="1"/>
        <v>15</v>
      </c>
      <c r="D6">
        <f t="shared" si="0"/>
        <v>13367.159476068797</v>
      </c>
      <c r="E6">
        <f t="shared" si="2"/>
        <v>810</v>
      </c>
      <c r="F6">
        <f t="shared" si="3"/>
        <v>14177.159476068797</v>
      </c>
      <c r="G6">
        <f t="shared" si="4"/>
        <v>14.177159476068796</v>
      </c>
      <c r="H6">
        <f t="shared" si="5"/>
        <v>0</v>
      </c>
    </row>
    <row r="7" spans="1:9" x14ac:dyDescent="0.25">
      <c r="B7">
        <f t="shared" si="6"/>
        <v>0.02</v>
      </c>
      <c r="C7">
        <f t="shared" si="1"/>
        <v>20</v>
      </c>
      <c r="D7">
        <f t="shared" si="0"/>
        <v>11234.983007587773</v>
      </c>
      <c r="E7">
        <f t="shared" si="2"/>
        <v>1080</v>
      </c>
      <c r="F7">
        <f t="shared" si="3"/>
        <v>12314.983007587773</v>
      </c>
      <c r="G7">
        <f t="shared" si="4"/>
        <v>12.314983007587772</v>
      </c>
      <c r="H7">
        <f t="shared" si="5"/>
        <v>0</v>
      </c>
    </row>
    <row r="8" spans="1:9" x14ac:dyDescent="0.25">
      <c r="B8">
        <f t="shared" si="6"/>
        <v>2.5000000000000001E-2</v>
      </c>
      <c r="C8">
        <f t="shared" si="1"/>
        <v>25</v>
      </c>
      <c r="D8">
        <f t="shared" si="0"/>
        <v>9731.5404394531961</v>
      </c>
      <c r="E8">
        <f t="shared" si="2"/>
        <v>1350</v>
      </c>
      <c r="F8">
        <f t="shared" si="3"/>
        <v>11081.540439453196</v>
      </c>
      <c r="G8">
        <f t="shared" si="4"/>
        <v>11.081540439453196</v>
      </c>
      <c r="H8">
        <f t="shared" si="5"/>
        <v>0</v>
      </c>
    </row>
    <row r="9" spans="1:9" x14ac:dyDescent="0.25">
      <c r="B9">
        <f t="shared" si="6"/>
        <v>3.0000000000000002E-2</v>
      </c>
      <c r="C9">
        <f t="shared" si="1"/>
        <v>30.000000000000004</v>
      </c>
      <c r="D9">
        <f t="shared" si="0"/>
        <v>8613.9836698458312</v>
      </c>
      <c r="E9">
        <f t="shared" ref="E9:E47" si="7">180*300*B9</f>
        <v>1620.0000000000002</v>
      </c>
      <c r="F9">
        <f t="shared" si="3"/>
        <v>10233.983669845831</v>
      </c>
      <c r="G9">
        <f t="shared" si="4"/>
        <v>10.233983669845831</v>
      </c>
      <c r="H9">
        <f t="shared" si="5"/>
        <v>0</v>
      </c>
    </row>
    <row r="10" spans="1:9" x14ac:dyDescent="0.25">
      <c r="B10">
        <f t="shared" si="6"/>
        <v>3.5000000000000003E-2</v>
      </c>
      <c r="C10">
        <f t="shared" si="1"/>
        <v>35</v>
      </c>
      <c r="D10">
        <f t="shared" si="0"/>
        <v>7750.2874939800404</v>
      </c>
      <c r="E10">
        <f t="shared" si="7"/>
        <v>1890.0000000000002</v>
      </c>
      <c r="F10">
        <f t="shared" si="3"/>
        <v>9640.2874939800404</v>
      </c>
      <c r="G10">
        <f t="shared" si="4"/>
        <v>9.6402874939800398</v>
      </c>
      <c r="H10">
        <f t="shared" si="5"/>
        <v>0</v>
      </c>
    </row>
    <row r="11" spans="1:9" x14ac:dyDescent="0.25">
      <c r="B11">
        <f t="shared" si="6"/>
        <v>0.04</v>
      </c>
      <c r="C11">
        <f t="shared" si="1"/>
        <v>40</v>
      </c>
      <c r="D11">
        <f t="shared" si="0"/>
        <v>7062.5046178157454</v>
      </c>
      <c r="E11">
        <f t="shared" si="7"/>
        <v>2160</v>
      </c>
      <c r="F11">
        <f t="shared" si="3"/>
        <v>9222.5046178157463</v>
      </c>
      <c r="G11">
        <f t="shared" si="4"/>
        <v>9.2225046178157459</v>
      </c>
      <c r="H11">
        <f t="shared" si="5"/>
        <v>0</v>
      </c>
    </row>
    <row r="12" spans="1:9" x14ac:dyDescent="0.25">
      <c r="B12">
        <f t="shared" si="6"/>
        <v>4.4999999999999998E-2</v>
      </c>
      <c r="C12">
        <f t="shared" si="1"/>
        <v>45</v>
      </c>
      <c r="D12">
        <f t="shared" si="0"/>
        <v>6501.648331340587</v>
      </c>
      <c r="E12">
        <f t="shared" si="7"/>
        <v>2430</v>
      </c>
      <c r="F12">
        <f t="shared" si="3"/>
        <v>8931.6483313405879</v>
      </c>
      <c r="G12">
        <f t="shared" si="4"/>
        <v>8.9316483313405879</v>
      </c>
      <c r="H12">
        <f t="shared" si="5"/>
        <v>0</v>
      </c>
    </row>
    <row r="13" spans="1:9" x14ac:dyDescent="0.25">
      <c r="B13">
        <f t="shared" si="6"/>
        <v>4.9999999999999996E-2</v>
      </c>
      <c r="C13">
        <f t="shared" si="1"/>
        <v>49.999999999999993</v>
      </c>
      <c r="D13">
        <f t="shared" si="0"/>
        <v>6035.3847427806286</v>
      </c>
      <c r="E13">
        <f t="shared" si="7"/>
        <v>2700</v>
      </c>
      <c r="F13">
        <f t="shared" si="3"/>
        <v>8735.3847427806286</v>
      </c>
      <c r="G13">
        <f t="shared" si="4"/>
        <v>8.7353847427806279</v>
      </c>
      <c r="H13">
        <f t="shared" si="5"/>
        <v>0</v>
      </c>
    </row>
    <row r="14" spans="1:9" x14ac:dyDescent="0.25">
      <c r="B14">
        <f t="shared" si="6"/>
        <v>5.4999999999999993E-2</v>
      </c>
      <c r="C14">
        <f t="shared" si="1"/>
        <v>54.999999999999993</v>
      </c>
      <c r="D14">
        <f t="shared" si="0"/>
        <v>5641.510101931618</v>
      </c>
      <c r="E14">
        <f t="shared" si="7"/>
        <v>2969.9999999999995</v>
      </c>
      <c r="F14">
        <f t="shared" si="3"/>
        <v>8611.5101019316171</v>
      </c>
      <c r="G14">
        <f t="shared" si="4"/>
        <v>8.6115101019316178</v>
      </c>
      <c r="H14">
        <f t="shared" si="5"/>
        <v>0</v>
      </c>
    </row>
    <row r="15" spans="1:9" x14ac:dyDescent="0.25">
      <c r="B15">
        <f t="shared" si="6"/>
        <v>5.9999999999999991E-2</v>
      </c>
      <c r="C15">
        <f t="shared" si="1"/>
        <v>59.999999999999993</v>
      </c>
      <c r="D15">
        <f t="shared" si="0"/>
        <v>5304.2712736913645</v>
      </c>
      <c r="E15">
        <f t="shared" si="7"/>
        <v>3239.9999999999995</v>
      </c>
      <c r="F15">
        <f t="shared" si="3"/>
        <v>8544.2712736913636</v>
      </c>
      <c r="G15">
        <f t="shared" si="4"/>
        <v>8.5442712736913631</v>
      </c>
      <c r="H15">
        <f t="shared" si="5"/>
        <v>0</v>
      </c>
    </row>
    <row r="16" spans="1:9" x14ac:dyDescent="0.25">
      <c r="A16" s="1"/>
      <c r="B16" s="1">
        <f t="shared" si="6"/>
        <v>6.4999999999999988E-2</v>
      </c>
      <c r="C16">
        <f t="shared" si="1"/>
        <v>64.999999999999986</v>
      </c>
      <c r="D16" s="1">
        <f t="shared" si="0"/>
        <v>5012.1814371256214</v>
      </c>
      <c r="E16" s="1">
        <f t="shared" si="7"/>
        <v>3509.9999999999995</v>
      </c>
      <c r="F16" s="1">
        <f t="shared" si="3"/>
        <v>8522.1814371256205</v>
      </c>
      <c r="G16">
        <f t="shared" si="4"/>
        <v>8.5221814371256208</v>
      </c>
      <c r="H16" s="1">
        <f t="shared" si="5"/>
        <v>1</v>
      </c>
    </row>
    <row r="17" spans="2:8" x14ac:dyDescent="0.25">
      <c r="B17">
        <f t="shared" si="6"/>
        <v>6.9999999999999993E-2</v>
      </c>
      <c r="C17">
        <f t="shared" si="1"/>
        <v>69.999999999999986</v>
      </c>
      <c r="D17">
        <f t="shared" si="0"/>
        <v>4756.6670968710414</v>
      </c>
      <c r="E17">
        <f t="shared" si="7"/>
        <v>3779.9999999999995</v>
      </c>
      <c r="F17">
        <f t="shared" si="3"/>
        <v>8536.6670968710405</v>
      </c>
      <c r="G17">
        <f t="shared" si="4"/>
        <v>8.5366670968710405</v>
      </c>
      <c r="H17">
        <f t="shared" si="5"/>
        <v>0</v>
      </c>
    </row>
    <row r="18" spans="2:8" x14ac:dyDescent="0.25">
      <c r="B18">
        <f t="shared" si="6"/>
        <v>7.4999999999999997E-2</v>
      </c>
      <c r="C18">
        <f t="shared" si="1"/>
        <v>75</v>
      </c>
      <c r="D18">
        <f t="shared" si="0"/>
        <v>4531.199303892804</v>
      </c>
      <c r="E18">
        <f t="shared" si="7"/>
        <v>4050</v>
      </c>
      <c r="F18">
        <f t="shared" si="3"/>
        <v>8581.1993038928049</v>
      </c>
      <c r="G18">
        <f t="shared" si="4"/>
        <v>8.5811993038928041</v>
      </c>
      <c r="H18">
        <f t="shared" si="5"/>
        <v>0</v>
      </c>
    </row>
    <row r="19" spans="2:8" x14ac:dyDescent="0.25">
      <c r="B19">
        <f t="shared" si="6"/>
        <v>0.08</v>
      </c>
      <c r="C19">
        <f t="shared" si="1"/>
        <v>80</v>
      </c>
      <c r="D19">
        <f t="shared" si="0"/>
        <v>4330.7182916883621</v>
      </c>
      <c r="E19">
        <f t="shared" si="7"/>
        <v>4320</v>
      </c>
      <c r="F19">
        <f t="shared" si="3"/>
        <v>8650.7182916883612</v>
      </c>
      <c r="G19">
        <f t="shared" si="4"/>
        <v>8.6507182916883618</v>
      </c>
      <c r="H19">
        <f t="shared" si="5"/>
        <v>0</v>
      </c>
    </row>
    <row r="20" spans="2:8" x14ac:dyDescent="0.25">
      <c r="B20">
        <f t="shared" si="6"/>
        <v>8.5000000000000006E-2</v>
      </c>
      <c r="C20">
        <f t="shared" si="1"/>
        <v>85</v>
      </c>
      <c r="D20">
        <f t="shared" si="0"/>
        <v>4151.2420744704195</v>
      </c>
      <c r="E20">
        <f t="shared" si="7"/>
        <v>4590</v>
      </c>
      <c r="F20">
        <f t="shared" si="3"/>
        <v>8741.2420744704195</v>
      </c>
      <c r="G20">
        <f t="shared" si="4"/>
        <v>8.7412420744704189</v>
      </c>
      <c r="H20">
        <f t="shared" si="5"/>
        <v>0</v>
      </c>
    </row>
    <row r="21" spans="2:8" x14ac:dyDescent="0.25">
      <c r="B21">
        <f t="shared" si="6"/>
        <v>9.0000000000000011E-2</v>
      </c>
      <c r="C21">
        <f t="shared" si="1"/>
        <v>90.000000000000014</v>
      </c>
      <c r="D21">
        <f t="shared" si="0"/>
        <v>3989.593855799043</v>
      </c>
      <c r="E21">
        <f t="shared" si="7"/>
        <v>4860.0000000000009</v>
      </c>
      <c r="F21">
        <f t="shared" si="3"/>
        <v>8849.5938557990448</v>
      </c>
      <c r="G21">
        <f t="shared" si="4"/>
        <v>8.8495938557990446</v>
      </c>
      <c r="H21">
        <f t="shared" si="5"/>
        <v>0</v>
      </c>
    </row>
    <row r="22" spans="2:8" x14ac:dyDescent="0.25">
      <c r="B22">
        <f t="shared" si="6"/>
        <v>9.5000000000000015E-2</v>
      </c>
      <c r="C22">
        <f t="shared" si="1"/>
        <v>95.000000000000014</v>
      </c>
      <c r="D22">
        <f t="shared" si="0"/>
        <v>3843.2081966098272</v>
      </c>
      <c r="E22">
        <f t="shared" si="7"/>
        <v>5130.0000000000009</v>
      </c>
      <c r="F22">
        <f t="shared" si="3"/>
        <v>8973.2081966098285</v>
      </c>
      <c r="G22">
        <f t="shared" si="4"/>
        <v>8.9732081966098285</v>
      </c>
      <c r="H22">
        <f t="shared" si="5"/>
        <v>0</v>
      </c>
    </row>
    <row r="23" spans="2:8" x14ac:dyDescent="0.25">
      <c r="B23">
        <f t="shared" si="6"/>
        <v>0.10000000000000002</v>
      </c>
      <c r="C23">
        <f t="shared" si="1"/>
        <v>100.00000000000001</v>
      </c>
      <c r="D23">
        <f t="shared" si="0"/>
        <v>3709.9906128006714</v>
      </c>
      <c r="E23">
        <f t="shared" si="7"/>
        <v>5400.0000000000009</v>
      </c>
      <c r="F23">
        <f t="shared" si="3"/>
        <v>9109.9906128006733</v>
      </c>
      <c r="G23">
        <f t="shared" si="4"/>
        <v>9.109990612800674</v>
      </c>
      <c r="H23">
        <f t="shared" si="5"/>
        <v>0</v>
      </c>
    </row>
    <row r="24" spans="2:8" x14ac:dyDescent="0.25">
      <c r="B24">
        <f t="shared" si="6"/>
        <v>0.10500000000000002</v>
      </c>
      <c r="C24">
        <f t="shared" si="1"/>
        <v>105.00000000000003</v>
      </c>
      <c r="D24">
        <f t="shared" si="0"/>
        <v>3588.2141738120345</v>
      </c>
      <c r="E24">
        <f t="shared" si="7"/>
        <v>5670.0000000000009</v>
      </c>
      <c r="F24">
        <f t="shared" si="3"/>
        <v>9258.2141738120354</v>
      </c>
      <c r="G24">
        <f t="shared" si="4"/>
        <v>9.2582141738120356</v>
      </c>
      <c r="H24">
        <f t="shared" si="5"/>
        <v>0</v>
      </c>
    </row>
    <row r="25" spans="2:8" x14ac:dyDescent="0.25">
      <c r="B25">
        <f t="shared" si="6"/>
        <v>0.11000000000000003</v>
      </c>
      <c r="C25">
        <f t="shared" si="1"/>
        <v>110.00000000000003</v>
      </c>
      <c r="D25">
        <f t="shared" si="0"/>
        <v>3476.4422039250076</v>
      </c>
      <c r="E25">
        <f t="shared" si="7"/>
        <v>5940.0000000000018</v>
      </c>
      <c r="F25">
        <f t="shared" si="3"/>
        <v>9416.4422039250094</v>
      </c>
      <c r="G25">
        <f t="shared" si="4"/>
        <v>9.4164422039250102</v>
      </c>
      <c r="H25">
        <f t="shared" si="5"/>
        <v>0</v>
      </c>
    </row>
    <row r="26" spans="2:8" x14ac:dyDescent="0.25">
      <c r="B26">
        <f t="shared" si="6"/>
        <v>0.11500000000000003</v>
      </c>
      <c r="C26">
        <f t="shared" si="1"/>
        <v>115.00000000000003</v>
      </c>
      <c r="D26">
        <f t="shared" si="0"/>
        <v>3373.469708498696</v>
      </c>
      <c r="E26">
        <f t="shared" si="7"/>
        <v>6210.0000000000018</v>
      </c>
      <c r="F26">
        <f t="shared" si="3"/>
        <v>9583.4697084986983</v>
      </c>
      <c r="G26">
        <f t="shared" si="4"/>
        <v>9.5834697084986988</v>
      </c>
      <c r="H26">
        <f t="shared" si="5"/>
        <v>0</v>
      </c>
    </row>
    <row r="27" spans="2:8" x14ac:dyDescent="0.25">
      <c r="B27">
        <f t="shared" si="6"/>
        <v>0.12000000000000004</v>
      </c>
      <c r="C27">
        <f t="shared" si="1"/>
        <v>120.00000000000004</v>
      </c>
      <c r="D27">
        <f t="shared" si="0"/>
        <v>3278.2784381211254</v>
      </c>
      <c r="E27">
        <f t="shared" si="7"/>
        <v>6480.0000000000018</v>
      </c>
      <c r="F27">
        <f t="shared" si="3"/>
        <v>9758.2784381211277</v>
      </c>
      <c r="G27">
        <f t="shared" si="4"/>
        <v>9.7582784381211276</v>
      </c>
      <c r="H27">
        <f t="shared" si="5"/>
        <v>0</v>
      </c>
    </row>
    <row r="28" spans="2:8" x14ac:dyDescent="0.25">
      <c r="B28">
        <f t="shared" si="6"/>
        <v>0.12500000000000003</v>
      </c>
      <c r="C28">
        <f t="shared" si="1"/>
        <v>125.00000000000003</v>
      </c>
      <c r="D28">
        <f t="shared" si="0"/>
        <v>3190.0020241162733</v>
      </c>
      <c r="E28">
        <f t="shared" si="7"/>
        <v>6750.0000000000018</v>
      </c>
      <c r="F28">
        <f t="shared" si="3"/>
        <v>9940.0020241162747</v>
      </c>
      <c r="G28">
        <f t="shared" si="4"/>
        <v>9.940002024116275</v>
      </c>
      <c r="H28">
        <f t="shared" si="5"/>
        <v>0</v>
      </c>
    </row>
    <row r="29" spans="2:8" x14ac:dyDescent="0.25">
      <c r="B29">
        <f t="shared" si="6"/>
        <v>0.13000000000000003</v>
      </c>
      <c r="C29">
        <f t="shared" si="1"/>
        <v>130.00000000000003</v>
      </c>
      <c r="D29">
        <f t="shared" si="0"/>
        <v>3107.8986464634777</v>
      </c>
      <c r="E29">
        <f t="shared" si="7"/>
        <v>7020.0000000000018</v>
      </c>
      <c r="F29">
        <f t="shared" si="3"/>
        <v>10127.89864646348</v>
      </c>
      <c r="G29">
        <f t="shared" si="4"/>
        <v>10.12789864646348</v>
      </c>
      <c r="H29">
        <f t="shared" si="5"/>
        <v>0</v>
      </c>
    </row>
    <row r="30" spans="2:8" x14ac:dyDescent="0.25">
      <c r="B30">
        <f t="shared" si="6"/>
        <v>0.13500000000000004</v>
      </c>
      <c r="C30">
        <f t="shared" si="1"/>
        <v>135.00000000000003</v>
      </c>
      <c r="D30">
        <f t="shared" si="0"/>
        <v>3031.3294012824531</v>
      </c>
      <c r="E30">
        <f t="shared" si="7"/>
        <v>7290.0000000000018</v>
      </c>
      <c r="F30">
        <f t="shared" si="3"/>
        <v>10321.329401282455</v>
      </c>
      <c r="G30">
        <f t="shared" si="4"/>
        <v>10.321329401282455</v>
      </c>
      <c r="H30">
        <f t="shared" si="5"/>
        <v>0</v>
      </c>
    </row>
    <row r="31" spans="2:8" x14ac:dyDescent="0.25">
      <c r="B31">
        <f t="shared" si="6"/>
        <v>0.14000000000000004</v>
      </c>
      <c r="C31">
        <f t="shared" si="1"/>
        <v>140.00000000000003</v>
      </c>
      <c r="D31">
        <f t="shared" si="0"/>
        <v>2959.7410276354212</v>
      </c>
      <c r="E31">
        <f t="shared" si="7"/>
        <v>7560.0000000000018</v>
      </c>
      <c r="F31">
        <f t="shared" si="3"/>
        <v>10519.741027635424</v>
      </c>
      <c r="G31">
        <f t="shared" si="4"/>
        <v>10.519741027635424</v>
      </c>
      <c r="H31">
        <f t="shared" si="5"/>
        <v>0</v>
      </c>
    </row>
    <row r="32" spans="2:8" x14ac:dyDescent="0.25">
      <c r="B32">
        <f t="shared" si="6"/>
        <v>0.14500000000000005</v>
      </c>
      <c r="C32">
        <f t="shared" si="1"/>
        <v>145.00000000000006</v>
      </c>
      <c r="D32">
        <f t="shared" si="0"/>
        <v>2892.6520018937431</v>
      </c>
      <c r="E32">
        <f t="shared" si="7"/>
        <v>7830.0000000000027</v>
      </c>
      <c r="F32">
        <f t="shared" si="3"/>
        <v>10722.652001893746</v>
      </c>
      <c r="G32">
        <f t="shared" si="4"/>
        <v>10.722652001893746</v>
      </c>
      <c r="H32">
        <f t="shared" si="5"/>
        <v>0</v>
      </c>
    </row>
    <row r="33" spans="2:8" x14ac:dyDescent="0.25">
      <c r="B33">
        <f t="shared" si="6"/>
        <v>0.15000000000000005</v>
      </c>
      <c r="C33">
        <f t="shared" si="1"/>
        <v>150.00000000000006</v>
      </c>
      <c r="D33">
        <f t="shared" si="0"/>
        <v>2829.6412576747816</v>
      </c>
      <c r="E33">
        <f t="shared" si="7"/>
        <v>8100.0000000000027</v>
      </c>
      <c r="F33">
        <f t="shared" si="3"/>
        <v>10929.641257674784</v>
      </c>
      <c r="G33">
        <f t="shared" si="4"/>
        <v>10.929641257674785</v>
      </c>
      <c r="H33">
        <f t="shared" si="5"/>
        <v>0</v>
      </c>
    </row>
    <row r="34" spans="2:8" x14ac:dyDescent="0.25">
      <c r="B34">
        <f t="shared" si="6"/>
        <v>0.15500000000000005</v>
      </c>
      <c r="C34">
        <f t="shared" si="1"/>
        <v>155.00000000000006</v>
      </c>
      <c r="D34">
        <f t="shared" si="0"/>
        <v>2770.3389705102809</v>
      </c>
      <c r="E34">
        <f t="shared" si="7"/>
        <v>8370.0000000000036</v>
      </c>
      <c r="F34">
        <f t="shared" si="3"/>
        <v>11140.338970510285</v>
      </c>
      <c r="G34">
        <f t="shared" si="4"/>
        <v>11.140338970510285</v>
      </c>
      <c r="H34">
        <f t="shared" si="5"/>
        <v>0</v>
      </c>
    </row>
    <row r="35" spans="2:8" x14ac:dyDescent="0.25">
      <c r="B35">
        <f t="shared" si="6"/>
        <v>0.16000000000000006</v>
      </c>
      <c r="C35">
        <f t="shared" si="1"/>
        <v>160.00000000000006</v>
      </c>
      <c r="D35">
        <f t="shared" ref="D35:D65" si="8">(34220)/(1 + 14.9625*LN((B35+0.1365)/0.1365))</f>
        <v>2714.4189792779089</v>
      </c>
      <c r="E35">
        <f t="shared" si="7"/>
        <v>8640.0000000000036</v>
      </c>
      <c r="F35">
        <f t="shared" si="3"/>
        <v>11354.418979277913</v>
      </c>
      <c r="G35">
        <f t="shared" si="4"/>
        <v>11.354418979277913</v>
      </c>
      <c r="H35">
        <f t="shared" si="5"/>
        <v>0</v>
      </c>
    </row>
    <row r="36" spans="2:8" x14ac:dyDescent="0.25">
      <c r="B36">
        <f t="shared" si="6"/>
        <v>0.16500000000000006</v>
      </c>
      <c r="C36">
        <f t="shared" si="1"/>
        <v>165.00000000000006</v>
      </c>
      <c r="D36">
        <f t="shared" si="8"/>
        <v>2661.5925149015347</v>
      </c>
      <c r="E36">
        <f t="shared" si="7"/>
        <v>8910.0000000000036</v>
      </c>
      <c r="F36">
        <f t="shared" si="3"/>
        <v>11571.592514901538</v>
      </c>
      <c r="G36">
        <f t="shared" si="4"/>
        <v>11.571592514901539</v>
      </c>
      <c r="H36">
        <f t="shared" si="5"/>
        <v>0</v>
      </c>
    </row>
    <row r="37" spans="2:8" x14ac:dyDescent="0.25">
      <c r="B37">
        <f t="shared" si="6"/>
        <v>0.17000000000000007</v>
      </c>
      <c r="C37">
        <f t="shared" si="1"/>
        <v>170.00000000000006</v>
      </c>
      <c r="D37">
        <f t="shared" si="8"/>
        <v>2611.6029805205153</v>
      </c>
      <c r="E37">
        <f t="shared" si="7"/>
        <v>9180.0000000000036</v>
      </c>
      <c r="F37">
        <f t="shared" si="3"/>
        <v>11791.602980520518</v>
      </c>
      <c r="G37">
        <f t="shared" si="4"/>
        <v>11.791602980520517</v>
      </c>
      <c r="H37">
        <f t="shared" si="5"/>
        <v>0</v>
      </c>
    </row>
    <row r="38" spans="2:8" x14ac:dyDescent="0.25">
      <c r="B38">
        <f t="shared" si="6"/>
        <v>0.17500000000000007</v>
      </c>
      <c r="C38">
        <f t="shared" si="1"/>
        <v>175.00000000000009</v>
      </c>
      <c r="D38">
        <f t="shared" si="8"/>
        <v>2564.2215829835322</v>
      </c>
      <c r="E38">
        <f t="shared" si="7"/>
        <v>9450.0000000000036</v>
      </c>
      <c r="F38">
        <f t="shared" si="3"/>
        <v>12014.221582983537</v>
      </c>
      <c r="G38">
        <f t="shared" si="4"/>
        <v>12.014221582983536</v>
      </c>
      <c r="H38">
        <f t="shared" si="5"/>
        <v>0</v>
      </c>
    </row>
    <row r="39" spans="2:8" x14ac:dyDescent="0.25">
      <c r="B39">
        <f t="shared" si="6"/>
        <v>0.18000000000000008</v>
      </c>
      <c r="C39">
        <f t="shared" si="1"/>
        <v>180.00000000000009</v>
      </c>
      <c r="D39">
        <f t="shared" si="8"/>
        <v>2519.2436579149735</v>
      </c>
      <c r="E39">
        <f t="shared" si="7"/>
        <v>9720.0000000000036</v>
      </c>
      <c r="F39">
        <f t="shared" si="3"/>
        <v>12239.243657914976</v>
      </c>
      <c r="G39">
        <f t="shared" si="4"/>
        <v>12.239243657914976</v>
      </c>
      <c r="H39">
        <f t="shared" si="5"/>
        <v>0</v>
      </c>
    </row>
    <row r="40" spans="2:8" x14ac:dyDescent="0.25">
      <c r="B40">
        <f t="shared" si="6"/>
        <v>0.18500000000000008</v>
      </c>
      <c r="C40">
        <f t="shared" si="1"/>
        <v>185.00000000000009</v>
      </c>
      <c r="D40">
        <f t="shared" si="8"/>
        <v>2476.4855631527294</v>
      </c>
      <c r="E40">
        <f t="shared" si="7"/>
        <v>9990.0000000000036</v>
      </c>
      <c r="F40">
        <f t="shared" si="3"/>
        <v>12466.485563152733</v>
      </c>
      <c r="G40">
        <f t="shared" si="4"/>
        <v>12.466485563152734</v>
      </c>
      <c r="H40">
        <f t="shared" si="5"/>
        <v>0</v>
      </c>
    </row>
    <row r="41" spans="2:8" x14ac:dyDescent="0.25">
      <c r="B41">
        <f t="shared" si="6"/>
        <v>0.19000000000000009</v>
      </c>
      <c r="C41">
        <f t="shared" si="1"/>
        <v>190.00000000000009</v>
      </c>
      <c r="D41">
        <f t="shared" si="8"/>
        <v>2435.782040540485</v>
      </c>
      <c r="E41">
        <f t="shared" si="7"/>
        <v>10260.000000000005</v>
      </c>
      <c r="F41">
        <f t="shared" si="3"/>
        <v>12695.782040540491</v>
      </c>
      <c r="G41">
        <f t="shared" si="4"/>
        <v>12.695782040540491</v>
      </c>
      <c r="H41">
        <f t="shared" si="5"/>
        <v>0</v>
      </c>
    </row>
    <row r="42" spans="2:8" x14ac:dyDescent="0.25">
      <c r="B42">
        <f t="shared" si="6"/>
        <v>0.19500000000000009</v>
      </c>
      <c r="C42">
        <f t="shared" si="1"/>
        <v>195.00000000000009</v>
      </c>
      <c r="D42">
        <f t="shared" si="8"/>
        <v>2396.9839656820859</v>
      </c>
      <c r="E42">
        <f t="shared" si="7"/>
        <v>10530.000000000005</v>
      </c>
      <c r="F42">
        <f t="shared" si="3"/>
        <v>12926.983965682091</v>
      </c>
      <c r="G42">
        <f t="shared" si="4"/>
        <v>12.926983965682091</v>
      </c>
      <c r="H42">
        <f t="shared" si="5"/>
        <v>0</v>
      </c>
    </row>
    <row r="43" spans="2:8" x14ac:dyDescent="0.25">
      <c r="B43">
        <f t="shared" si="6"/>
        <v>0.20000000000000009</v>
      </c>
      <c r="C43">
        <f t="shared" si="1"/>
        <v>200.00000000000009</v>
      </c>
      <c r="D43">
        <f t="shared" si="8"/>
        <v>2359.9564206615632</v>
      </c>
      <c r="E43">
        <f t="shared" si="7"/>
        <v>10800.000000000005</v>
      </c>
      <c r="F43">
        <f t="shared" si="3"/>
        <v>13159.956420661569</v>
      </c>
      <c r="G43">
        <f t="shared" si="4"/>
        <v>13.159956420661569</v>
      </c>
      <c r="H43">
        <f t="shared" si="5"/>
        <v>0</v>
      </c>
    </row>
    <row r="44" spans="2:8" x14ac:dyDescent="0.25">
      <c r="B44">
        <f t="shared" si="6"/>
        <v>0.2050000000000001</v>
      </c>
      <c r="C44">
        <f t="shared" si="1"/>
        <v>205.00000000000009</v>
      </c>
      <c r="D44">
        <f t="shared" si="8"/>
        <v>2324.5770368885965</v>
      </c>
      <c r="E44">
        <f t="shared" si="7"/>
        <v>11070.000000000005</v>
      </c>
      <c r="F44">
        <f t="shared" si="3"/>
        <v>13394.577036888602</v>
      </c>
      <c r="G44">
        <f t="shared" si="4"/>
        <v>13.394577036888602</v>
      </c>
      <c r="H44">
        <f t="shared" si="5"/>
        <v>0</v>
      </c>
    </row>
    <row r="45" spans="2:8" x14ac:dyDescent="0.25">
      <c r="B45">
        <f t="shared" si="6"/>
        <v>0.2100000000000001</v>
      </c>
      <c r="C45">
        <f t="shared" si="1"/>
        <v>210.00000000000011</v>
      </c>
      <c r="D45">
        <f t="shared" si="8"/>
        <v>2290.7345648858104</v>
      </c>
      <c r="E45">
        <f t="shared" si="7"/>
        <v>11340.000000000005</v>
      </c>
      <c r="F45">
        <f t="shared" si="3"/>
        <v>13630.734564885815</v>
      </c>
      <c r="G45">
        <f t="shared" si="4"/>
        <v>13.630734564885815</v>
      </c>
      <c r="H45">
        <f t="shared" si="5"/>
        <v>0</v>
      </c>
    </row>
    <row r="46" spans="2:8" x14ac:dyDescent="0.25">
      <c r="B46">
        <f t="shared" si="6"/>
        <v>0.21500000000000011</v>
      </c>
      <c r="C46">
        <f t="shared" si="1"/>
        <v>215.00000000000011</v>
      </c>
      <c r="D46">
        <f t="shared" si="8"/>
        <v>2258.3276355497019</v>
      </c>
      <c r="E46">
        <f t="shared" si="7"/>
        <v>11610.000000000005</v>
      </c>
      <c r="F46">
        <f t="shared" si="3"/>
        <v>13868.327635549707</v>
      </c>
      <c r="G46">
        <f t="shared" si="4"/>
        <v>13.868327635549708</v>
      </c>
      <c r="H46">
        <f t="shared" si="5"/>
        <v>0</v>
      </c>
    </row>
    <row r="47" spans="2:8" x14ac:dyDescent="0.25">
      <c r="B47">
        <f t="shared" si="6"/>
        <v>0.22000000000000011</v>
      </c>
      <c r="C47">
        <f t="shared" si="1"/>
        <v>220.00000000000011</v>
      </c>
      <c r="D47">
        <f t="shared" si="8"/>
        <v>2227.2636836153297</v>
      </c>
      <c r="E47">
        <f t="shared" si="7"/>
        <v>11880.000000000005</v>
      </c>
      <c r="F47">
        <f t="shared" si="3"/>
        <v>14107.263683615336</v>
      </c>
      <c r="G47">
        <f t="shared" si="4"/>
        <v>14.107263683615336</v>
      </c>
      <c r="H47">
        <f t="shared" si="5"/>
        <v>0</v>
      </c>
    </row>
    <row r="48" spans="2:8" x14ac:dyDescent="0.25">
      <c r="B48">
        <f t="shared" ref="B48:B65" si="9">B47+0.005</f>
        <v>0.22500000000000012</v>
      </c>
      <c r="C48">
        <f t="shared" si="1"/>
        <v>225.00000000000011</v>
      </c>
      <c r="D48">
        <f t="shared" si="8"/>
        <v>2197.4580090605041</v>
      </c>
      <c r="E48">
        <f t="shared" ref="E48:E65" si="10">180*300*B48</f>
        <v>12150.000000000005</v>
      </c>
      <c r="F48">
        <f t="shared" ref="F48:F65" si="11">D48+E48</f>
        <v>14347.458009060509</v>
      </c>
      <c r="G48">
        <f t="shared" si="4"/>
        <v>14.347458009060508</v>
      </c>
      <c r="H48">
        <f t="shared" si="5"/>
        <v>0</v>
      </c>
    </row>
    <row r="49" spans="2:8" x14ac:dyDescent="0.25">
      <c r="B49">
        <f t="shared" si="9"/>
        <v>0.23000000000000012</v>
      </c>
      <c r="C49">
        <f t="shared" si="1"/>
        <v>230.00000000000011</v>
      </c>
      <c r="D49">
        <f t="shared" si="8"/>
        <v>2168.8329562478348</v>
      </c>
      <c r="E49">
        <f t="shared" si="10"/>
        <v>12420.000000000007</v>
      </c>
      <c r="F49">
        <f t="shared" si="11"/>
        <v>14588.832956247843</v>
      </c>
      <c r="G49">
        <f t="shared" si="4"/>
        <v>14.588832956247844</v>
      </c>
      <c r="H49">
        <f t="shared" si="5"/>
        <v>0</v>
      </c>
    </row>
    <row r="50" spans="2:8" x14ac:dyDescent="0.25">
      <c r="B50">
        <f t="shared" si="9"/>
        <v>0.23500000000000013</v>
      </c>
      <c r="C50">
        <f t="shared" si="1"/>
        <v>235.00000000000011</v>
      </c>
      <c r="D50">
        <f t="shared" si="8"/>
        <v>2141.3171939159351</v>
      </c>
      <c r="E50">
        <f t="shared" si="10"/>
        <v>12690.000000000007</v>
      </c>
      <c r="F50">
        <f t="shared" si="11"/>
        <v>14831.317193915942</v>
      </c>
      <c r="G50">
        <f t="shared" si="4"/>
        <v>14.831317193915941</v>
      </c>
      <c r="H50">
        <f t="shared" si="5"/>
        <v>0</v>
      </c>
    </row>
    <row r="51" spans="2:8" x14ac:dyDescent="0.25">
      <c r="B51">
        <f t="shared" si="9"/>
        <v>0.24000000000000013</v>
      </c>
      <c r="C51">
        <f t="shared" si="1"/>
        <v>240.00000000000014</v>
      </c>
      <c r="D51">
        <f t="shared" si="8"/>
        <v>2114.8450818449983</v>
      </c>
      <c r="E51">
        <f t="shared" si="10"/>
        <v>12960.000000000007</v>
      </c>
      <c r="F51">
        <f t="shared" si="11"/>
        <v>15074.845081845006</v>
      </c>
      <c r="G51">
        <f t="shared" si="4"/>
        <v>15.074845081845005</v>
      </c>
      <c r="H51">
        <f t="shared" si="5"/>
        <v>0</v>
      </c>
    </row>
    <row r="52" spans="2:8" x14ac:dyDescent="0.25">
      <c r="B52">
        <f t="shared" si="9"/>
        <v>0.24500000000000013</v>
      </c>
      <c r="C52">
        <f t="shared" si="1"/>
        <v>245.00000000000014</v>
      </c>
      <c r="D52">
        <f t="shared" si="8"/>
        <v>2089.3561122548494</v>
      </c>
      <c r="E52">
        <f t="shared" si="10"/>
        <v>13230.000000000007</v>
      </c>
      <c r="F52">
        <f t="shared" si="11"/>
        <v>15319.356112254856</v>
      </c>
      <c r="G52">
        <f t="shared" si="4"/>
        <v>15.319356112254857</v>
      </c>
      <c r="H52">
        <f t="shared" si="5"/>
        <v>0</v>
      </c>
    </row>
    <row r="53" spans="2:8" x14ac:dyDescent="0.25">
      <c r="B53">
        <f t="shared" si="9"/>
        <v>0.25000000000000011</v>
      </c>
      <c r="C53">
        <f t="shared" si="1"/>
        <v>250.00000000000011</v>
      </c>
      <c r="D53">
        <f t="shared" si="8"/>
        <v>2064.7944158383157</v>
      </c>
      <c r="E53">
        <f t="shared" si="10"/>
        <v>13500.000000000005</v>
      </c>
      <c r="F53">
        <f t="shared" si="11"/>
        <v>15564.794415838322</v>
      </c>
      <c r="G53">
        <f t="shared" si="4"/>
        <v>15.564794415838321</v>
      </c>
      <c r="H53">
        <f t="shared" si="5"/>
        <v>0</v>
      </c>
    </row>
    <row r="54" spans="2:8" x14ac:dyDescent="0.25">
      <c r="B54">
        <f t="shared" si="9"/>
        <v>0.25500000000000012</v>
      </c>
      <c r="C54">
        <f t="shared" si="1"/>
        <v>255.00000000000011</v>
      </c>
      <c r="D54">
        <f t="shared" si="8"/>
        <v>2041.1083238629237</v>
      </c>
      <c r="E54">
        <f t="shared" si="10"/>
        <v>13770.000000000005</v>
      </c>
      <c r="F54">
        <f t="shared" si="11"/>
        <v>15811.108323862929</v>
      </c>
      <c r="G54">
        <f t="shared" si="4"/>
        <v>15.811108323862928</v>
      </c>
      <c r="H54">
        <f t="shared" si="5"/>
        <v>0</v>
      </c>
    </row>
    <row r="55" spans="2:8" x14ac:dyDescent="0.25">
      <c r="B55">
        <f t="shared" si="9"/>
        <v>0.26000000000000012</v>
      </c>
      <c r="C55">
        <f t="shared" si="1"/>
        <v>260.00000000000011</v>
      </c>
      <c r="D55">
        <f t="shared" si="8"/>
        <v>2018.2499790480588</v>
      </c>
      <c r="E55">
        <f t="shared" si="10"/>
        <v>14040.000000000007</v>
      </c>
      <c r="F55">
        <f t="shared" si="11"/>
        <v>16058.249979048065</v>
      </c>
      <c r="G55">
        <f t="shared" si="4"/>
        <v>16.058249979048064</v>
      </c>
      <c r="H55">
        <f t="shared" si="5"/>
        <v>0</v>
      </c>
    </row>
    <row r="56" spans="2:8" x14ac:dyDescent="0.25">
      <c r="B56">
        <f t="shared" si="9"/>
        <v>0.26500000000000012</v>
      </c>
      <c r="C56">
        <f t="shared" si="1"/>
        <v>265.00000000000011</v>
      </c>
      <c r="D56">
        <f t="shared" si="8"/>
        <v>1996.1749889894425</v>
      </c>
      <c r="E56">
        <f t="shared" si="10"/>
        <v>14310.000000000007</v>
      </c>
      <c r="F56">
        <f t="shared" si="11"/>
        <v>16306.174988989449</v>
      </c>
      <c r="G56">
        <f t="shared" si="4"/>
        <v>16.306174988989451</v>
      </c>
      <c r="H56">
        <f t="shared" si="5"/>
        <v>0</v>
      </c>
    </row>
    <row r="57" spans="2:8" x14ac:dyDescent="0.25">
      <c r="B57">
        <f t="shared" si="9"/>
        <v>0.27000000000000013</v>
      </c>
      <c r="C57">
        <f t="shared" si="1"/>
        <v>270.00000000000011</v>
      </c>
      <c r="D57">
        <f t="shared" si="8"/>
        <v>1974.8421167958177</v>
      </c>
      <c r="E57">
        <f t="shared" si="10"/>
        <v>14580.000000000007</v>
      </c>
      <c r="F57">
        <f t="shared" si="11"/>
        <v>16554.842116795826</v>
      </c>
      <c r="G57">
        <f t="shared" si="4"/>
        <v>16.554842116795825</v>
      </c>
      <c r="H57">
        <f t="shared" si="5"/>
        <v>0</v>
      </c>
    </row>
    <row r="58" spans="2:8" x14ac:dyDescent="0.25">
      <c r="B58">
        <f t="shared" si="9"/>
        <v>0.27500000000000013</v>
      </c>
      <c r="C58">
        <f t="shared" si="1"/>
        <v>275.00000000000011</v>
      </c>
      <c r="D58">
        <f t="shared" si="8"/>
        <v>1954.2130043541383</v>
      </c>
      <c r="E58">
        <f t="shared" si="10"/>
        <v>14850.000000000007</v>
      </c>
      <c r="F58">
        <f t="shared" si="11"/>
        <v>16804.213004354147</v>
      </c>
      <c r="G58">
        <f t="shared" si="4"/>
        <v>16.804213004354146</v>
      </c>
      <c r="H58">
        <f t="shared" si="5"/>
        <v>0</v>
      </c>
    </row>
    <row r="59" spans="2:8" x14ac:dyDescent="0.25">
      <c r="B59">
        <f t="shared" si="9"/>
        <v>0.28000000000000014</v>
      </c>
      <c r="C59">
        <f t="shared" si="1"/>
        <v>280.00000000000011</v>
      </c>
      <c r="D59">
        <f t="shared" si="8"/>
        <v>1934.2519242739688</v>
      </c>
      <c r="E59">
        <f t="shared" si="10"/>
        <v>15120.000000000007</v>
      </c>
      <c r="F59">
        <f t="shared" si="11"/>
        <v>17054.251924273976</v>
      </c>
      <c r="G59">
        <f t="shared" si="4"/>
        <v>17.054251924273977</v>
      </c>
      <c r="H59">
        <f t="shared" si="5"/>
        <v>0</v>
      </c>
    </row>
    <row r="60" spans="2:8" x14ac:dyDescent="0.25">
      <c r="B60">
        <f t="shared" si="9"/>
        <v>0.28500000000000014</v>
      </c>
      <c r="C60">
        <f t="shared" si="1"/>
        <v>285.00000000000011</v>
      </c>
      <c r="D60">
        <f t="shared" si="8"/>
        <v>1914.9255570991004</v>
      </c>
      <c r="E60">
        <f t="shared" si="10"/>
        <v>15390.000000000007</v>
      </c>
      <c r="F60">
        <f t="shared" si="11"/>
        <v>17304.925557099108</v>
      </c>
      <c r="G60">
        <f t="shared" si="4"/>
        <v>17.304925557099107</v>
      </c>
      <c r="H60">
        <f t="shared" si="5"/>
        <v>0</v>
      </c>
    </row>
    <row r="61" spans="2:8" x14ac:dyDescent="0.25">
      <c r="B61">
        <f t="shared" si="9"/>
        <v>0.29000000000000015</v>
      </c>
      <c r="C61">
        <f t="shared" si="1"/>
        <v>290.00000000000017</v>
      </c>
      <c r="D61">
        <f t="shared" si="8"/>
        <v>1896.2027908307755</v>
      </c>
      <c r="E61">
        <f t="shared" si="10"/>
        <v>15660.000000000007</v>
      </c>
      <c r="F61">
        <f t="shared" si="11"/>
        <v>17556.202790830783</v>
      </c>
      <c r="G61">
        <f t="shared" si="4"/>
        <v>17.556202790830781</v>
      </c>
      <c r="H61">
        <f t="shared" si="5"/>
        <v>0</v>
      </c>
    </row>
    <row r="62" spans="2:8" x14ac:dyDescent="0.25">
      <c r="B62">
        <f t="shared" si="9"/>
        <v>0.29500000000000015</v>
      </c>
      <c r="C62">
        <f t="shared" si="1"/>
        <v>295.00000000000017</v>
      </c>
      <c r="D62">
        <f t="shared" si="8"/>
        <v>1878.0545401957422</v>
      </c>
      <c r="E62">
        <f t="shared" si="10"/>
        <v>15930.000000000007</v>
      </c>
      <c r="F62">
        <f t="shared" si="11"/>
        <v>17808.05454019575</v>
      </c>
      <c r="G62">
        <f t="shared" si="4"/>
        <v>17.808054540195748</v>
      </c>
      <c r="H62">
        <f t="shared" si="5"/>
        <v>0</v>
      </c>
    </row>
    <row r="63" spans="2:8" x14ac:dyDescent="0.25">
      <c r="B63">
        <f t="shared" si="9"/>
        <v>0.30000000000000016</v>
      </c>
      <c r="C63">
        <f t="shared" si="1"/>
        <v>300.00000000000017</v>
      </c>
      <c r="D63">
        <f t="shared" si="8"/>
        <v>1860.4535834245764</v>
      </c>
      <c r="E63">
        <f t="shared" si="10"/>
        <v>16200.000000000009</v>
      </c>
      <c r="F63">
        <f t="shared" si="11"/>
        <v>18060.453583424587</v>
      </c>
      <c r="G63">
        <f t="shared" si="4"/>
        <v>18.060453583424586</v>
      </c>
      <c r="H63">
        <f t="shared" si="5"/>
        <v>0</v>
      </c>
    </row>
    <row r="64" spans="2:8" x14ac:dyDescent="0.25">
      <c r="B64">
        <f t="shared" si="9"/>
        <v>0.30500000000000016</v>
      </c>
      <c r="C64">
        <f t="shared" si="1"/>
        <v>305.00000000000017</v>
      </c>
      <c r="D64">
        <f t="shared" si="8"/>
        <v>1843.3744145902776</v>
      </c>
      <c r="E64">
        <f t="shared" si="10"/>
        <v>16470.000000000007</v>
      </c>
      <c r="F64">
        <f t="shared" si="11"/>
        <v>18313.374414590286</v>
      </c>
      <c r="G64">
        <f t="shared" si="4"/>
        <v>18.313374414590285</v>
      </c>
      <c r="H64">
        <f t="shared" si="5"/>
        <v>0</v>
      </c>
    </row>
    <row r="65" spans="2:8" x14ac:dyDescent="0.25">
      <c r="B65">
        <f t="shared" si="9"/>
        <v>0.31000000000000016</v>
      </c>
      <c r="C65">
        <f t="shared" si="1"/>
        <v>310.00000000000017</v>
      </c>
      <c r="D65">
        <f t="shared" si="8"/>
        <v>1826.7931098015883</v>
      </c>
      <c r="E65">
        <f t="shared" si="10"/>
        <v>16740.000000000007</v>
      </c>
      <c r="F65">
        <f t="shared" si="11"/>
        <v>18566.793109801594</v>
      </c>
      <c r="G65">
        <f t="shared" si="4"/>
        <v>18.566793109801594</v>
      </c>
      <c r="H65">
        <f t="shared" si="5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0DA1-BAA5-4BCE-AFFD-CF9612EEE33C}">
  <dimension ref="B2:F124"/>
  <sheetViews>
    <sheetView topLeftCell="A51" workbookViewId="0">
      <selection activeCell="D88" sqref="D88"/>
    </sheetView>
  </sheetViews>
  <sheetFormatPr defaultRowHeight="15" x14ac:dyDescent="0.25"/>
  <cols>
    <col min="3" max="3" width="11.7109375" bestFit="1" customWidth="1"/>
    <col min="5" max="5" width="10.140625" bestFit="1" customWidth="1"/>
  </cols>
  <sheetData>
    <row r="2" spans="2:6" x14ac:dyDescent="0.25">
      <c r="B2" t="s">
        <v>11</v>
      </c>
      <c r="C2" t="s">
        <v>10</v>
      </c>
      <c r="E2" t="s">
        <v>13</v>
      </c>
      <c r="F2">
        <f>MAX(C:C)</f>
        <v>3048.058712121212</v>
      </c>
    </row>
    <row r="3" spans="2:6" x14ac:dyDescent="0.25">
      <c r="B3">
        <v>0</v>
      </c>
      <c r="C3">
        <f>(5000*B3 - (625/12)*B3^2)/(B3+6)</f>
        <v>0</v>
      </c>
      <c r="E3" t="s">
        <v>12</v>
      </c>
      <c r="F3">
        <f>VLOOKUP(F2,B2:C124,1)</f>
        <v>30.25</v>
      </c>
    </row>
    <row r="4" spans="2:6" x14ac:dyDescent="0.25">
      <c r="B4">
        <f>B3+0.25</f>
        <v>0.25</v>
      </c>
      <c r="C4">
        <f t="shared" ref="C4:C67" si="0">(5000*B4 - (625/12)*B4^2)/(B4+6)</f>
        <v>199.47916666666669</v>
      </c>
    </row>
    <row r="5" spans="2:6" x14ac:dyDescent="0.25">
      <c r="B5">
        <f t="shared" ref="B5:B68" si="1">B4+0.25</f>
        <v>0.5</v>
      </c>
      <c r="C5">
        <f t="shared" si="0"/>
        <v>382.61217948717945</v>
      </c>
    </row>
    <row r="6" spans="2:6" x14ac:dyDescent="0.25">
      <c r="B6">
        <f t="shared" si="1"/>
        <v>0.75</v>
      </c>
      <c r="C6">
        <f t="shared" si="0"/>
        <v>551.21527777777783</v>
      </c>
    </row>
    <row r="7" spans="2:6" x14ac:dyDescent="0.25">
      <c r="B7">
        <f t="shared" si="1"/>
        <v>1</v>
      </c>
      <c r="C7">
        <f t="shared" si="0"/>
        <v>706.84523809523819</v>
      </c>
    </row>
    <row r="8" spans="2:6" x14ac:dyDescent="0.25">
      <c r="B8">
        <f t="shared" si="1"/>
        <v>1.25</v>
      </c>
      <c r="C8">
        <f t="shared" si="0"/>
        <v>850.84410919540232</v>
      </c>
    </row>
    <row r="9" spans="2:6" x14ac:dyDescent="0.25">
      <c r="B9">
        <f t="shared" si="1"/>
        <v>1.5</v>
      </c>
      <c r="C9">
        <f t="shared" si="0"/>
        <v>984.375</v>
      </c>
    </row>
    <row r="10" spans="2:6" x14ac:dyDescent="0.25">
      <c r="B10">
        <f t="shared" si="1"/>
        <v>1.75</v>
      </c>
      <c r="C10">
        <f t="shared" si="0"/>
        <v>1108.450940860215</v>
      </c>
    </row>
    <row r="11" spans="2:6" x14ac:dyDescent="0.25">
      <c r="B11">
        <f t="shared" si="1"/>
        <v>2</v>
      </c>
      <c r="C11">
        <f t="shared" si="0"/>
        <v>1223.9583333333333</v>
      </c>
    </row>
    <row r="12" spans="2:6" x14ac:dyDescent="0.25">
      <c r="B12">
        <f t="shared" si="1"/>
        <v>2.25</v>
      </c>
      <c r="C12">
        <f t="shared" si="0"/>
        <v>1331.6761363636363</v>
      </c>
    </row>
    <row r="13" spans="2:6" x14ac:dyDescent="0.25">
      <c r="B13">
        <f t="shared" si="1"/>
        <v>2.5</v>
      </c>
      <c r="C13">
        <f t="shared" si="0"/>
        <v>1432.2916666666665</v>
      </c>
    </row>
    <row r="14" spans="2:6" x14ac:dyDescent="0.25">
      <c r="B14">
        <f t="shared" si="1"/>
        <v>2.75</v>
      </c>
      <c r="C14">
        <f t="shared" si="0"/>
        <v>1526.4136904761904</v>
      </c>
    </row>
    <row r="15" spans="2:6" x14ac:dyDescent="0.25">
      <c r="B15">
        <f t="shared" si="1"/>
        <v>3</v>
      </c>
      <c r="C15">
        <f t="shared" si="0"/>
        <v>1614.5833333333333</v>
      </c>
    </row>
    <row r="16" spans="2:6" x14ac:dyDescent="0.25">
      <c r="B16">
        <f t="shared" si="1"/>
        <v>3.25</v>
      </c>
      <c r="C16">
        <f t="shared" si="0"/>
        <v>1697.2832207207207</v>
      </c>
    </row>
    <row r="17" spans="2:3" x14ac:dyDescent="0.25">
      <c r="B17">
        <f t="shared" si="1"/>
        <v>3.5</v>
      </c>
      <c r="C17">
        <f t="shared" si="0"/>
        <v>1774.9451754385966</v>
      </c>
    </row>
    <row r="18" spans="2:3" x14ac:dyDescent="0.25">
      <c r="B18">
        <f t="shared" si="1"/>
        <v>3.75</v>
      </c>
      <c r="C18">
        <f t="shared" si="0"/>
        <v>1847.9567307692307</v>
      </c>
    </row>
    <row r="19" spans="2:3" x14ac:dyDescent="0.25">
      <c r="B19">
        <f t="shared" si="1"/>
        <v>4</v>
      </c>
      <c r="C19">
        <f t="shared" si="0"/>
        <v>1916.6666666666667</v>
      </c>
    </row>
    <row r="20" spans="2:3" x14ac:dyDescent="0.25">
      <c r="B20">
        <f t="shared" si="1"/>
        <v>4.25</v>
      </c>
      <c r="C20">
        <f t="shared" si="0"/>
        <v>1981.3897357723579</v>
      </c>
    </row>
    <row r="21" spans="2:3" x14ac:dyDescent="0.25">
      <c r="B21">
        <f t="shared" si="1"/>
        <v>4.5</v>
      </c>
      <c r="C21">
        <f t="shared" si="0"/>
        <v>2042.4107142857142</v>
      </c>
    </row>
    <row r="22" spans="2:3" x14ac:dyDescent="0.25">
      <c r="B22">
        <f t="shared" si="1"/>
        <v>4.75</v>
      </c>
      <c r="C22">
        <f t="shared" si="0"/>
        <v>2099.9878875968993</v>
      </c>
    </row>
    <row r="23" spans="2:3" x14ac:dyDescent="0.25">
      <c r="B23">
        <f t="shared" si="1"/>
        <v>5</v>
      </c>
      <c r="C23">
        <f t="shared" si="0"/>
        <v>2154.3560606060605</v>
      </c>
    </row>
    <row r="24" spans="2:3" x14ac:dyDescent="0.25">
      <c r="B24">
        <f t="shared" si="1"/>
        <v>5.25</v>
      </c>
      <c r="C24">
        <f t="shared" si="0"/>
        <v>2205.7291666666665</v>
      </c>
    </row>
    <row r="25" spans="2:3" x14ac:dyDescent="0.25">
      <c r="B25">
        <f t="shared" si="1"/>
        <v>5.5</v>
      </c>
      <c r="C25">
        <f t="shared" si="0"/>
        <v>2254.302536231884</v>
      </c>
    </row>
    <row r="26" spans="2:3" x14ac:dyDescent="0.25">
      <c r="B26">
        <f t="shared" si="1"/>
        <v>5.75</v>
      </c>
      <c r="C26">
        <f t="shared" si="0"/>
        <v>2300.254875886525</v>
      </c>
    </row>
    <row r="27" spans="2:3" x14ac:dyDescent="0.25">
      <c r="B27">
        <f t="shared" si="1"/>
        <v>6</v>
      </c>
      <c r="C27">
        <f t="shared" si="0"/>
        <v>2343.75</v>
      </c>
    </row>
    <row r="28" spans="2:3" x14ac:dyDescent="0.25">
      <c r="B28">
        <f t="shared" si="1"/>
        <v>6.25</v>
      </c>
      <c r="C28">
        <f t="shared" si="0"/>
        <v>2384.9383503401364</v>
      </c>
    </row>
    <row r="29" spans="2:3" x14ac:dyDescent="0.25">
      <c r="B29">
        <f t="shared" si="1"/>
        <v>6.5</v>
      </c>
      <c r="C29">
        <f t="shared" si="0"/>
        <v>2423.9583333333335</v>
      </c>
    </row>
    <row r="30" spans="2:3" x14ac:dyDescent="0.25">
      <c r="B30">
        <f t="shared" si="1"/>
        <v>6.75</v>
      </c>
      <c r="C30">
        <f t="shared" si="0"/>
        <v>2460.9375</v>
      </c>
    </row>
    <row r="31" spans="2:3" x14ac:dyDescent="0.25">
      <c r="B31">
        <f t="shared" si="1"/>
        <v>7</v>
      </c>
      <c r="C31">
        <f t="shared" si="0"/>
        <v>2495.9935897435898</v>
      </c>
    </row>
    <row r="32" spans="2:3" x14ac:dyDescent="0.25">
      <c r="B32">
        <f t="shared" si="1"/>
        <v>7.25</v>
      </c>
      <c r="C32">
        <f t="shared" si="0"/>
        <v>2529.2354559748428</v>
      </c>
    </row>
    <row r="33" spans="2:3" x14ac:dyDescent="0.25">
      <c r="B33">
        <f t="shared" si="1"/>
        <v>7.5</v>
      </c>
      <c r="C33">
        <f t="shared" si="0"/>
        <v>2560.7638888888887</v>
      </c>
    </row>
    <row r="34" spans="2:3" x14ac:dyDescent="0.25">
      <c r="B34">
        <f t="shared" si="1"/>
        <v>7.75</v>
      </c>
      <c r="C34">
        <f t="shared" si="0"/>
        <v>2590.6723484848485</v>
      </c>
    </row>
    <row r="35" spans="2:3" x14ac:dyDescent="0.25">
      <c r="B35">
        <f t="shared" si="1"/>
        <v>8</v>
      </c>
      <c r="C35">
        <f t="shared" si="0"/>
        <v>2619.0476190476188</v>
      </c>
    </row>
    <row r="36" spans="2:3" x14ac:dyDescent="0.25">
      <c r="B36">
        <f t="shared" si="1"/>
        <v>8.25</v>
      </c>
      <c r="C36">
        <f t="shared" si="0"/>
        <v>2645.9703947368421</v>
      </c>
    </row>
    <row r="37" spans="2:3" x14ac:dyDescent="0.25">
      <c r="B37">
        <f t="shared" si="1"/>
        <v>8.5</v>
      </c>
      <c r="C37">
        <f t="shared" si="0"/>
        <v>2671.5158045977009</v>
      </c>
    </row>
    <row r="38" spans="2:3" x14ac:dyDescent="0.25">
      <c r="B38">
        <f t="shared" si="1"/>
        <v>8.75</v>
      </c>
      <c r="C38">
        <f t="shared" si="0"/>
        <v>2695.7538841807909</v>
      </c>
    </row>
    <row r="39" spans="2:3" x14ac:dyDescent="0.25">
      <c r="B39">
        <f t="shared" si="1"/>
        <v>9</v>
      </c>
      <c r="C39">
        <f t="shared" si="0"/>
        <v>2718.75</v>
      </c>
    </row>
    <row r="40" spans="2:3" x14ac:dyDescent="0.25">
      <c r="B40">
        <f t="shared" si="1"/>
        <v>9.25</v>
      </c>
      <c r="C40">
        <f t="shared" si="0"/>
        <v>2740.5652322404371</v>
      </c>
    </row>
    <row r="41" spans="2:3" x14ac:dyDescent="0.25">
      <c r="B41">
        <f t="shared" si="1"/>
        <v>9.5</v>
      </c>
      <c r="C41">
        <f t="shared" si="0"/>
        <v>2761.2567204301072</v>
      </c>
    </row>
    <row r="42" spans="2:3" x14ac:dyDescent="0.25">
      <c r="B42">
        <f t="shared" si="1"/>
        <v>9.75</v>
      </c>
      <c r="C42">
        <f t="shared" si="0"/>
        <v>2780.8779761904761</v>
      </c>
    </row>
    <row r="43" spans="2:3" x14ac:dyDescent="0.25">
      <c r="B43">
        <f t="shared" si="1"/>
        <v>10</v>
      </c>
      <c r="C43">
        <f t="shared" si="0"/>
        <v>2799.4791666666665</v>
      </c>
    </row>
    <row r="44" spans="2:3" x14ac:dyDescent="0.25">
      <c r="B44">
        <f t="shared" si="1"/>
        <v>10.25</v>
      </c>
      <c r="C44">
        <f t="shared" si="0"/>
        <v>2817.1073717948716</v>
      </c>
    </row>
    <row r="45" spans="2:3" x14ac:dyDescent="0.25">
      <c r="B45">
        <f t="shared" si="1"/>
        <v>10.5</v>
      </c>
      <c r="C45">
        <f t="shared" si="0"/>
        <v>2833.806818181818</v>
      </c>
    </row>
    <row r="46" spans="2:3" x14ac:dyDescent="0.25">
      <c r="B46">
        <f t="shared" si="1"/>
        <v>10.75</v>
      </c>
      <c r="C46">
        <f t="shared" si="0"/>
        <v>2849.6190920398008</v>
      </c>
    </row>
    <row r="47" spans="2:3" x14ac:dyDescent="0.25">
      <c r="B47">
        <f t="shared" si="1"/>
        <v>11</v>
      </c>
      <c r="C47">
        <f t="shared" si="0"/>
        <v>2864.583333333333</v>
      </c>
    </row>
    <row r="48" spans="2:3" x14ac:dyDescent="0.25">
      <c r="B48">
        <f t="shared" si="1"/>
        <v>11.25</v>
      </c>
      <c r="C48">
        <f t="shared" si="0"/>
        <v>2878.7364130434785</v>
      </c>
    </row>
    <row r="49" spans="2:3" x14ac:dyDescent="0.25">
      <c r="B49">
        <f t="shared" si="1"/>
        <v>11.5</v>
      </c>
      <c r="C49">
        <f t="shared" si="0"/>
        <v>2892.113095238095</v>
      </c>
    </row>
    <row r="50" spans="2:3" x14ac:dyDescent="0.25">
      <c r="B50">
        <f t="shared" si="1"/>
        <v>11.75</v>
      </c>
      <c r="C50">
        <f t="shared" si="0"/>
        <v>2904.7461854460093</v>
      </c>
    </row>
    <row r="51" spans="2:3" x14ac:dyDescent="0.25">
      <c r="B51">
        <f t="shared" si="1"/>
        <v>12</v>
      </c>
      <c r="C51">
        <f t="shared" si="0"/>
        <v>2916.6666666666665</v>
      </c>
    </row>
    <row r="52" spans="2:3" x14ac:dyDescent="0.25">
      <c r="B52">
        <f t="shared" si="1"/>
        <v>12.25</v>
      </c>
      <c r="C52">
        <f t="shared" si="0"/>
        <v>2927.9038242009133</v>
      </c>
    </row>
    <row r="53" spans="2:3" x14ac:dyDescent="0.25">
      <c r="B53">
        <f t="shared" si="1"/>
        <v>12.5</v>
      </c>
      <c r="C53">
        <f t="shared" si="0"/>
        <v>2938.4853603603601</v>
      </c>
    </row>
    <row r="54" spans="2:3" x14ac:dyDescent="0.25">
      <c r="B54">
        <f t="shared" si="1"/>
        <v>12.75</v>
      </c>
      <c r="C54">
        <f t="shared" si="0"/>
        <v>2948.4375</v>
      </c>
    </row>
    <row r="55" spans="2:3" x14ac:dyDescent="0.25">
      <c r="B55">
        <f t="shared" si="1"/>
        <v>13</v>
      </c>
      <c r="C55">
        <f t="shared" si="0"/>
        <v>2957.7850877192982</v>
      </c>
    </row>
    <row r="56" spans="2:3" x14ac:dyDescent="0.25">
      <c r="B56">
        <f t="shared" si="1"/>
        <v>13.25</v>
      </c>
      <c r="C56">
        <f t="shared" si="0"/>
        <v>2966.5516774891776</v>
      </c>
    </row>
    <row r="57" spans="2:3" x14ac:dyDescent="0.25">
      <c r="B57">
        <f t="shared" si="1"/>
        <v>13.5</v>
      </c>
      <c r="C57">
        <f t="shared" si="0"/>
        <v>2974.7596153846152</v>
      </c>
    </row>
    <row r="58" spans="2:3" x14ac:dyDescent="0.25">
      <c r="B58">
        <f t="shared" si="1"/>
        <v>13.75</v>
      </c>
      <c r="C58">
        <f t="shared" si="0"/>
        <v>2982.430116033755</v>
      </c>
    </row>
    <row r="59" spans="2:3" x14ac:dyDescent="0.25">
      <c r="B59">
        <f t="shared" si="1"/>
        <v>14</v>
      </c>
      <c r="C59">
        <f t="shared" si="0"/>
        <v>2989.583333333333</v>
      </c>
    </row>
    <row r="60" spans="2:3" x14ac:dyDescent="0.25">
      <c r="B60">
        <f t="shared" si="1"/>
        <v>14.25</v>
      </c>
      <c r="C60">
        <f t="shared" si="0"/>
        <v>2996.2384259259261</v>
      </c>
    </row>
    <row r="61" spans="2:3" x14ac:dyDescent="0.25">
      <c r="B61">
        <f t="shared" si="1"/>
        <v>14.5</v>
      </c>
      <c r="C61">
        <f t="shared" si="0"/>
        <v>3002.4136178861786</v>
      </c>
    </row>
    <row r="62" spans="2:3" x14ac:dyDescent="0.25">
      <c r="B62">
        <f t="shared" si="1"/>
        <v>14.75</v>
      </c>
      <c r="C62">
        <f t="shared" si="0"/>
        <v>3008.1262550200804</v>
      </c>
    </row>
    <row r="63" spans="2:3" x14ac:dyDescent="0.25">
      <c r="B63">
        <f t="shared" si="1"/>
        <v>15</v>
      </c>
      <c r="C63">
        <f t="shared" si="0"/>
        <v>3013.3928571428573</v>
      </c>
    </row>
    <row r="64" spans="2:3" x14ac:dyDescent="0.25">
      <c r="B64">
        <f t="shared" si="1"/>
        <v>15.25</v>
      </c>
      <c r="C64">
        <f t="shared" si="0"/>
        <v>3018.2291666666665</v>
      </c>
    </row>
    <row r="65" spans="2:3" x14ac:dyDescent="0.25">
      <c r="B65">
        <f t="shared" si="1"/>
        <v>15.5</v>
      </c>
      <c r="C65">
        <f t="shared" si="0"/>
        <v>3022.6501937984494</v>
      </c>
    </row>
    <row r="66" spans="2:3" x14ac:dyDescent="0.25">
      <c r="B66">
        <f t="shared" si="1"/>
        <v>15.75</v>
      </c>
      <c r="C66">
        <f t="shared" si="0"/>
        <v>3026.6702586206898</v>
      </c>
    </row>
    <row r="67" spans="2:3" x14ac:dyDescent="0.25">
      <c r="B67">
        <f t="shared" si="1"/>
        <v>16</v>
      </c>
      <c r="C67">
        <f t="shared" si="0"/>
        <v>3030.3030303030305</v>
      </c>
    </row>
    <row r="68" spans="2:3" x14ac:dyDescent="0.25">
      <c r="B68">
        <f t="shared" si="1"/>
        <v>16.25</v>
      </c>
      <c r="C68">
        <f t="shared" ref="C68:C124" si="2">(5000*B68 - (625/12)*B68^2)/(B68+6)</f>
        <v>3033.5615636704124</v>
      </c>
    </row>
    <row r="69" spans="2:3" x14ac:dyDescent="0.25">
      <c r="B69">
        <f t="shared" ref="B69:B124" si="3">B68+0.25</f>
        <v>16.5</v>
      </c>
      <c r="C69">
        <f t="shared" si="2"/>
        <v>3036.4583333333335</v>
      </c>
    </row>
    <row r="70" spans="2:3" x14ac:dyDescent="0.25">
      <c r="B70">
        <f t="shared" si="3"/>
        <v>16.75</v>
      </c>
      <c r="C70">
        <f t="shared" si="2"/>
        <v>3039.0052655677659</v>
      </c>
    </row>
    <row r="71" spans="2:3" x14ac:dyDescent="0.25">
      <c r="B71">
        <f t="shared" si="3"/>
        <v>17</v>
      </c>
      <c r="C71">
        <f t="shared" si="2"/>
        <v>3041.2137681159425</v>
      </c>
    </row>
    <row r="72" spans="2:3" x14ac:dyDescent="0.25">
      <c r="B72">
        <f t="shared" si="3"/>
        <v>17.25</v>
      </c>
      <c r="C72">
        <f t="shared" si="2"/>
        <v>3043.0947580645161</v>
      </c>
    </row>
    <row r="73" spans="2:3" x14ac:dyDescent="0.25">
      <c r="B73">
        <f t="shared" si="3"/>
        <v>17.5</v>
      </c>
      <c r="C73">
        <f t="shared" si="2"/>
        <v>3044.6586879432625</v>
      </c>
    </row>
    <row r="74" spans="2:3" x14ac:dyDescent="0.25">
      <c r="B74">
        <f t="shared" si="3"/>
        <v>17.75</v>
      </c>
      <c r="C74">
        <f t="shared" si="2"/>
        <v>3045.915570175438</v>
      </c>
    </row>
    <row r="75" spans="2:3" x14ac:dyDescent="0.25">
      <c r="B75">
        <f t="shared" si="3"/>
        <v>18</v>
      </c>
      <c r="C75">
        <f t="shared" si="2"/>
        <v>3046.875</v>
      </c>
    </row>
    <row r="76" spans="2:3" x14ac:dyDescent="0.25">
      <c r="B76">
        <f t="shared" si="3"/>
        <v>18.25</v>
      </c>
      <c r="C76">
        <f t="shared" si="2"/>
        <v>3047.5461769759445</v>
      </c>
    </row>
    <row r="77" spans="2:3" x14ac:dyDescent="0.25">
      <c r="B77">
        <f t="shared" si="3"/>
        <v>18.5</v>
      </c>
      <c r="C77">
        <f t="shared" si="2"/>
        <v>3047.9379251700675</v>
      </c>
    </row>
    <row r="78" spans="2:3" x14ac:dyDescent="0.25">
      <c r="B78">
        <f t="shared" si="3"/>
        <v>18.75</v>
      </c>
      <c r="C78">
        <f t="shared" si="2"/>
        <v>3048.058712121212</v>
      </c>
    </row>
    <row r="79" spans="2:3" x14ac:dyDescent="0.25">
      <c r="B79">
        <f t="shared" si="3"/>
        <v>19</v>
      </c>
      <c r="C79">
        <f t="shared" si="2"/>
        <v>3047.9166666666661</v>
      </c>
    </row>
    <row r="80" spans="2:3" x14ac:dyDescent="0.25">
      <c r="B80">
        <f t="shared" si="3"/>
        <v>19.25</v>
      </c>
      <c r="C80">
        <f t="shared" si="2"/>
        <v>3047.5195957095707</v>
      </c>
    </row>
    <row r="81" spans="2:3" x14ac:dyDescent="0.25">
      <c r="B81">
        <f t="shared" si="3"/>
        <v>19.5</v>
      </c>
      <c r="C81">
        <f t="shared" si="2"/>
        <v>3046.875</v>
      </c>
    </row>
    <row r="82" spans="2:3" x14ac:dyDescent="0.25">
      <c r="B82">
        <f t="shared" si="3"/>
        <v>19.75</v>
      </c>
      <c r="C82">
        <f t="shared" si="2"/>
        <v>3045.9900889967635</v>
      </c>
    </row>
    <row r="83" spans="2:3" x14ac:dyDescent="0.25">
      <c r="B83">
        <f t="shared" si="3"/>
        <v>20</v>
      </c>
      <c r="C83">
        <f t="shared" si="2"/>
        <v>3044.8717948717945</v>
      </c>
    </row>
    <row r="84" spans="2:3" x14ac:dyDescent="0.25">
      <c r="B84">
        <f t="shared" si="3"/>
        <v>20.25</v>
      </c>
      <c r="C84">
        <f t="shared" si="2"/>
        <v>3043.5267857142858</v>
      </c>
    </row>
    <row r="85" spans="2:3" x14ac:dyDescent="0.25">
      <c r="B85">
        <f t="shared" si="3"/>
        <v>20.5</v>
      </c>
      <c r="C85">
        <f t="shared" si="2"/>
        <v>3041.9614779874209</v>
      </c>
    </row>
    <row r="86" spans="2:3" x14ac:dyDescent="0.25">
      <c r="B86">
        <f t="shared" si="3"/>
        <v>20.75</v>
      </c>
      <c r="C86">
        <f t="shared" si="2"/>
        <v>3040.1820482866042</v>
      </c>
    </row>
    <row r="87" spans="2:3" x14ac:dyDescent="0.25">
      <c r="B87">
        <f t="shared" si="3"/>
        <v>21</v>
      </c>
      <c r="C87">
        <f t="shared" si="2"/>
        <v>3038.1944444444443</v>
      </c>
    </row>
    <row r="88" spans="2:3" x14ac:dyDescent="0.25">
      <c r="B88">
        <f t="shared" si="3"/>
        <v>21.25</v>
      </c>
      <c r="C88">
        <f t="shared" si="2"/>
        <v>3036.0043960244643</v>
      </c>
    </row>
    <row r="89" spans="2:3" x14ac:dyDescent="0.25">
      <c r="B89">
        <f t="shared" si="3"/>
        <v>21.5</v>
      </c>
      <c r="C89">
        <f t="shared" si="2"/>
        <v>3033.617424242424</v>
      </c>
    </row>
    <row r="90" spans="2:3" x14ac:dyDescent="0.25">
      <c r="B90">
        <f t="shared" si="3"/>
        <v>21.75</v>
      </c>
      <c r="C90">
        <f t="shared" si="2"/>
        <v>3031.0388513513512</v>
      </c>
    </row>
    <row r="91" spans="2:3" x14ac:dyDescent="0.25">
      <c r="B91">
        <f t="shared" si="3"/>
        <v>22</v>
      </c>
      <c r="C91">
        <f t="shared" si="2"/>
        <v>3028.2738095238092</v>
      </c>
    </row>
    <row r="92" spans="2:3" x14ac:dyDescent="0.25">
      <c r="B92">
        <f t="shared" si="3"/>
        <v>22.25</v>
      </c>
      <c r="C92">
        <f t="shared" si="2"/>
        <v>3025.3272492625365</v>
      </c>
    </row>
    <row r="93" spans="2:3" x14ac:dyDescent="0.25">
      <c r="B93">
        <f t="shared" si="3"/>
        <v>22.5</v>
      </c>
      <c r="C93">
        <f t="shared" si="2"/>
        <v>3022.2039473684213</v>
      </c>
    </row>
    <row r="94" spans="2:3" x14ac:dyDescent="0.25">
      <c r="B94">
        <f t="shared" si="3"/>
        <v>22.75</v>
      </c>
      <c r="C94">
        <f t="shared" si="2"/>
        <v>3018.9085144927535</v>
      </c>
    </row>
    <row r="95" spans="2:3" x14ac:dyDescent="0.25">
      <c r="B95">
        <f t="shared" si="3"/>
        <v>23</v>
      </c>
      <c r="C95">
        <f t="shared" si="2"/>
        <v>3015.4454022988502</v>
      </c>
    </row>
    <row r="96" spans="2:3" x14ac:dyDescent="0.25">
      <c r="B96">
        <f t="shared" si="3"/>
        <v>23.25</v>
      </c>
      <c r="C96">
        <f t="shared" si="2"/>
        <v>3011.8189102564102</v>
      </c>
    </row>
    <row r="97" spans="2:3" x14ac:dyDescent="0.25">
      <c r="B97">
        <f t="shared" si="3"/>
        <v>23.5</v>
      </c>
      <c r="C97">
        <f t="shared" si="2"/>
        <v>3008.033192090395</v>
      </c>
    </row>
    <row r="98" spans="2:3" x14ac:dyDescent="0.25">
      <c r="B98">
        <f t="shared" si="3"/>
        <v>23.75</v>
      </c>
      <c r="C98">
        <f t="shared" si="2"/>
        <v>3004.0922619047615</v>
      </c>
    </row>
    <row r="99" spans="2:3" x14ac:dyDescent="0.25">
      <c r="B99">
        <f t="shared" si="3"/>
        <v>24</v>
      </c>
      <c r="C99">
        <f t="shared" si="2"/>
        <v>3000</v>
      </c>
    </row>
    <row r="100" spans="2:3" x14ac:dyDescent="0.25">
      <c r="B100">
        <f t="shared" si="3"/>
        <v>24.25</v>
      </c>
      <c r="C100">
        <f t="shared" si="2"/>
        <v>2995.7601584022036</v>
      </c>
    </row>
    <row r="101" spans="2:3" x14ac:dyDescent="0.25">
      <c r="B101">
        <f t="shared" si="3"/>
        <v>24.5</v>
      </c>
      <c r="C101">
        <f t="shared" si="2"/>
        <v>2991.3763661202183</v>
      </c>
    </row>
    <row r="102" spans="2:3" x14ac:dyDescent="0.25">
      <c r="B102">
        <f t="shared" si="3"/>
        <v>24.75</v>
      </c>
      <c r="C102">
        <f t="shared" si="2"/>
        <v>2986.8521341463415</v>
      </c>
    </row>
    <row r="103" spans="2:3" x14ac:dyDescent="0.25">
      <c r="B103">
        <f t="shared" si="3"/>
        <v>25</v>
      </c>
      <c r="C103">
        <f t="shared" si="2"/>
        <v>2982.1908602150534</v>
      </c>
    </row>
    <row r="104" spans="2:3" x14ac:dyDescent="0.25">
      <c r="B104">
        <f t="shared" si="3"/>
        <v>25.25</v>
      </c>
      <c r="C104">
        <f t="shared" si="2"/>
        <v>2977.395833333333</v>
      </c>
    </row>
    <row r="105" spans="2:3" x14ac:dyDescent="0.25">
      <c r="B105">
        <f t="shared" si="3"/>
        <v>25.5</v>
      </c>
      <c r="C105">
        <f t="shared" si="2"/>
        <v>2972.4702380952381</v>
      </c>
    </row>
    <row r="106" spans="2:3" x14ac:dyDescent="0.25">
      <c r="B106">
        <f t="shared" si="3"/>
        <v>25.75</v>
      </c>
      <c r="C106">
        <f t="shared" si="2"/>
        <v>2967.4171587926508</v>
      </c>
    </row>
    <row r="107" spans="2:3" x14ac:dyDescent="0.25">
      <c r="B107">
        <f t="shared" si="3"/>
        <v>26</v>
      </c>
      <c r="C107">
        <f t="shared" si="2"/>
        <v>2962.239583333333</v>
      </c>
    </row>
    <row r="108" spans="2:3" x14ac:dyDescent="0.25">
      <c r="B108">
        <f t="shared" si="3"/>
        <v>26.25</v>
      </c>
      <c r="C108">
        <f t="shared" si="2"/>
        <v>2956.9404069767443</v>
      </c>
    </row>
    <row r="109" spans="2:3" x14ac:dyDescent="0.25">
      <c r="B109">
        <f t="shared" si="3"/>
        <v>26.5</v>
      </c>
      <c r="C109">
        <f t="shared" si="2"/>
        <v>2951.5224358974356</v>
      </c>
    </row>
    <row r="110" spans="2:3" x14ac:dyDescent="0.25">
      <c r="B110">
        <f t="shared" si="3"/>
        <v>26.75</v>
      </c>
      <c r="C110">
        <f t="shared" si="2"/>
        <v>2945.9883905852416</v>
      </c>
    </row>
    <row r="111" spans="2:3" x14ac:dyDescent="0.25">
      <c r="B111">
        <f t="shared" si="3"/>
        <v>27</v>
      </c>
      <c r="C111">
        <f t="shared" si="2"/>
        <v>2940.340909090909</v>
      </c>
    </row>
    <row r="112" spans="2:3" x14ac:dyDescent="0.25">
      <c r="B112">
        <f t="shared" si="3"/>
        <v>27.25</v>
      </c>
      <c r="C112">
        <f t="shared" si="2"/>
        <v>2934.582550125313</v>
      </c>
    </row>
    <row r="113" spans="2:3" x14ac:dyDescent="0.25">
      <c r="B113">
        <f t="shared" si="3"/>
        <v>27.5</v>
      </c>
      <c r="C113">
        <f t="shared" si="2"/>
        <v>2928.7157960199002</v>
      </c>
    </row>
    <row r="114" spans="2:3" x14ac:dyDescent="0.25">
      <c r="B114">
        <f t="shared" si="3"/>
        <v>27.75</v>
      </c>
      <c r="C114">
        <f t="shared" si="2"/>
        <v>2922.7430555555557</v>
      </c>
    </row>
    <row r="115" spans="2:3" x14ac:dyDescent="0.25">
      <c r="B115">
        <f t="shared" si="3"/>
        <v>28</v>
      </c>
      <c r="C115">
        <f t="shared" si="2"/>
        <v>2916.6666666666665</v>
      </c>
    </row>
    <row r="116" spans="2:3" x14ac:dyDescent="0.25">
      <c r="B116">
        <f t="shared" si="3"/>
        <v>28.25</v>
      </c>
      <c r="C116">
        <f t="shared" si="2"/>
        <v>2910.4888990267636</v>
      </c>
    </row>
    <row r="117" spans="2:3" x14ac:dyDescent="0.25">
      <c r="B117">
        <f t="shared" si="3"/>
        <v>28.5</v>
      </c>
      <c r="C117">
        <f t="shared" si="2"/>
        <v>2904.211956521739</v>
      </c>
    </row>
    <row r="118" spans="2:3" x14ac:dyDescent="0.25">
      <c r="B118">
        <f t="shared" si="3"/>
        <v>28.75</v>
      </c>
      <c r="C118">
        <f t="shared" si="2"/>
        <v>2897.8379796163067</v>
      </c>
    </row>
    <row r="119" spans="2:3" x14ac:dyDescent="0.25">
      <c r="B119">
        <f t="shared" si="3"/>
        <v>29</v>
      </c>
      <c r="C119">
        <f t="shared" si="2"/>
        <v>2891.3690476190473</v>
      </c>
    </row>
    <row r="120" spans="2:3" x14ac:dyDescent="0.25">
      <c r="B120">
        <f t="shared" si="3"/>
        <v>29.25</v>
      </c>
      <c r="C120">
        <f t="shared" si="2"/>
        <v>2884.807180851064</v>
      </c>
    </row>
    <row r="121" spans="2:3" x14ac:dyDescent="0.25">
      <c r="B121">
        <f t="shared" si="3"/>
        <v>29.5</v>
      </c>
      <c r="C121">
        <f t="shared" si="2"/>
        <v>2878.1543427230044</v>
      </c>
    </row>
    <row r="122" spans="2:3" x14ac:dyDescent="0.25">
      <c r="B122">
        <f t="shared" si="3"/>
        <v>29.75</v>
      </c>
      <c r="C122">
        <f t="shared" si="2"/>
        <v>2871.4124417249413</v>
      </c>
    </row>
    <row r="123" spans="2:3" x14ac:dyDescent="0.25">
      <c r="B123">
        <f t="shared" si="3"/>
        <v>30</v>
      </c>
      <c r="C123">
        <f t="shared" si="2"/>
        <v>2864.5833333333335</v>
      </c>
    </row>
    <row r="124" spans="2:3" x14ac:dyDescent="0.25">
      <c r="B124">
        <f t="shared" si="3"/>
        <v>30.25</v>
      </c>
      <c r="C124">
        <f t="shared" si="2"/>
        <v>2857.66882183908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E3F2-A533-4BBA-B1F7-11B006AB13D8}">
  <dimension ref="B2:I20"/>
  <sheetViews>
    <sheetView workbookViewId="0">
      <selection activeCell="I6" sqref="I6"/>
    </sheetView>
  </sheetViews>
  <sheetFormatPr defaultRowHeight="15" x14ac:dyDescent="0.25"/>
  <cols>
    <col min="2" max="2" width="12.85546875" bestFit="1" customWidth="1"/>
    <col min="3" max="3" width="12.85546875" customWidth="1"/>
    <col min="4" max="4" width="21" bestFit="1" customWidth="1"/>
    <col min="5" max="5" width="17.5703125" bestFit="1" customWidth="1"/>
    <col min="6" max="6" width="22.42578125" customWidth="1"/>
    <col min="7" max="7" width="23.28515625" customWidth="1"/>
    <col min="8" max="8" width="15.28515625" customWidth="1"/>
    <col min="9" max="9" width="13.42578125" bestFit="1" customWidth="1"/>
  </cols>
  <sheetData>
    <row r="2" spans="2:9" x14ac:dyDescent="0.25">
      <c r="B2" t="s">
        <v>14</v>
      </c>
      <c r="C2" t="s">
        <v>47</v>
      </c>
      <c r="D2" t="s">
        <v>15</v>
      </c>
      <c r="E2" t="s">
        <v>16</v>
      </c>
      <c r="F2" t="s">
        <v>17</v>
      </c>
      <c r="G2" t="s">
        <v>46</v>
      </c>
      <c r="H2" t="s">
        <v>8</v>
      </c>
      <c r="I2" t="s">
        <v>48</v>
      </c>
    </row>
    <row r="3" spans="2:9" x14ac:dyDescent="0.25">
      <c r="B3">
        <f>0.1</f>
        <v>0.1</v>
      </c>
      <c r="C3">
        <f>B3*PI()*180</f>
        <v>56.548667764616276</v>
      </c>
      <c r="D3">
        <f>292.8/(PI()*B3^2/4) - 40</f>
        <v>37240.453869845565</v>
      </c>
      <c r="E3">
        <f>51*D3+110</f>
        <v>1899373.1473621239</v>
      </c>
      <c r="F3">
        <f>1.41*D3</f>
        <v>52509.039956482244</v>
      </c>
      <c r="G3">
        <f>C3*1000</f>
        <v>56548.667764616279</v>
      </c>
      <c r="H3">
        <f>E3+F3+G3</f>
        <v>2008430.8550832225</v>
      </c>
      <c r="I3">
        <f>H3/10^6</f>
        <v>2.0084308550832226</v>
      </c>
    </row>
    <row r="4" spans="2:9" x14ac:dyDescent="0.25">
      <c r="B4">
        <f>B3+0.1</f>
        <v>0.2</v>
      </c>
      <c r="C4">
        <f t="shared" ref="C4:C20" si="0">B4*PI()*180</f>
        <v>113.09733552923255</v>
      </c>
      <c r="D4">
        <f>292.8/(PI()*B4^2/4) - 40</f>
        <v>9280.1134674613913</v>
      </c>
      <c r="E4">
        <f t="shared" ref="E4:E20" si="1">51*D4+110</f>
        <v>473395.78684053099</v>
      </c>
      <c r="F4">
        <f t="shared" ref="F4:F12" si="2">1.41*D4</f>
        <v>13084.959989120562</v>
      </c>
      <c r="G4">
        <f t="shared" ref="G4:G20" si="3">C4*1000</f>
        <v>113097.33552923256</v>
      </c>
      <c r="H4">
        <f t="shared" ref="H4:H12" si="4">E4+F4+G4</f>
        <v>599578.08235888404</v>
      </c>
      <c r="I4">
        <f t="shared" ref="I4:I20" si="5">H4/10^6</f>
        <v>0.59957808235888399</v>
      </c>
    </row>
    <row r="5" spans="2:9" x14ac:dyDescent="0.25">
      <c r="B5">
        <f t="shared" ref="B5:B20" si="6">B4+0.1</f>
        <v>0.30000000000000004</v>
      </c>
      <c r="C5">
        <f t="shared" si="0"/>
        <v>169.64600329384885</v>
      </c>
      <c r="D5">
        <f>292.8/(PI()*B5^2/4) - 40</f>
        <v>4102.2726522050616</v>
      </c>
      <c r="E5">
        <f t="shared" si="1"/>
        <v>209325.90526245814</v>
      </c>
      <c r="F5">
        <f t="shared" si="2"/>
        <v>5784.2044396091369</v>
      </c>
      <c r="G5">
        <f t="shared" si="3"/>
        <v>169646.00329384886</v>
      </c>
      <c r="H5">
        <f t="shared" si="4"/>
        <v>384756.11299591616</v>
      </c>
      <c r="I5">
        <f t="shared" si="5"/>
        <v>0.38475611299591617</v>
      </c>
    </row>
    <row r="6" spans="2:9" x14ac:dyDescent="0.25">
      <c r="B6">
        <f t="shared" si="6"/>
        <v>0.4</v>
      </c>
      <c r="C6">
        <f t="shared" si="0"/>
        <v>226.1946710584651</v>
      </c>
      <c r="D6">
        <f t="shared" ref="D6:D12" si="7">292.8/(PI()*B6^2/4) - 40</f>
        <v>2290.0283668653478</v>
      </c>
      <c r="E6">
        <f t="shared" si="1"/>
        <v>116901.44671013275</v>
      </c>
      <c r="F6">
        <f t="shared" si="2"/>
        <v>3228.9399972801402</v>
      </c>
      <c r="G6">
        <f t="shared" si="3"/>
        <v>226194.67105846512</v>
      </c>
      <c r="H6">
        <f t="shared" si="4"/>
        <v>346325.05776587804</v>
      </c>
      <c r="I6">
        <f t="shared" si="5"/>
        <v>0.34632505776587802</v>
      </c>
    </row>
    <row r="7" spans="2:9" x14ac:dyDescent="0.25">
      <c r="B7">
        <f t="shared" si="6"/>
        <v>0.5</v>
      </c>
      <c r="C7">
        <f t="shared" si="0"/>
        <v>282.74333882308139</v>
      </c>
      <c r="D7">
        <f t="shared" si="7"/>
        <v>1451.2181547938226</v>
      </c>
      <c r="E7">
        <f t="shared" si="1"/>
        <v>74122.125894484954</v>
      </c>
      <c r="F7">
        <f t="shared" si="2"/>
        <v>2046.2175982592896</v>
      </c>
      <c r="G7">
        <f t="shared" si="3"/>
        <v>282743.3388230814</v>
      </c>
      <c r="H7">
        <f t="shared" si="4"/>
        <v>358911.68231582566</v>
      </c>
      <c r="I7">
        <f t="shared" si="5"/>
        <v>0.35891168231582565</v>
      </c>
    </row>
    <row r="8" spans="2:9" x14ac:dyDescent="0.25">
      <c r="B8">
        <f t="shared" si="6"/>
        <v>0.6</v>
      </c>
      <c r="C8">
        <f t="shared" si="0"/>
        <v>339.29200658769764</v>
      </c>
      <c r="D8">
        <f t="shared" si="7"/>
        <v>995.56816305126563</v>
      </c>
      <c r="E8">
        <f t="shared" si="1"/>
        <v>50883.976315614549</v>
      </c>
      <c r="F8">
        <f t="shared" si="2"/>
        <v>1403.7511099022845</v>
      </c>
      <c r="G8">
        <f t="shared" si="3"/>
        <v>339292.00658769766</v>
      </c>
      <c r="H8">
        <f t="shared" si="4"/>
        <v>391579.73401321447</v>
      </c>
      <c r="I8">
        <f t="shared" si="5"/>
        <v>0.3915797340132145</v>
      </c>
    </row>
    <row r="9" spans="2:9" x14ac:dyDescent="0.25">
      <c r="B9">
        <f t="shared" si="6"/>
        <v>0.7</v>
      </c>
      <c r="C9">
        <f t="shared" si="0"/>
        <v>395.84067435231395</v>
      </c>
      <c r="D9">
        <f t="shared" si="7"/>
        <v>720.82558918052189</v>
      </c>
      <c r="E9">
        <f t="shared" si="1"/>
        <v>36872.105048206613</v>
      </c>
      <c r="F9">
        <f t="shared" si="2"/>
        <v>1016.3640807445358</v>
      </c>
      <c r="G9">
        <f t="shared" si="3"/>
        <v>395840.67435231397</v>
      </c>
      <c r="H9">
        <f t="shared" si="4"/>
        <v>433729.14348126511</v>
      </c>
      <c r="I9">
        <f t="shared" si="5"/>
        <v>0.43372914348126512</v>
      </c>
    </row>
    <row r="10" spans="2:9" x14ac:dyDescent="0.25">
      <c r="B10">
        <f t="shared" si="6"/>
        <v>0.79999999999999993</v>
      </c>
      <c r="C10">
        <f t="shared" si="0"/>
        <v>452.38934211693021</v>
      </c>
      <c r="D10">
        <f t="shared" si="7"/>
        <v>542.50709171633707</v>
      </c>
      <c r="E10">
        <f t="shared" si="1"/>
        <v>27777.86167753319</v>
      </c>
      <c r="F10">
        <f t="shared" si="2"/>
        <v>764.93499932003522</v>
      </c>
      <c r="G10">
        <f t="shared" si="3"/>
        <v>452389.34211693023</v>
      </c>
      <c r="H10">
        <f t="shared" si="4"/>
        <v>480932.13879378344</v>
      </c>
      <c r="I10">
        <f t="shared" si="5"/>
        <v>0.48093213879378344</v>
      </c>
    </row>
    <row r="11" spans="2:9" x14ac:dyDescent="0.25">
      <c r="B11">
        <f t="shared" si="6"/>
        <v>0.89999999999999991</v>
      </c>
      <c r="C11">
        <f t="shared" si="0"/>
        <v>508.93800988154641</v>
      </c>
      <c r="D11">
        <f t="shared" si="7"/>
        <v>420.25251691167375</v>
      </c>
      <c r="E11">
        <f t="shared" si="1"/>
        <v>21542.878362495361</v>
      </c>
      <c r="F11">
        <f t="shared" si="2"/>
        <v>592.55604884545994</v>
      </c>
      <c r="G11">
        <f t="shared" si="3"/>
        <v>508938.00988154643</v>
      </c>
      <c r="H11">
        <f t="shared" si="4"/>
        <v>531073.44429288723</v>
      </c>
      <c r="I11">
        <f t="shared" si="5"/>
        <v>0.53107344429288728</v>
      </c>
    </row>
    <row r="12" spans="2:9" x14ac:dyDescent="0.25">
      <c r="B12">
        <f t="shared" si="6"/>
        <v>0.99999999999999989</v>
      </c>
      <c r="C12">
        <f t="shared" si="0"/>
        <v>565.48667764616266</v>
      </c>
      <c r="D12">
        <f t="shared" si="7"/>
        <v>332.80453869845576</v>
      </c>
      <c r="E12">
        <f t="shared" si="1"/>
        <v>17083.031473621242</v>
      </c>
      <c r="F12">
        <f t="shared" si="2"/>
        <v>469.25439956482262</v>
      </c>
      <c r="G12">
        <f t="shared" si="3"/>
        <v>565486.67764616269</v>
      </c>
      <c r="H12">
        <f t="shared" si="4"/>
        <v>583038.96351934876</v>
      </c>
      <c r="I12">
        <f t="shared" si="5"/>
        <v>0.58303896351934881</v>
      </c>
    </row>
    <row r="13" spans="2:9" x14ac:dyDescent="0.25">
      <c r="B13">
        <f t="shared" si="6"/>
        <v>1.0999999999999999</v>
      </c>
      <c r="C13">
        <f t="shared" si="0"/>
        <v>622.03534541077897</v>
      </c>
      <c r="D13">
        <f t="shared" ref="D13:D15" si="8">292.8/(PI()*B13^2/4) - 40</f>
        <v>268.10292454417828</v>
      </c>
      <c r="E13">
        <f t="shared" si="1"/>
        <v>13783.249151753093</v>
      </c>
      <c r="F13">
        <f t="shared" ref="F13:F15" si="9">1.41*D13</f>
        <v>378.02512360729133</v>
      </c>
      <c r="G13">
        <f t="shared" si="3"/>
        <v>622035.345410779</v>
      </c>
      <c r="H13">
        <f t="shared" ref="H13:H15" si="10">E13+F13+G13</f>
        <v>636196.6196861394</v>
      </c>
      <c r="I13">
        <f t="shared" si="5"/>
        <v>0.63619661968613939</v>
      </c>
    </row>
    <row r="14" spans="2:9" x14ac:dyDescent="0.25">
      <c r="B14">
        <f t="shared" si="6"/>
        <v>1.2</v>
      </c>
      <c r="C14">
        <f t="shared" si="0"/>
        <v>678.58401317539528</v>
      </c>
      <c r="D14">
        <f t="shared" si="8"/>
        <v>218.89204076281641</v>
      </c>
      <c r="E14">
        <f t="shared" si="1"/>
        <v>11273.494078903637</v>
      </c>
      <c r="F14">
        <f t="shared" si="9"/>
        <v>308.63777747557111</v>
      </c>
      <c r="G14">
        <f t="shared" si="3"/>
        <v>678584.01317539532</v>
      </c>
      <c r="H14">
        <f t="shared" si="10"/>
        <v>690166.14503177453</v>
      </c>
      <c r="I14">
        <f t="shared" si="5"/>
        <v>0.69016614503177454</v>
      </c>
    </row>
    <row r="15" spans="2:9" x14ac:dyDescent="0.25">
      <c r="B15">
        <f t="shared" si="6"/>
        <v>1.3</v>
      </c>
      <c r="C15">
        <f t="shared" si="0"/>
        <v>735.1326809400116</v>
      </c>
      <c r="D15">
        <f t="shared" si="8"/>
        <v>180.59440159671931</v>
      </c>
      <c r="E15">
        <f t="shared" si="1"/>
        <v>9320.3144814326843</v>
      </c>
      <c r="F15">
        <f t="shared" si="9"/>
        <v>254.63810625137421</v>
      </c>
      <c r="G15">
        <f t="shared" si="3"/>
        <v>735132.68094001163</v>
      </c>
      <c r="H15">
        <f t="shared" si="10"/>
        <v>744707.63352769567</v>
      </c>
      <c r="I15">
        <f t="shared" si="5"/>
        <v>0.74470763352769564</v>
      </c>
    </row>
    <row r="16" spans="2:9" x14ac:dyDescent="0.25">
      <c r="B16">
        <f t="shared" si="6"/>
        <v>1.4000000000000001</v>
      </c>
      <c r="C16">
        <f t="shared" si="0"/>
        <v>791.68134870462791</v>
      </c>
      <c r="D16">
        <f t="shared" ref="D16:D20" si="11">292.8/(PI()*B16^2/4) - 40</f>
        <v>150.20639729513039</v>
      </c>
      <c r="E16">
        <f t="shared" si="1"/>
        <v>7770.5262620516496</v>
      </c>
      <c r="F16">
        <f t="shared" ref="F16:F20" si="12">1.41*D16</f>
        <v>211.79102018613384</v>
      </c>
      <c r="G16">
        <f t="shared" si="3"/>
        <v>791681.34870462795</v>
      </c>
      <c r="H16">
        <f t="shared" ref="H16:H20" si="13">E16+F16+G16</f>
        <v>799663.66598686576</v>
      </c>
      <c r="I16">
        <f t="shared" si="5"/>
        <v>0.79966366598686578</v>
      </c>
    </row>
    <row r="17" spans="2:9" x14ac:dyDescent="0.25">
      <c r="B17">
        <f t="shared" si="6"/>
        <v>1.5000000000000002</v>
      </c>
      <c r="C17">
        <f t="shared" si="0"/>
        <v>848.23001646924433</v>
      </c>
      <c r="D17">
        <f t="shared" si="11"/>
        <v>125.69090608820247</v>
      </c>
      <c r="E17">
        <f t="shared" si="1"/>
        <v>6520.2362104983258</v>
      </c>
      <c r="F17">
        <f t="shared" si="12"/>
        <v>177.22417758436546</v>
      </c>
      <c r="G17">
        <f t="shared" si="3"/>
        <v>848230.01646924438</v>
      </c>
      <c r="H17">
        <f t="shared" si="13"/>
        <v>854927.47685732704</v>
      </c>
      <c r="I17">
        <f t="shared" si="5"/>
        <v>0.85492747685732706</v>
      </c>
    </row>
    <row r="18" spans="2:9" x14ac:dyDescent="0.25">
      <c r="B18">
        <f t="shared" si="6"/>
        <v>1.6000000000000003</v>
      </c>
      <c r="C18">
        <f t="shared" si="0"/>
        <v>904.77868423386053</v>
      </c>
      <c r="D18">
        <f t="shared" si="11"/>
        <v>105.62677292908421</v>
      </c>
      <c r="E18">
        <f t="shared" si="1"/>
        <v>5496.9654193832948</v>
      </c>
      <c r="F18">
        <f t="shared" si="12"/>
        <v>148.93374983000874</v>
      </c>
      <c r="G18">
        <f t="shared" si="3"/>
        <v>904778.68423386058</v>
      </c>
      <c r="H18">
        <f t="shared" si="13"/>
        <v>910424.58340307383</v>
      </c>
      <c r="I18">
        <f t="shared" si="5"/>
        <v>0.91042458340307386</v>
      </c>
    </row>
    <row r="19" spans="2:9" x14ac:dyDescent="0.25">
      <c r="B19">
        <f t="shared" si="6"/>
        <v>1.7000000000000004</v>
      </c>
      <c r="C19">
        <f t="shared" si="0"/>
        <v>961.32735199847684</v>
      </c>
      <c r="D19">
        <f t="shared" si="11"/>
        <v>88.998110276282176</v>
      </c>
      <c r="E19">
        <f t="shared" si="1"/>
        <v>4648.9036240903906</v>
      </c>
      <c r="F19">
        <f t="shared" si="12"/>
        <v>125.48733548955786</v>
      </c>
      <c r="G19">
        <f t="shared" si="3"/>
        <v>961327.35199847689</v>
      </c>
      <c r="H19">
        <f t="shared" si="13"/>
        <v>966101.74295805686</v>
      </c>
      <c r="I19">
        <f t="shared" si="5"/>
        <v>0.96610174295805684</v>
      </c>
    </row>
    <row r="20" spans="2:9" x14ac:dyDescent="0.25">
      <c r="B20">
        <f t="shared" si="6"/>
        <v>1.8000000000000005</v>
      </c>
      <c r="C20">
        <f t="shared" si="0"/>
        <v>1017.8760197630933</v>
      </c>
      <c r="D20">
        <f t="shared" si="11"/>
        <v>75.063129227918367</v>
      </c>
      <c r="E20">
        <f t="shared" si="1"/>
        <v>3938.2195906238367</v>
      </c>
      <c r="F20">
        <f t="shared" si="12"/>
        <v>105.83901221136489</v>
      </c>
      <c r="G20">
        <f t="shared" si="3"/>
        <v>1017876.0197630933</v>
      </c>
      <c r="H20">
        <f t="shared" si="13"/>
        <v>1021920.0783659285</v>
      </c>
      <c r="I20">
        <f t="shared" si="5"/>
        <v>1.0219200783659286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BAB7-3549-45BF-96C9-AAE638464BB0}">
  <dimension ref="B1:E18"/>
  <sheetViews>
    <sheetView workbookViewId="0">
      <selection activeCell="G26" sqref="G26"/>
    </sheetView>
  </sheetViews>
  <sheetFormatPr defaultRowHeight="15" x14ac:dyDescent="0.25"/>
  <cols>
    <col min="5" max="5" width="14.5703125" bestFit="1" customWidth="1"/>
  </cols>
  <sheetData>
    <row r="1" spans="2:5" x14ac:dyDescent="0.25">
      <c r="B1" t="s">
        <v>50</v>
      </c>
      <c r="D1">
        <v>1.157E-2</v>
      </c>
    </row>
    <row r="2" spans="2:5" x14ac:dyDescent="0.25">
      <c r="B2" t="s">
        <v>51</v>
      </c>
      <c r="D2">
        <v>1.427E-2</v>
      </c>
    </row>
    <row r="4" spans="2:5" x14ac:dyDescent="0.25">
      <c r="B4" t="s">
        <v>54</v>
      </c>
      <c r="C4" t="s">
        <v>53</v>
      </c>
      <c r="D4" t="s">
        <v>49</v>
      </c>
      <c r="E4" t="s">
        <v>52</v>
      </c>
    </row>
    <row r="5" spans="2:5" x14ac:dyDescent="0.25">
      <c r="B5">
        <v>0</v>
      </c>
      <c r="C5">
        <f>B5/60/60</f>
        <v>0</v>
      </c>
      <c r="D5">
        <f>(500/43*SQRT(10)*(SQRT(43*B5+116250)+SQRT(116293)))/(B5+4*60*60)</f>
        <v>1.7414286616388199</v>
      </c>
    </row>
    <row r="6" spans="2:5" x14ac:dyDescent="0.25">
      <c r="B6">
        <f>B5+900</f>
        <v>900</v>
      </c>
      <c r="C6">
        <f t="shared" ref="C6:C18" si="0">B6/60/60</f>
        <v>0.25</v>
      </c>
      <c r="D6">
        <f t="shared" ref="D6:D18" si="1">(500/43*SQRT(10)*(SQRT(43*B6+116250)+SQRT(116293)))/(B6+4*60*60)</f>
        <v>1.7656037853026452</v>
      </c>
    </row>
    <row r="7" spans="2:5" x14ac:dyDescent="0.25">
      <c r="B7">
        <f t="shared" ref="B7:B18" si="2">B6+900</f>
        <v>1800</v>
      </c>
      <c r="C7">
        <f t="shared" si="0"/>
        <v>0.5</v>
      </c>
      <c r="D7">
        <f t="shared" si="1"/>
        <v>1.772878377600384</v>
      </c>
    </row>
    <row r="8" spans="2:5" x14ac:dyDescent="0.25">
      <c r="B8">
        <f t="shared" si="2"/>
        <v>2700</v>
      </c>
      <c r="C8">
        <f t="shared" si="0"/>
        <v>0.75</v>
      </c>
      <c r="D8">
        <f t="shared" si="1"/>
        <v>1.7698187415970377</v>
      </c>
    </row>
    <row r="9" spans="2:5" x14ac:dyDescent="0.25">
      <c r="B9">
        <f t="shared" si="2"/>
        <v>3600</v>
      </c>
      <c r="C9">
        <f t="shared" si="0"/>
        <v>1</v>
      </c>
      <c r="D9">
        <f t="shared" si="1"/>
        <v>1.7601756734025868</v>
      </c>
    </row>
    <row r="10" spans="2:5" x14ac:dyDescent="0.25">
      <c r="B10">
        <f t="shared" si="2"/>
        <v>4500</v>
      </c>
      <c r="C10">
        <f t="shared" si="0"/>
        <v>1.25</v>
      </c>
      <c r="D10">
        <f t="shared" si="1"/>
        <v>1.7462556371421969</v>
      </c>
    </row>
    <row r="11" spans="2:5" x14ac:dyDescent="0.25">
      <c r="B11">
        <f t="shared" si="2"/>
        <v>5400</v>
      </c>
      <c r="C11">
        <f t="shared" si="0"/>
        <v>1.5</v>
      </c>
      <c r="D11">
        <f t="shared" si="1"/>
        <v>1.7295477269737236</v>
      </c>
    </row>
    <row r="12" spans="2:5" x14ac:dyDescent="0.25">
      <c r="B12">
        <f t="shared" si="2"/>
        <v>6300</v>
      </c>
      <c r="C12">
        <f t="shared" si="0"/>
        <v>1.75</v>
      </c>
      <c r="D12">
        <f t="shared" si="1"/>
        <v>1.7110465614606389</v>
      </c>
    </row>
    <row r="13" spans="2:5" x14ac:dyDescent="0.25">
      <c r="B13">
        <f t="shared" si="2"/>
        <v>7200</v>
      </c>
      <c r="C13">
        <f t="shared" si="0"/>
        <v>2</v>
      </c>
      <c r="D13">
        <f t="shared" si="1"/>
        <v>1.6914328476560325</v>
      </c>
    </row>
    <row r="14" spans="2:5" x14ac:dyDescent="0.25">
      <c r="B14">
        <f t="shared" si="2"/>
        <v>8100</v>
      </c>
      <c r="C14">
        <f t="shared" si="0"/>
        <v>2.25</v>
      </c>
      <c r="D14">
        <f t="shared" si="1"/>
        <v>1.6711806315967506</v>
      </c>
    </row>
    <row r="15" spans="2:5" x14ac:dyDescent="0.25">
      <c r="B15">
        <f t="shared" si="2"/>
        <v>9000</v>
      </c>
      <c r="C15">
        <f t="shared" si="0"/>
        <v>2.5</v>
      </c>
      <c r="D15">
        <f t="shared" si="1"/>
        <v>1.6506240058380932</v>
      </c>
    </row>
    <row r="16" spans="2:5" x14ac:dyDescent="0.25">
      <c r="B16">
        <f t="shared" si="2"/>
        <v>9900</v>
      </c>
      <c r="C16">
        <f t="shared" si="0"/>
        <v>2.75</v>
      </c>
      <c r="D16">
        <f t="shared" si="1"/>
        <v>1.6300001342827557</v>
      </c>
    </row>
    <row r="17" spans="2:4" x14ac:dyDescent="0.25">
      <c r="B17">
        <f t="shared" si="2"/>
        <v>10800</v>
      </c>
      <c r="C17">
        <f t="shared" si="0"/>
        <v>3</v>
      </c>
      <c r="D17">
        <f t="shared" si="1"/>
        <v>1.6094778280081738</v>
      </c>
    </row>
    <row r="18" spans="2:4" x14ac:dyDescent="0.25">
      <c r="B18">
        <f t="shared" si="2"/>
        <v>11700</v>
      </c>
      <c r="C18">
        <f t="shared" si="0"/>
        <v>3.25</v>
      </c>
      <c r="D18">
        <f t="shared" si="1"/>
        <v>1.5891769882576043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4439-E0DB-4DF7-975D-26B6782F1BFE}">
  <dimension ref="B2:K381"/>
  <sheetViews>
    <sheetView zoomScaleNormal="100" workbookViewId="0">
      <selection activeCell="D3" sqref="D3"/>
    </sheetView>
  </sheetViews>
  <sheetFormatPr defaultRowHeight="15" x14ac:dyDescent="0.25"/>
  <cols>
    <col min="2" max="3" width="11.42578125" customWidth="1"/>
    <col min="4" max="5" width="11.5703125" customWidth="1"/>
    <col min="6" max="6" width="13.7109375" customWidth="1"/>
    <col min="7" max="7" width="16.28515625" customWidth="1"/>
    <col min="8" max="8" width="13.5703125" customWidth="1"/>
    <col min="9" max="9" width="15.7109375" customWidth="1"/>
  </cols>
  <sheetData>
    <row r="2" spans="2:11" x14ac:dyDescent="0.25">
      <c r="B2" t="s">
        <v>18</v>
      </c>
      <c r="C2" t="s">
        <v>56</v>
      </c>
      <c r="D2" t="s">
        <v>58</v>
      </c>
      <c r="E2" t="s">
        <v>59</v>
      </c>
      <c r="F2" t="s">
        <v>19</v>
      </c>
      <c r="G2" t="s">
        <v>20</v>
      </c>
      <c r="H2" t="s">
        <v>21</v>
      </c>
      <c r="I2" t="s">
        <v>55</v>
      </c>
      <c r="J2" t="s">
        <v>22</v>
      </c>
      <c r="K2" t="s">
        <v>57</v>
      </c>
    </row>
    <row r="3" spans="2:11" x14ac:dyDescent="0.25">
      <c r="B3">
        <v>1</v>
      </c>
      <c r="C3">
        <f>1/B3^0.25</f>
        <v>1</v>
      </c>
      <c r="D3">
        <f>0.87*280/3*(B3^0.75 - 1)*300*31</f>
        <v>0</v>
      </c>
      <c r="E3">
        <f>D3/10^6</f>
        <v>0</v>
      </c>
      <c r="F3">
        <f>8000/B3*300</f>
        <v>2400000</v>
      </c>
      <c r="G3">
        <f>10^6</f>
        <v>1000000</v>
      </c>
      <c r="H3">
        <f>70*5.5*300</f>
        <v>115500</v>
      </c>
      <c r="I3">
        <v>90000</v>
      </c>
      <c r="J3">
        <f>D3-I3-H3-G3-F3</f>
        <v>-3605500</v>
      </c>
      <c r="K3">
        <f>J3/10^6</f>
        <v>-3.6055000000000001</v>
      </c>
    </row>
    <row r="4" spans="2:11" x14ac:dyDescent="0.25">
      <c r="B4">
        <f>B3+1</f>
        <v>2</v>
      </c>
      <c r="C4">
        <f t="shared" ref="C4:C67" si="0">1/B4^0.25</f>
        <v>0.84089641525371461</v>
      </c>
      <c r="D4">
        <f t="shared" ref="D4:D67" si="1">0.87*280/3*(B4^0.75 - 1)*300*31</f>
        <v>514862.67388599005</v>
      </c>
      <c r="E4">
        <f t="shared" ref="E4:E67" si="2">D4/10^6</f>
        <v>0.51486267388599005</v>
      </c>
      <c r="F4">
        <f t="shared" ref="F4:F67" si="3">800/B4*300</f>
        <v>120000</v>
      </c>
      <c r="G4">
        <f t="shared" ref="G4:G67" si="4">10^6</f>
        <v>1000000</v>
      </c>
      <c r="H4">
        <f>70*5.5*300</f>
        <v>115500</v>
      </c>
      <c r="I4">
        <f>300*300</f>
        <v>90000</v>
      </c>
      <c r="J4">
        <f t="shared" ref="J4:J67" si="5">D4-I4-H4-G4-F4</f>
        <v>-810637.32611400995</v>
      </c>
      <c r="K4">
        <f t="shared" ref="K4:K67" si="6">J4/10^6</f>
        <v>-0.81063732611400996</v>
      </c>
    </row>
    <row r="5" spans="2:11" x14ac:dyDescent="0.25">
      <c r="B5">
        <f t="shared" ref="B5:B11" si="7">B4+1</f>
        <v>3</v>
      </c>
      <c r="C5">
        <f t="shared" si="0"/>
        <v>0.75983568565159243</v>
      </c>
      <c r="D5">
        <f t="shared" si="1"/>
        <v>966232.54912996979</v>
      </c>
      <c r="E5">
        <f t="shared" si="2"/>
        <v>0.96623254912996981</v>
      </c>
      <c r="F5">
        <f t="shared" si="3"/>
        <v>80000</v>
      </c>
      <c r="G5">
        <f t="shared" si="4"/>
        <v>1000000</v>
      </c>
      <c r="H5">
        <f t="shared" ref="H5:H68" si="8">70*5.5*300</f>
        <v>115500</v>
      </c>
      <c r="I5">
        <f t="shared" ref="I5:I68" si="9">300*300</f>
        <v>90000</v>
      </c>
      <c r="J5">
        <f t="shared" si="5"/>
        <v>-319267.45087003021</v>
      </c>
      <c r="K5">
        <f t="shared" si="6"/>
        <v>-0.31926745087003022</v>
      </c>
    </row>
    <row r="6" spans="2:11" x14ac:dyDescent="0.25">
      <c r="B6">
        <f t="shared" si="7"/>
        <v>4</v>
      </c>
      <c r="C6">
        <f t="shared" si="0"/>
        <v>0.70710678118654757</v>
      </c>
      <c r="D6">
        <f t="shared" si="1"/>
        <v>1380755.0275233327</v>
      </c>
      <c r="E6">
        <f t="shared" si="2"/>
        <v>1.3807550275233327</v>
      </c>
      <c r="F6">
        <f t="shared" si="3"/>
        <v>60000</v>
      </c>
      <c r="G6">
        <f t="shared" si="4"/>
        <v>1000000</v>
      </c>
      <c r="H6">
        <f t="shared" si="8"/>
        <v>115500</v>
      </c>
      <c r="I6">
        <f t="shared" si="9"/>
        <v>90000</v>
      </c>
      <c r="J6">
        <f t="shared" si="5"/>
        <v>115255.02752333274</v>
      </c>
      <c r="K6">
        <f t="shared" si="6"/>
        <v>0.11525502752333273</v>
      </c>
    </row>
    <row r="7" spans="2:11" x14ac:dyDescent="0.25">
      <c r="B7">
        <f t="shared" si="7"/>
        <v>5</v>
      </c>
      <c r="C7">
        <f t="shared" si="0"/>
        <v>0.66874030497642201</v>
      </c>
      <c r="D7">
        <f t="shared" si="1"/>
        <v>1769869.6435299739</v>
      </c>
      <c r="E7">
        <f t="shared" si="2"/>
        <v>1.7698696435299739</v>
      </c>
      <c r="F7">
        <f t="shared" si="3"/>
        <v>48000</v>
      </c>
      <c r="G7">
        <f t="shared" si="4"/>
        <v>1000000</v>
      </c>
      <c r="H7">
        <f t="shared" si="8"/>
        <v>115500</v>
      </c>
      <c r="I7">
        <f t="shared" si="9"/>
        <v>90000</v>
      </c>
      <c r="J7">
        <f t="shared" si="5"/>
        <v>516369.64352997392</v>
      </c>
      <c r="K7">
        <f t="shared" si="6"/>
        <v>0.51636964352997394</v>
      </c>
    </row>
    <row r="8" spans="2:11" x14ac:dyDescent="0.25">
      <c r="B8">
        <f t="shared" si="7"/>
        <v>6</v>
      </c>
      <c r="C8">
        <f t="shared" si="0"/>
        <v>0.63894310424627243</v>
      </c>
      <c r="D8">
        <f t="shared" si="1"/>
        <v>2139865.6476156912</v>
      </c>
      <c r="E8">
        <f t="shared" si="2"/>
        <v>2.1398656476156912</v>
      </c>
      <c r="F8">
        <f t="shared" si="3"/>
        <v>40000</v>
      </c>
      <c r="G8">
        <f t="shared" si="4"/>
        <v>1000000</v>
      </c>
      <c r="H8">
        <f t="shared" si="8"/>
        <v>115500</v>
      </c>
      <c r="I8">
        <f t="shared" si="9"/>
        <v>90000</v>
      </c>
      <c r="J8">
        <f t="shared" si="5"/>
        <v>894365.64761569118</v>
      </c>
      <c r="K8">
        <f t="shared" si="6"/>
        <v>0.89436564761569115</v>
      </c>
    </row>
    <row r="9" spans="2:11" x14ac:dyDescent="0.25">
      <c r="B9">
        <f t="shared" si="7"/>
        <v>7</v>
      </c>
      <c r="C9">
        <f t="shared" si="0"/>
        <v>0.61478815295126443</v>
      </c>
      <c r="D9">
        <f t="shared" si="1"/>
        <v>2494683.9510787372</v>
      </c>
      <c r="E9">
        <f t="shared" si="2"/>
        <v>2.4946839510787373</v>
      </c>
      <c r="F9">
        <f t="shared" si="3"/>
        <v>34285.71428571429</v>
      </c>
      <c r="G9">
        <f t="shared" si="4"/>
        <v>1000000</v>
      </c>
      <c r="H9">
        <f t="shared" si="8"/>
        <v>115500</v>
      </c>
      <c r="I9">
        <f t="shared" si="9"/>
        <v>90000</v>
      </c>
      <c r="J9">
        <f t="shared" si="5"/>
        <v>1254898.2367930228</v>
      </c>
      <c r="K9">
        <f t="shared" si="6"/>
        <v>1.2548982367930228</v>
      </c>
    </row>
    <row r="10" spans="2:11" x14ac:dyDescent="0.25">
      <c r="B10">
        <f t="shared" si="7"/>
        <v>8</v>
      </c>
      <c r="C10">
        <f t="shared" si="0"/>
        <v>0.59460355750136051</v>
      </c>
      <c r="D10">
        <f t="shared" si="1"/>
        <v>2837006.5798618183</v>
      </c>
      <c r="E10">
        <f t="shared" si="2"/>
        <v>2.8370065798618183</v>
      </c>
      <c r="F10">
        <f t="shared" si="3"/>
        <v>30000</v>
      </c>
      <c r="G10">
        <f t="shared" si="4"/>
        <v>1000000</v>
      </c>
      <c r="H10">
        <f t="shared" si="8"/>
        <v>115500</v>
      </c>
      <c r="I10">
        <f t="shared" si="9"/>
        <v>90000</v>
      </c>
      <c r="J10">
        <f t="shared" si="5"/>
        <v>1601506.5798618183</v>
      </c>
      <c r="K10">
        <f t="shared" si="6"/>
        <v>1.6015065798618184</v>
      </c>
    </row>
    <row r="11" spans="2:11" x14ac:dyDescent="0.25">
      <c r="B11">
        <f t="shared" si="7"/>
        <v>9</v>
      </c>
      <c r="C11">
        <f t="shared" si="0"/>
        <v>0.57735026918962573</v>
      </c>
      <c r="D11">
        <f t="shared" si="1"/>
        <v>3168766.4635311407</v>
      </c>
      <c r="E11">
        <f t="shared" si="2"/>
        <v>3.1687664635311408</v>
      </c>
      <c r="F11">
        <f t="shared" si="3"/>
        <v>26666.666666666664</v>
      </c>
      <c r="G11">
        <f t="shared" si="4"/>
        <v>1000000</v>
      </c>
      <c r="H11">
        <f t="shared" si="8"/>
        <v>115500</v>
      </c>
      <c r="I11">
        <f t="shared" si="9"/>
        <v>90000</v>
      </c>
      <c r="J11">
        <f t="shared" si="5"/>
        <v>1936599.796864474</v>
      </c>
      <c r="K11">
        <f t="shared" si="6"/>
        <v>1.9365997968644739</v>
      </c>
    </row>
    <row r="12" spans="2:11" x14ac:dyDescent="0.25">
      <c r="B12">
        <f>B11+1</f>
        <v>10</v>
      </c>
      <c r="C12">
        <f t="shared" si="0"/>
        <v>0.56234132519034907</v>
      </c>
      <c r="D12">
        <f t="shared" si="1"/>
        <v>3491416.7513074419</v>
      </c>
      <c r="E12">
        <f t="shared" si="2"/>
        <v>3.4914167513074417</v>
      </c>
      <c r="F12">
        <f t="shared" si="3"/>
        <v>24000</v>
      </c>
      <c r="G12">
        <f t="shared" si="4"/>
        <v>1000000</v>
      </c>
      <c r="H12">
        <f>70*5.5*300</f>
        <v>115500</v>
      </c>
      <c r="I12">
        <f>300*300</f>
        <v>90000</v>
      </c>
      <c r="J12">
        <f t="shared" si="5"/>
        <v>2261916.7513074419</v>
      </c>
      <c r="K12">
        <f t="shared" si="6"/>
        <v>2.2619167513074419</v>
      </c>
    </row>
    <row r="13" spans="2:11" x14ac:dyDescent="0.25">
      <c r="B13">
        <f t="shared" ref="B13:B17" si="10">B12+1</f>
        <v>11</v>
      </c>
      <c r="C13">
        <f t="shared" si="0"/>
        <v>0.54910048677611245</v>
      </c>
      <c r="D13">
        <f t="shared" si="1"/>
        <v>3806085.9595323401</v>
      </c>
      <c r="E13">
        <f t="shared" si="2"/>
        <v>3.8060859595323402</v>
      </c>
      <c r="F13">
        <f t="shared" si="3"/>
        <v>21818.18181818182</v>
      </c>
      <c r="G13">
        <f t="shared" si="4"/>
        <v>1000000</v>
      </c>
      <c r="H13">
        <f t="shared" si="8"/>
        <v>115500</v>
      </c>
      <c r="I13">
        <f t="shared" si="9"/>
        <v>90000</v>
      </c>
      <c r="J13">
        <f t="shared" si="5"/>
        <v>2578767.7777141584</v>
      </c>
      <c r="K13">
        <f t="shared" si="6"/>
        <v>2.5787677777141584</v>
      </c>
    </row>
    <row r="14" spans="2:11" x14ac:dyDescent="0.25">
      <c r="B14">
        <f t="shared" si="10"/>
        <v>12</v>
      </c>
      <c r="C14">
        <f t="shared" si="0"/>
        <v>0.537284965911771</v>
      </c>
      <c r="D14">
        <f t="shared" si="1"/>
        <v>4113673.3782951967</v>
      </c>
      <c r="E14">
        <f t="shared" si="2"/>
        <v>4.1136733782951964</v>
      </c>
      <c r="F14">
        <f t="shared" si="3"/>
        <v>20000</v>
      </c>
      <c r="G14">
        <f t="shared" si="4"/>
        <v>1000000</v>
      </c>
      <c r="H14">
        <f t="shared" si="8"/>
        <v>115500</v>
      </c>
      <c r="I14">
        <f t="shared" si="9"/>
        <v>90000</v>
      </c>
      <c r="J14">
        <f t="shared" si="5"/>
        <v>2888173.3782951967</v>
      </c>
      <c r="K14">
        <f t="shared" si="6"/>
        <v>2.8881733782951966</v>
      </c>
    </row>
    <row r="15" spans="2:11" x14ac:dyDescent="0.25">
      <c r="B15">
        <f t="shared" si="10"/>
        <v>13</v>
      </c>
      <c r="C15">
        <f t="shared" si="0"/>
        <v>0.52664038784792655</v>
      </c>
      <c r="D15">
        <f t="shared" si="1"/>
        <v>4414910.8187341234</v>
      </c>
      <c r="E15">
        <f t="shared" si="2"/>
        <v>4.4149108187341231</v>
      </c>
      <c r="F15">
        <f t="shared" si="3"/>
        <v>18461.538461538461</v>
      </c>
      <c r="G15">
        <f t="shared" si="4"/>
        <v>1000000</v>
      </c>
      <c r="H15">
        <f t="shared" si="8"/>
        <v>115500</v>
      </c>
      <c r="I15">
        <f t="shared" si="9"/>
        <v>90000</v>
      </c>
      <c r="J15">
        <f t="shared" si="5"/>
        <v>3190949.2802725849</v>
      </c>
      <c r="K15">
        <f t="shared" si="6"/>
        <v>3.190949280272585</v>
      </c>
    </row>
    <row r="16" spans="2:11" x14ac:dyDescent="0.25">
      <c r="B16">
        <f t="shared" si="10"/>
        <v>14</v>
      </c>
      <c r="C16">
        <f t="shared" si="0"/>
        <v>0.51697315395717058</v>
      </c>
      <c r="D16">
        <f t="shared" si="1"/>
        <v>4710404.2571921553</v>
      </c>
      <c r="E16">
        <f t="shared" si="2"/>
        <v>4.7104042571921552</v>
      </c>
      <c r="F16">
        <f t="shared" si="3"/>
        <v>17142.857142857145</v>
      </c>
      <c r="G16">
        <f t="shared" si="4"/>
        <v>1000000</v>
      </c>
      <c r="H16">
        <f t="shared" si="8"/>
        <v>115500</v>
      </c>
      <c r="I16">
        <f t="shared" si="9"/>
        <v>90000</v>
      </c>
      <c r="J16">
        <f t="shared" si="5"/>
        <v>3487761.4000492981</v>
      </c>
      <c r="K16">
        <f t="shared" si="6"/>
        <v>3.487761400049298</v>
      </c>
    </row>
    <row r="17" spans="2:11" x14ac:dyDescent="0.25">
      <c r="B17">
        <f t="shared" si="10"/>
        <v>15</v>
      </c>
      <c r="C17">
        <f t="shared" si="0"/>
        <v>0.50813274815461473</v>
      </c>
      <c r="D17">
        <f t="shared" si="1"/>
        <v>5000662.891446582</v>
      </c>
      <c r="E17">
        <f t="shared" si="2"/>
        <v>5.0006628914465816</v>
      </c>
      <c r="F17">
        <f t="shared" si="3"/>
        <v>16000</v>
      </c>
      <c r="G17">
        <f t="shared" si="4"/>
        <v>1000000</v>
      </c>
      <c r="H17">
        <f t="shared" si="8"/>
        <v>115500</v>
      </c>
      <c r="I17">
        <f t="shared" si="9"/>
        <v>90000</v>
      </c>
      <c r="J17">
        <f t="shared" si="5"/>
        <v>3779162.891446582</v>
      </c>
      <c r="K17">
        <f t="shared" si="6"/>
        <v>3.7791628914465822</v>
      </c>
    </row>
    <row r="18" spans="2:11" x14ac:dyDescent="0.25">
      <c r="B18">
        <f>B17+1</f>
        <v>16</v>
      </c>
      <c r="C18">
        <f t="shared" si="0"/>
        <v>0.5</v>
      </c>
      <c r="D18">
        <f t="shared" si="1"/>
        <v>5286119.9999999991</v>
      </c>
      <c r="E18">
        <f t="shared" si="2"/>
        <v>5.2861199999999995</v>
      </c>
      <c r="F18">
        <f t="shared" si="3"/>
        <v>15000</v>
      </c>
      <c r="G18">
        <f t="shared" si="4"/>
        <v>1000000</v>
      </c>
      <c r="H18">
        <f>70*5.5*300</f>
        <v>115500</v>
      </c>
      <c r="I18">
        <f>300*300</f>
        <v>90000</v>
      </c>
      <c r="J18">
        <f t="shared" si="5"/>
        <v>4065619.9999999991</v>
      </c>
      <c r="K18">
        <f t="shared" si="6"/>
        <v>4.0656199999999991</v>
      </c>
    </row>
    <row r="19" spans="2:11" x14ac:dyDescent="0.25">
      <c r="B19">
        <f t="shared" ref="B19:B20" si="11">B18+1</f>
        <v>17</v>
      </c>
      <c r="C19">
        <f t="shared" si="0"/>
        <v>0.49247906050545237</v>
      </c>
      <c r="D19">
        <f t="shared" si="1"/>
        <v>5567148.2846320579</v>
      </c>
      <c r="E19">
        <f t="shared" si="2"/>
        <v>5.5671482846320579</v>
      </c>
      <c r="F19">
        <f t="shared" si="3"/>
        <v>14117.64705882353</v>
      </c>
      <c r="G19">
        <f t="shared" si="4"/>
        <v>1000000</v>
      </c>
      <c r="H19">
        <f t="shared" si="8"/>
        <v>115500</v>
      </c>
      <c r="I19">
        <f t="shared" si="9"/>
        <v>90000</v>
      </c>
      <c r="J19">
        <f t="shared" si="5"/>
        <v>4347530.6375732347</v>
      </c>
      <c r="K19">
        <f t="shared" si="6"/>
        <v>4.347530637573235</v>
      </c>
    </row>
    <row r="20" spans="2:11" x14ac:dyDescent="0.25">
      <c r="B20">
        <f t="shared" si="11"/>
        <v>18</v>
      </c>
      <c r="C20">
        <f t="shared" si="0"/>
        <v>0.48549177170732344</v>
      </c>
      <c r="D20">
        <f t="shared" si="1"/>
        <v>5844071.393805041</v>
      </c>
      <c r="E20">
        <f t="shared" si="2"/>
        <v>5.8440713938050406</v>
      </c>
      <c r="F20">
        <f t="shared" si="3"/>
        <v>13333.333333333332</v>
      </c>
      <c r="G20">
        <f t="shared" si="4"/>
        <v>1000000</v>
      </c>
      <c r="H20">
        <f t="shared" si="8"/>
        <v>115500</v>
      </c>
      <c r="I20">
        <f t="shared" si="9"/>
        <v>90000</v>
      </c>
      <c r="J20">
        <f t="shared" si="5"/>
        <v>4625238.060471708</v>
      </c>
      <c r="K20">
        <f t="shared" si="6"/>
        <v>4.625238060471708</v>
      </c>
    </row>
    <row r="21" spans="2:11" x14ac:dyDescent="0.25">
      <c r="B21">
        <f t="shared" ref="B21:B84" si="12">B20+1</f>
        <v>19</v>
      </c>
      <c r="C21">
        <f t="shared" si="0"/>
        <v>0.47897362544357469</v>
      </c>
      <c r="D21">
        <f t="shared" si="1"/>
        <v>6117172.7368094269</v>
      </c>
      <c r="E21">
        <f t="shared" si="2"/>
        <v>6.1171727368094269</v>
      </c>
      <c r="F21">
        <f t="shared" si="3"/>
        <v>12631.578947368422</v>
      </c>
      <c r="G21">
        <f t="shared" si="4"/>
        <v>1000000</v>
      </c>
      <c r="H21">
        <f t="shared" si="8"/>
        <v>115500</v>
      </c>
      <c r="I21">
        <f t="shared" si="9"/>
        <v>90000</v>
      </c>
      <c r="J21">
        <f t="shared" si="5"/>
        <v>4899041.1578620588</v>
      </c>
      <c r="K21">
        <f t="shared" si="6"/>
        <v>4.899041157862059</v>
      </c>
    </row>
    <row r="22" spans="2:11" x14ac:dyDescent="0.25">
      <c r="B22">
        <f t="shared" si="12"/>
        <v>20</v>
      </c>
      <c r="C22">
        <f t="shared" si="0"/>
        <v>0.47287080450158792</v>
      </c>
      <c r="D22">
        <f t="shared" si="1"/>
        <v>6386702.334548383</v>
      </c>
      <c r="E22">
        <f t="shared" si="2"/>
        <v>6.3867023345483833</v>
      </c>
      <c r="F22">
        <f t="shared" si="3"/>
        <v>12000</v>
      </c>
      <c r="G22">
        <f t="shared" si="4"/>
        <v>1000000</v>
      </c>
      <c r="H22">
        <f t="shared" si="8"/>
        <v>115500</v>
      </c>
      <c r="I22">
        <f t="shared" si="9"/>
        <v>90000</v>
      </c>
      <c r="J22">
        <f t="shared" si="5"/>
        <v>5169202.334548383</v>
      </c>
      <c r="K22">
        <f t="shared" si="6"/>
        <v>5.1692023345483831</v>
      </c>
    </row>
    <row r="23" spans="2:11" x14ac:dyDescent="0.25">
      <c r="B23">
        <f t="shared" si="12"/>
        <v>21</v>
      </c>
      <c r="C23">
        <f t="shared" si="0"/>
        <v>0.46713797772820009</v>
      </c>
      <c r="D23">
        <f t="shared" si="1"/>
        <v>6652882.2204857795</v>
      </c>
      <c r="E23">
        <f t="shared" si="2"/>
        <v>6.6528822204857798</v>
      </c>
      <c r="F23">
        <f t="shared" si="3"/>
        <v>11428.571428571429</v>
      </c>
      <c r="G23">
        <f t="shared" si="4"/>
        <v>1000000</v>
      </c>
      <c r="H23">
        <f t="shared" si="8"/>
        <v>115500</v>
      </c>
      <c r="I23">
        <f t="shared" si="9"/>
        <v>90000</v>
      </c>
      <c r="J23">
        <f t="shared" si="5"/>
        <v>5435953.6490572076</v>
      </c>
      <c r="K23">
        <f t="shared" si="6"/>
        <v>5.4359536490572076</v>
      </c>
    </row>
    <row r="24" spans="2:11" x14ac:dyDescent="0.25">
      <c r="B24">
        <f t="shared" si="12"/>
        <v>22</v>
      </c>
      <c r="C24">
        <f t="shared" si="0"/>
        <v>0.46173663094410261</v>
      </c>
      <c r="D24">
        <f t="shared" si="1"/>
        <v>6915910.7529224688</v>
      </c>
      <c r="E24">
        <f t="shared" si="2"/>
        <v>6.9159107529224686</v>
      </c>
      <c r="F24">
        <f t="shared" si="3"/>
        <v>10909.09090909091</v>
      </c>
      <c r="G24">
        <f t="shared" si="4"/>
        <v>1000000</v>
      </c>
      <c r="H24">
        <f t="shared" si="8"/>
        <v>115500</v>
      </c>
      <c r="I24">
        <f t="shared" si="9"/>
        <v>90000</v>
      </c>
      <c r="J24">
        <f t="shared" si="5"/>
        <v>5699501.662013378</v>
      </c>
      <c r="K24">
        <f t="shared" si="6"/>
        <v>5.699501662013378</v>
      </c>
    </row>
    <row r="25" spans="2:11" x14ac:dyDescent="0.25">
      <c r="B25">
        <f t="shared" si="12"/>
        <v>23</v>
      </c>
      <c r="C25">
        <f t="shared" si="0"/>
        <v>0.45663378549673128</v>
      </c>
      <c r="D25">
        <f t="shared" si="1"/>
        <v>7175966.0974813662</v>
      </c>
      <c r="E25">
        <f t="shared" si="2"/>
        <v>7.1759660974813659</v>
      </c>
      <c r="F25">
        <f t="shared" si="3"/>
        <v>10434.782608695652</v>
      </c>
      <c r="G25">
        <f t="shared" si="4"/>
        <v>1000000</v>
      </c>
      <c r="H25">
        <f t="shared" si="8"/>
        <v>115500</v>
      </c>
      <c r="I25">
        <f t="shared" si="9"/>
        <v>90000</v>
      </c>
      <c r="J25">
        <f t="shared" si="5"/>
        <v>5960031.3148726709</v>
      </c>
      <c r="K25">
        <f t="shared" si="6"/>
        <v>5.9600313148726709</v>
      </c>
    </row>
    <row r="26" spans="2:11" x14ac:dyDescent="0.25">
      <c r="B26">
        <f t="shared" si="12"/>
        <v>24</v>
      </c>
      <c r="C26">
        <f t="shared" si="0"/>
        <v>0.45180100180492239</v>
      </c>
      <c r="D26">
        <f t="shared" si="1"/>
        <v>7433209.0685521262</v>
      </c>
      <c r="E26">
        <f t="shared" si="2"/>
        <v>7.4332090685521264</v>
      </c>
      <c r="F26">
        <f t="shared" si="3"/>
        <v>10000</v>
      </c>
      <c r="G26">
        <f t="shared" si="4"/>
        <v>1000000</v>
      </c>
      <c r="H26">
        <f t="shared" si="8"/>
        <v>115500</v>
      </c>
      <c r="I26">
        <f t="shared" si="9"/>
        <v>90000</v>
      </c>
      <c r="J26">
        <f t="shared" si="5"/>
        <v>6217709.0685521262</v>
      </c>
      <c r="K26">
        <f t="shared" si="6"/>
        <v>6.2177090685521259</v>
      </c>
    </row>
    <row r="27" spans="2:11" x14ac:dyDescent="0.25">
      <c r="B27">
        <f t="shared" si="12"/>
        <v>25</v>
      </c>
      <c r="C27">
        <f t="shared" si="0"/>
        <v>0.44721359549995793</v>
      </c>
      <c r="D27">
        <f t="shared" si="1"/>
        <v>7687785.4694437049</v>
      </c>
      <c r="E27">
        <f t="shared" si="2"/>
        <v>7.6877854694437051</v>
      </c>
      <c r="F27">
        <f t="shared" si="3"/>
        <v>9600</v>
      </c>
      <c r="G27">
        <f t="shared" si="4"/>
        <v>1000000</v>
      </c>
      <c r="H27">
        <f t="shared" si="8"/>
        <v>115500</v>
      </c>
      <c r="I27">
        <f t="shared" si="9"/>
        <v>90000</v>
      </c>
      <c r="J27">
        <f t="shared" si="5"/>
        <v>6472685.4694437049</v>
      </c>
      <c r="K27">
        <f t="shared" si="6"/>
        <v>6.4726854694437046</v>
      </c>
    </row>
    <row r="28" spans="2:11" x14ac:dyDescent="0.25">
      <c r="B28">
        <f t="shared" si="12"/>
        <v>26</v>
      </c>
      <c r="C28">
        <f t="shared" si="0"/>
        <v>0.44285001426914739</v>
      </c>
      <c r="D28">
        <f t="shared" si="1"/>
        <v>7939828.0361627247</v>
      </c>
      <c r="E28">
        <f t="shared" si="2"/>
        <v>7.9398280361627247</v>
      </c>
      <c r="F28">
        <f t="shared" si="3"/>
        <v>9230.7692307692305</v>
      </c>
      <c r="G28">
        <f t="shared" si="4"/>
        <v>1000000</v>
      </c>
      <c r="H28">
        <f t="shared" si="8"/>
        <v>115500</v>
      </c>
      <c r="I28">
        <f t="shared" si="9"/>
        <v>90000</v>
      </c>
      <c r="J28">
        <f t="shared" si="5"/>
        <v>6725097.2669319557</v>
      </c>
      <c r="K28">
        <f t="shared" si="6"/>
        <v>6.7250972669319555</v>
      </c>
    </row>
    <row r="29" spans="2:11" x14ac:dyDescent="0.25">
      <c r="B29">
        <f t="shared" si="12"/>
        <v>27</v>
      </c>
      <c r="C29">
        <f t="shared" si="0"/>
        <v>0.43869133765083085</v>
      </c>
      <c r="D29">
        <f t="shared" si="1"/>
        <v>8189458.0645908378</v>
      </c>
      <c r="E29">
        <f t="shared" si="2"/>
        <v>8.1894580645908377</v>
      </c>
      <c r="F29">
        <f t="shared" si="3"/>
        <v>8888.8888888888887</v>
      </c>
      <c r="G29">
        <f t="shared" si="4"/>
        <v>1000000</v>
      </c>
      <c r="H29">
        <f t="shared" si="8"/>
        <v>115500</v>
      </c>
      <c r="I29">
        <f t="shared" si="9"/>
        <v>90000</v>
      </c>
      <c r="J29">
        <f t="shared" si="5"/>
        <v>6975069.1757019488</v>
      </c>
      <c r="K29">
        <f t="shared" si="6"/>
        <v>6.9750691757019485</v>
      </c>
    </row>
    <row r="30" spans="2:11" x14ac:dyDescent="0.25">
      <c r="B30">
        <f t="shared" si="12"/>
        <v>28</v>
      </c>
      <c r="C30">
        <f t="shared" si="0"/>
        <v>0.43472087194499143</v>
      </c>
      <c r="D30">
        <f t="shared" si="1"/>
        <v>8436786.7824234311</v>
      </c>
      <c r="E30">
        <f t="shared" si="2"/>
        <v>8.4367867824234306</v>
      </c>
      <c r="F30">
        <f t="shared" si="3"/>
        <v>8571.4285714285725</v>
      </c>
      <c r="G30">
        <f t="shared" si="4"/>
        <v>1000000</v>
      </c>
      <c r="H30">
        <f t="shared" si="8"/>
        <v>115500</v>
      </c>
      <c r="I30">
        <f t="shared" si="9"/>
        <v>90000</v>
      </c>
      <c r="J30">
        <f t="shared" si="5"/>
        <v>7222715.3538520029</v>
      </c>
      <c r="K30">
        <f t="shared" si="6"/>
        <v>7.2227153538520028</v>
      </c>
    </row>
    <row r="31" spans="2:11" x14ac:dyDescent="0.25">
      <c r="B31">
        <f t="shared" si="12"/>
        <v>29</v>
      </c>
      <c r="C31">
        <f t="shared" si="0"/>
        <v>0.43092381945890601</v>
      </c>
      <c r="D31">
        <f t="shared" si="1"/>
        <v>8681916.5135750398</v>
      </c>
      <c r="E31">
        <f t="shared" si="2"/>
        <v>8.6819165135750396</v>
      </c>
      <c r="F31">
        <f t="shared" si="3"/>
        <v>8275.8620689655163</v>
      </c>
      <c r="G31">
        <f t="shared" si="4"/>
        <v>1000000</v>
      </c>
      <c r="H31">
        <f t="shared" si="8"/>
        <v>115500</v>
      </c>
      <c r="I31">
        <f t="shared" si="9"/>
        <v>90000</v>
      </c>
      <c r="J31">
        <f t="shared" si="5"/>
        <v>7468140.6515060747</v>
      </c>
      <c r="K31">
        <f t="shared" si="6"/>
        <v>7.4681406515060749</v>
      </c>
    </row>
    <row r="32" spans="2:11" x14ac:dyDescent="0.25">
      <c r="B32">
        <f t="shared" si="12"/>
        <v>30</v>
      </c>
      <c r="C32">
        <f t="shared" si="0"/>
        <v>0.42728700639623407</v>
      </c>
      <c r="D32">
        <f t="shared" si="1"/>
        <v>8924941.6725054029</v>
      </c>
      <c r="E32">
        <f t="shared" si="2"/>
        <v>8.9249416725054029</v>
      </c>
      <c r="F32">
        <f t="shared" si="3"/>
        <v>8000</v>
      </c>
      <c r="G32">
        <f t="shared" si="4"/>
        <v>1000000</v>
      </c>
      <c r="H32">
        <f t="shared" si="8"/>
        <v>115500</v>
      </c>
      <c r="I32">
        <f t="shared" si="9"/>
        <v>90000</v>
      </c>
      <c r="J32">
        <f t="shared" si="5"/>
        <v>7711441.6725054029</v>
      </c>
      <c r="K32">
        <f t="shared" si="6"/>
        <v>7.7114416725054031</v>
      </c>
    </row>
    <row r="33" spans="2:11" x14ac:dyDescent="0.25">
      <c r="B33">
        <f t="shared" si="12"/>
        <v>31</v>
      </c>
      <c r="C33">
        <f t="shared" si="0"/>
        <v>0.42379865741502165</v>
      </c>
      <c r="D33">
        <f t="shared" si="1"/>
        <v>9165949.6181393638</v>
      </c>
      <c r="E33">
        <f t="shared" si="2"/>
        <v>9.1659496181393632</v>
      </c>
      <c r="F33">
        <f t="shared" si="3"/>
        <v>7741.9354838709669</v>
      </c>
      <c r="G33">
        <f t="shared" si="4"/>
        <v>1000000</v>
      </c>
      <c r="H33">
        <f t="shared" si="8"/>
        <v>115500</v>
      </c>
      <c r="I33">
        <f t="shared" si="9"/>
        <v>90000</v>
      </c>
      <c r="J33">
        <f t="shared" si="5"/>
        <v>7952707.6826554928</v>
      </c>
      <c r="K33">
        <f t="shared" si="6"/>
        <v>7.9527076826554932</v>
      </c>
    </row>
    <row r="34" spans="2:11" x14ac:dyDescent="0.25">
      <c r="B34">
        <f t="shared" si="12"/>
        <v>32</v>
      </c>
      <c r="C34">
        <f t="shared" si="0"/>
        <v>0.42044820762685731</v>
      </c>
      <c r="D34">
        <f t="shared" si="1"/>
        <v>9405021.3910879213</v>
      </c>
      <c r="E34">
        <f t="shared" si="2"/>
        <v>9.4050213910879208</v>
      </c>
      <c r="F34">
        <f t="shared" si="3"/>
        <v>7500</v>
      </c>
      <c r="G34">
        <f t="shared" si="4"/>
        <v>1000000</v>
      </c>
      <c r="H34">
        <f t="shared" si="8"/>
        <v>115500</v>
      </c>
      <c r="I34">
        <f t="shared" si="9"/>
        <v>90000</v>
      </c>
      <c r="J34">
        <f t="shared" si="5"/>
        <v>8192021.3910879213</v>
      </c>
      <c r="K34">
        <f t="shared" si="6"/>
        <v>8.1920213910879216</v>
      </c>
    </row>
    <row r="35" spans="2:11" x14ac:dyDescent="0.25">
      <c r="B35">
        <f t="shared" si="12"/>
        <v>33</v>
      </c>
      <c r="C35">
        <f t="shared" si="0"/>
        <v>0.41722614486115062</v>
      </c>
      <c r="D35">
        <f t="shared" si="1"/>
        <v>9642232.353260437</v>
      </c>
      <c r="E35">
        <f t="shared" si="2"/>
        <v>9.6422323532604377</v>
      </c>
      <c r="F35">
        <f t="shared" si="3"/>
        <v>7272.727272727273</v>
      </c>
      <c r="G35">
        <f t="shared" si="4"/>
        <v>1000000</v>
      </c>
      <c r="H35">
        <f t="shared" si="8"/>
        <v>115500</v>
      </c>
      <c r="I35">
        <f t="shared" si="9"/>
        <v>90000</v>
      </c>
      <c r="J35">
        <f t="shared" si="5"/>
        <v>8429459.6259877104</v>
      </c>
      <c r="K35">
        <f t="shared" si="6"/>
        <v>8.429459625987711</v>
      </c>
    </row>
    <row r="36" spans="2:11" x14ac:dyDescent="0.25">
      <c r="B36">
        <f t="shared" si="12"/>
        <v>34</v>
      </c>
      <c r="C36">
        <f t="shared" si="0"/>
        <v>0.41412387656655203</v>
      </c>
      <c r="D36">
        <f t="shared" si="1"/>
        <v>9877652.7453519125</v>
      </c>
      <c r="E36">
        <f t="shared" si="2"/>
        <v>9.877652745351913</v>
      </c>
      <c r="F36">
        <f t="shared" si="3"/>
        <v>7058.8235294117649</v>
      </c>
      <c r="G36">
        <f t="shared" si="4"/>
        <v>1000000</v>
      </c>
      <c r="H36">
        <f t="shared" si="8"/>
        <v>115500</v>
      </c>
      <c r="I36">
        <f t="shared" si="9"/>
        <v>90000</v>
      </c>
      <c r="J36">
        <f t="shared" si="5"/>
        <v>8665093.9218225013</v>
      </c>
      <c r="K36">
        <f t="shared" si="6"/>
        <v>8.6650939218225016</v>
      </c>
    </row>
    <row r="37" spans="2:11" x14ac:dyDescent="0.25">
      <c r="B37">
        <f t="shared" si="12"/>
        <v>35</v>
      </c>
      <c r="C37">
        <f t="shared" si="0"/>
        <v>0.41113361690051975</v>
      </c>
      <c r="D37">
        <f t="shared" si="1"/>
        <v>10111348.174850876</v>
      </c>
      <c r="E37">
        <f t="shared" si="2"/>
        <v>10.111348174850875</v>
      </c>
      <c r="F37">
        <f t="shared" si="3"/>
        <v>6857.1428571428569</v>
      </c>
      <c r="G37">
        <f t="shared" si="4"/>
        <v>1000000</v>
      </c>
      <c r="H37">
        <f t="shared" si="8"/>
        <v>115500</v>
      </c>
      <c r="I37">
        <f t="shared" si="9"/>
        <v>90000</v>
      </c>
      <c r="J37">
        <f t="shared" si="5"/>
        <v>8898991.0319937319</v>
      </c>
      <c r="K37">
        <f t="shared" si="6"/>
        <v>8.8989910319937326</v>
      </c>
    </row>
    <row r="38" spans="2:11" x14ac:dyDescent="0.25">
      <c r="B38">
        <f t="shared" si="12"/>
        <v>36</v>
      </c>
      <c r="C38">
        <f t="shared" si="0"/>
        <v>0.40824829046386307</v>
      </c>
      <c r="D38">
        <f t="shared" si="1"/>
        <v>10343380.044960869</v>
      </c>
      <c r="E38">
        <f t="shared" si="2"/>
        <v>10.343380044960869</v>
      </c>
      <c r="F38">
        <f t="shared" si="3"/>
        <v>6666.6666666666661</v>
      </c>
      <c r="G38">
        <f t="shared" si="4"/>
        <v>1000000</v>
      </c>
      <c r="H38">
        <f t="shared" si="8"/>
        <v>115500</v>
      </c>
      <c r="I38">
        <f t="shared" si="9"/>
        <v>90000</v>
      </c>
      <c r="J38">
        <f t="shared" si="5"/>
        <v>9131213.3782942034</v>
      </c>
      <c r="K38">
        <f t="shared" si="6"/>
        <v>9.1312133782942038</v>
      </c>
    </row>
    <row r="39" spans="2:11" x14ac:dyDescent="0.25">
      <c r="B39">
        <f t="shared" si="12"/>
        <v>37</v>
      </c>
      <c r="C39">
        <f t="shared" si="0"/>
        <v>0.40546144983876992</v>
      </c>
      <c r="D39">
        <f t="shared" si="1"/>
        <v>10573805.933029082</v>
      </c>
      <c r="E39">
        <f t="shared" si="2"/>
        <v>10.573805933029082</v>
      </c>
      <c r="F39">
        <f t="shared" si="3"/>
        <v>6486.4864864864867</v>
      </c>
      <c r="G39">
        <f t="shared" si="4"/>
        <v>1000000</v>
      </c>
      <c r="H39">
        <f t="shared" si="8"/>
        <v>115500</v>
      </c>
      <c r="I39">
        <f t="shared" si="9"/>
        <v>90000</v>
      </c>
      <c r="J39">
        <f t="shared" si="5"/>
        <v>9361819.4465425946</v>
      </c>
      <c r="K39">
        <f t="shared" si="6"/>
        <v>9.3618194465425955</v>
      </c>
    </row>
    <row r="40" spans="2:11" x14ac:dyDescent="0.25">
      <c r="B40">
        <f t="shared" si="12"/>
        <v>38</v>
      </c>
      <c r="C40">
        <f t="shared" si="0"/>
        <v>0.40276720463657734</v>
      </c>
      <c r="D40">
        <f t="shared" si="1"/>
        <v>10802679.925627593</v>
      </c>
      <c r="E40">
        <f t="shared" si="2"/>
        <v>10.802679925627594</v>
      </c>
      <c r="F40">
        <f t="shared" si="3"/>
        <v>6315.7894736842109</v>
      </c>
      <c r="G40">
        <f t="shared" si="4"/>
        <v>1000000</v>
      </c>
      <c r="H40">
        <f t="shared" si="8"/>
        <v>115500</v>
      </c>
      <c r="I40">
        <f t="shared" si="9"/>
        <v>90000</v>
      </c>
      <c r="J40">
        <f t="shared" si="5"/>
        <v>9590864.1361539084</v>
      </c>
      <c r="K40">
        <f t="shared" si="6"/>
        <v>9.5908641361539093</v>
      </c>
    </row>
    <row r="41" spans="2:11" x14ac:dyDescent="0.25">
      <c r="B41">
        <f t="shared" si="12"/>
        <v>39</v>
      </c>
      <c r="C41">
        <f t="shared" si="0"/>
        <v>0.40016016019224993</v>
      </c>
      <c r="D41">
        <f t="shared" si="1"/>
        <v>11030052.916260395</v>
      </c>
      <c r="E41">
        <f t="shared" si="2"/>
        <v>11.030052916260395</v>
      </c>
      <c r="F41">
        <f t="shared" si="3"/>
        <v>6153.8461538461543</v>
      </c>
      <c r="G41">
        <f t="shared" si="4"/>
        <v>1000000</v>
      </c>
      <c r="H41">
        <f t="shared" si="8"/>
        <v>115500</v>
      </c>
      <c r="I41">
        <f t="shared" si="9"/>
        <v>90000</v>
      </c>
      <c r="J41">
        <f t="shared" si="5"/>
        <v>9818399.0701065492</v>
      </c>
      <c r="K41">
        <f t="shared" si="6"/>
        <v>9.8183990701065493</v>
      </c>
    </row>
    <row r="42" spans="2:11" x14ac:dyDescent="0.25">
      <c r="B42">
        <f t="shared" si="12"/>
        <v>40</v>
      </c>
      <c r="C42">
        <f t="shared" si="0"/>
        <v>0.39763536438352531</v>
      </c>
      <c r="D42">
        <f t="shared" si="1"/>
        <v>11255972.870714521</v>
      </c>
      <c r="E42">
        <f t="shared" si="2"/>
        <v>11.255972870714521</v>
      </c>
      <c r="F42">
        <f t="shared" si="3"/>
        <v>6000</v>
      </c>
      <c r="G42">
        <f t="shared" si="4"/>
        <v>1000000</v>
      </c>
      <c r="H42">
        <f t="shared" si="8"/>
        <v>115500</v>
      </c>
      <c r="I42">
        <f t="shared" si="9"/>
        <v>90000</v>
      </c>
      <c r="J42">
        <f t="shared" si="5"/>
        <v>10044472.870714521</v>
      </c>
      <c r="K42">
        <f t="shared" si="6"/>
        <v>10.044472870714522</v>
      </c>
    </row>
    <row r="43" spans="2:11" x14ac:dyDescent="0.25">
      <c r="B43">
        <f t="shared" si="12"/>
        <v>41</v>
      </c>
      <c r="C43">
        <f t="shared" si="0"/>
        <v>0.39518826132440477</v>
      </c>
      <c r="D43">
        <f t="shared" si="1"/>
        <v>11480485.064291237</v>
      </c>
      <c r="E43">
        <f t="shared" si="2"/>
        <v>11.480485064291237</v>
      </c>
      <c r="F43">
        <f t="shared" si="3"/>
        <v>5853.6585365853662</v>
      </c>
      <c r="G43">
        <f t="shared" si="4"/>
        <v>1000000</v>
      </c>
      <c r="H43">
        <f t="shared" si="8"/>
        <v>115500</v>
      </c>
      <c r="I43">
        <f t="shared" si="9"/>
        <v>90000</v>
      </c>
      <c r="J43">
        <f t="shared" si="5"/>
        <v>10269131.405754652</v>
      </c>
      <c r="K43">
        <f t="shared" si="6"/>
        <v>10.269131405754651</v>
      </c>
    </row>
    <row r="44" spans="2:11" x14ac:dyDescent="0.25">
      <c r="B44">
        <f t="shared" si="12"/>
        <v>42</v>
      </c>
      <c r="C44">
        <f t="shared" si="0"/>
        <v>0.39281465090051298</v>
      </c>
      <c r="D44">
        <f t="shared" si="1"/>
        <v>11703632.294509323</v>
      </c>
      <c r="E44">
        <f t="shared" si="2"/>
        <v>11.703632294509323</v>
      </c>
      <c r="F44">
        <f t="shared" si="3"/>
        <v>5714.2857142857147</v>
      </c>
      <c r="G44">
        <f t="shared" si="4"/>
        <v>1000000</v>
      </c>
      <c r="H44">
        <f t="shared" si="8"/>
        <v>115500</v>
      </c>
      <c r="I44">
        <f t="shared" si="9"/>
        <v>90000</v>
      </c>
      <c r="J44">
        <f t="shared" si="5"/>
        <v>10492418.008795038</v>
      </c>
      <c r="K44">
        <f t="shared" si="6"/>
        <v>10.492418008795038</v>
      </c>
    </row>
    <row r="45" spans="2:11" x14ac:dyDescent="0.25">
      <c r="B45">
        <f t="shared" si="12"/>
        <v>43</v>
      </c>
      <c r="C45">
        <f t="shared" si="0"/>
        <v>0.39051065328951612</v>
      </c>
      <c r="D45">
        <f t="shared" si="1"/>
        <v>11925455.072338775</v>
      </c>
      <c r="E45">
        <f t="shared" si="2"/>
        <v>11.925455072338774</v>
      </c>
      <c r="F45">
        <f t="shared" si="3"/>
        <v>5581.3953488372099</v>
      </c>
      <c r="G45">
        <f t="shared" si="4"/>
        <v>1000000</v>
      </c>
      <c r="H45">
        <f t="shared" si="8"/>
        <v>115500</v>
      </c>
      <c r="I45">
        <f t="shared" si="9"/>
        <v>90000</v>
      </c>
      <c r="J45">
        <f t="shared" si="5"/>
        <v>10714373.676989937</v>
      </c>
      <c r="K45">
        <f t="shared" si="6"/>
        <v>10.714373676989938</v>
      </c>
    </row>
    <row r="46" spans="2:11" x14ac:dyDescent="0.25">
      <c r="B46">
        <f t="shared" si="12"/>
        <v>44</v>
      </c>
      <c r="C46">
        <f t="shared" si="0"/>
        <v>0.38827267775222324</v>
      </c>
      <c r="D46">
        <f t="shared" si="1"/>
        <v>12145991.79458023</v>
      </c>
      <c r="E46">
        <f t="shared" si="2"/>
        <v>12.145991794580231</v>
      </c>
      <c r="F46">
        <f t="shared" si="3"/>
        <v>5454.545454545455</v>
      </c>
      <c r="G46">
        <f t="shared" si="4"/>
        <v>1000000</v>
      </c>
      <c r="H46">
        <f t="shared" si="8"/>
        <v>115500</v>
      </c>
      <c r="I46">
        <f t="shared" si="9"/>
        <v>90000</v>
      </c>
      <c r="J46">
        <f t="shared" si="5"/>
        <v>10935037.249125686</v>
      </c>
      <c r="K46">
        <f t="shared" si="6"/>
        <v>10.935037249125685</v>
      </c>
    </row>
    <row r="47" spans="2:11" x14ac:dyDescent="0.25">
      <c r="B47">
        <f t="shared" si="12"/>
        <v>45</v>
      </c>
      <c r="C47">
        <f t="shared" si="0"/>
        <v>0.3860973950960897</v>
      </c>
      <c r="D47">
        <f t="shared" si="1"/>
        <v>12365278.899634337</v>
      </c>
      <c r="E47">
        <f t="shared" si="2"/>
        <v>12.365278899634337</v>
      </c>
      <c r="F47">
        <f t="shared" si="3"/>
        <v>5333.3333333333339</v>
      </c>
      <c r="G47">
        <f t="shared" si="4"/>
        <v>1000000</v>
      </c>
      <c r="H47">
        <f t="shared" si="8"/>
        <v>115500</v>
      </c>
      <c r="I47">
        <f t="shared" si="9"/>
        <v>90000</v>
      </c>
      <c r="J47">
        <f t="shared" si="5"/>
        <v>11154445.566301003</v>
      </c>
      <c r="K47">
        <f t="shared" si="6"/>
        <v>11.154445566301003</v>
      </c>
    </row>
    <row r="48" spans="2:11" x14ac:dyDescent="0.25">
      <c r="B48">
        <f t="shared" si="12"/>
        <v>46</v>
      </c>
      <c r="C48">
        <f t="shared" si="0"/>
        <v>0.38398171330793496</v>
      </c>
      <c r="D48">
        <f t="shared" si="1"/>
        <v>12583351.008594528</v>
      </c>
      <c r="E48">
        <f t="shared" si="2"/>
        <v>12.583351008594528</v>
      </c>
      <c r="F48">
        <f t="shared" si="3"/>
        <v>5217.391304347826</v>
      </c>
      <c r="G48">
        <f t="shared" si="4"/>
        <v>1000000</v>
      </c>
      <c r="H48">
        <f t="shared" si="8"/>
        <v>115500</v>
      </c>
      <c r="I48">
        <f t="shared" si="9"/>
        <v>90000</v>
      </c>
      <c r="J48">
        <f t="shared" si="5"/>
        <v>11372633.61729018</v>
      </c>
      <c r="K48">
        <f t="shared" si="6"/>
        <v>11.37263361729018</v>
      </c>
    </row>
    <row r="49" spans="2:11" x14ac:dyDescent="0.25">
      <c r="B49">
        <f t="shared" si="12"/>
        <v>47</v>
      </c>
      <c r="C49">
        <f t="shared" si="0"/>
        <v>0.38192275593095337</v>
      </c>
      <c r="D49">
        <f t="shared" si="1"/>
        <v>12800241.053334475</v>
      </c>
      <c r="E49">
        <f t="shared" si="2"/>
        <v>12.800241053334474</v>
      </c>
      <c r="F49">
        <f t="shared" si="3"/>
        <v>5106.3829787234044</v>
      </c>
      <c r="G49">
        <f t="shared" si="4"/>
        <v>1000000</v>
      </c>
      <c r="H49">
        <f t="shared" si="8"/>
        <v>115500</v>
      </c>
      <c r="I49">
        <f t="shared" si="9"/>
        <v>90000</v>
      </c>
      <c r="J49">
        <f t="shared" si="5"/>
        <v>11589634.67035575</v>
      </c>
      <c r="K49">
        <f t="shared" si="6"/>
        <v>11.58963467035575</v>
      </c>
    </row>
    <row r="50" spans="2:11" x14ac:dyDescent="0.25">
      <c r="B50">
        <f t="shared" si="12"/>
        <v>48</v>
      </c>
      <c r="C50">
        <f t="shared" si="0"/>
        <v>0.37991784282579621</v>
      </c>
      <c r="D50">
        <f t="shared" si="1"/>
        <v>13015980.393039763</v>
      </c>
      <c r="E50">
        <f t="shared" si="2"/>
        <v>13.015980393039763</v>
      </c>
      <c r="F50">
        <f t="shared" si="3"/>
        <v>5000</v>
      </c>
      <c r="G50">
        <f t="shared" si="4"/>
        <v>1000000</v>
      </c>
      <c r="H50">
        <f t="shared" si="8"/>
        <v>115500</v>
      </c>
      <c r="I50">
        <f t="shared" si="9"/>
        <v>90000</v>
      </c>
      <c r="J50">
        <f t="shared" si="5"/>
        <v>11805480.393039763</v>
      </c>
      <c r="K50">
        <f t="shared" si="6"/>
        <v>11.805480393039764</v>
      </c>
    </row>
    <row r="51" spans="2:11" x14ac:dyDescent="0.25">
      <c r="B51">
        <f t="shared" si="12"/>
        <v>49</v>
      </c>
      <c r="C51">
        <f t="shared" si="0"/>
        <v>0.37796447300922725</v>
      </c>
      <c r="D51">
        <f t="shared" si="1"/>
        <v>13230598.920444749</v>
      </c>
      <c r="E51">
        <f t="shared" si="2"/>
        <v>13.230598920444749</v>
      </c>
      <c r="F51">
        <f t="shared" si="3"/>
        <v>4897.9591836734699</v>
      </c>
      <c r="G51">
        <f t="shared" si="4"/>
        <v>1000000</v>
      </c>
      <c r="H51">
        <f t="shared" si="8"/>
        <v>115500</v>
      </c>
      <c r="I51">
        <f t="shared" si="9"/>
        <v>90000</v>
      </c>
      <c r="J51">
        <f t="shared" si="5"/>
        <v>12020200.961261075</v>
      </c>
      <c r="K51">
        <f t="shared" si="6"/>
        <v>12.020200961261075</v>
      </c>
    </row>
    <row r="52" spans="2:11" x14ac:dyDescent="0.25">
      <c r="B52">
        <f t="shared" si="12"/>
        <v>50</v>
      </c>
      <c r="C52">
        <f t="shared" si="0"/>
        <v>0.37606030930863937</v>
      </c>
      <c r="D52">
        <f t="shared" si="1"/>
        <v>13444125.158875603</v>
      </c>
      <c r="E52">
        <f t="shared" si="2"/>
        <v>13.444125158875604</v>
      </c>
      <c r="F52">
        <f t="shared" si="3"/>
        <v>4800</v>
      </c>
      <c r="G52">
        <f t="shared" si="4"/>
        <v>1000000</v>
      </c>
      <c r="H52">
        <f t="shared" si="8"/>
        <v>115500</v>
      </c>
      <c r="I52">
        <f t="shared" si="9"/>
        <v>90000</v>
      </c>
      <c r="J52">
        <f t="shared" si="5"/>
        <v>12233825.158875603</v>
      </c>
      <c r="K52">
        <f t="shared" si="6"/>
        <v>12.233825158875604</v>
      </c>
    </row>
    <row r="53" spans="2:11" x14ac:dyDescent="0.25">
      <c r="B53">
        <f t="shared" si="12"/>
        <v>51</v>
      </c>
      <c r="C53">
        <f t="shared" si="0"/>
        <v>0.37420316460821251</v>
      </c>
      <c r="D53">
        <f t="shared" si="1"/>
        <v>13656586.351062423</v>
      </c>
      <c r="E53">
        <f t="shared" si="2"/>
        <v>13.656586351062423</v>
      </c>
      <c r="F53">
        <f t="shared" si="3"/>
        <v>4705.8823529411766</v>
      </c>
      <c r="G53">
        <f t="shared" si="4"/>
        <v>1000000</v>
      </c>
      <c r="H53">
        <f t="shared" si="8"/>
        <v>115500</v>
      </c>
      <c r="I53">
        <f t="shared" si="9"/>
        <v>90000</v>
      </c>
      <c r="J53">
        <f t="shared" si="5"/>
        <v>12446380.468709482</v>
      </c>
      <c r="K53">
        <f t="shared" si="6"/>
        <v>12.446380468709481</v>
      </c>
    </row>
    <row r="54" spans="2:11" x14ac:dyDescent="0.25">
      <c r="B54">
        <f t="shared" si="12"/>
        <v>52</v>
      </c>
      <c r="C54">
        <f t="shared" si="0"/>
        <v>0.37239098949398231</v>
      </c>
      <c r="D54">
        <f t="shared" si="1"/>
        <v>13868008.540566338</v>
      </c>
      <c r="E54">
        <f t="shared" si="2"/>
        <v>13.868008540566338</v>
      </c>
      <c r="F54">
        <f t="shared" si="3"/>
        <v>4615.3846153846152</v>
      </c>
      <c r="G54">
        <f t="shared" si="4"/>
        <v>1000000</v>
      </c>
      <c r="H54">
        <f t="shared" si="8"/>
        <v>115500</v>
      </c>
      <c r="I54">
        <f t="shared" si="9"/>
        <v>90000</v>
      </c>
      <c r="J54">
        <f t="shared" si="5"/>
        <v>12657893.155950954</v>
      </c>
      <c r="K54">
        <f t="shared" si="6"/>
        <v>12.657893155950955</v>
      </c>
    </row>
    <row r="55" spans="2:11" x14ac:dyDescent="0.25">
      <c r="B55">
        <f t="shared" si="12"/>
        <v>53</v>
      </c>
      <c r="C55">
        <f t="shared" si="0"/>
        <v>0.37062186113165124</v>
      </c>
      <c r="D55">
        <f t="shared" si="1"/>
        <v>14078416.646565422</v>
      </c>
      <c r="E55">
        <f t="shared" si="2"/>
        <v>14.078416646565422</v>
      </c>
      <c r="F55">
        <f t="shared" si="3"/>
        <v>4528.3018867924529</v>
      </c>
      <c r="G55">
        <f t="shared" si="4"/>
        <v>1000000</v>
      </c>
      <c r="H55">
        <f t="shared" si="8"/>
        <v>115500</v>
      </c>
      <c r="I55">
        <f t="shared" si="9"/>
        <v>90000</v>
      </c>
      <c r="J55">
        <f t="shared" si="5"/>
        <v>12868388.344678629</v>
      </c>
      <c r="K55">
        <f t="shared" si="6"/>
        <v>12.86838834467863</v>
      </c>
    </row>
    <row r="56" spans="2:11" x14ac:dyDescent="0.25">
      <c r="B56">
        <f t="shared" si="12"/>
        <v>54</v>
      </c>
      <c r="C56">
        <f t="shared" si="0"/>
        <v>0.36889397323344053</v>
      </c>
      <c r="D56">
        <f t="shared" si="1"/>
        <v>14287834.532656109</v>
      </c>
      <c r="E56">
        <f t="shared" si="2"/>
        <v>14.28783453265611</v>
      </c>
      <c r="F56">
        <f t="shared" si="3"/>
        <v>4444.4444444444443</v>
      </c>
      <c r="G56">
        <f t="shared" si="4"/>
        <v>1000000</v>
      </c>
      <c r="H56">
        <f t="shared" si="8"/>
        <v>115500</v>
      </c>
      <c r="I56">
        <f t="shared" si="9"/>
        <v>90000</v>
      </c>
      <c r="J56">
        <f t="shared" si="5"/>
        <v>13077890.088211665</v>
      </c>
      <c r="K56">
        <f t="shared" si="6"/>
        <v>13.077890088211666</v>
      </c>
    </row>
    <row r="57" spans="2:11" x14ac:dyDescent="0.25">
      <c r="B57">
        <f t="shared" si="12"/>
        <v>55</v>
      </c>
      <c r="C57">
        <f t="shared" si="0"/>
        <v>0.36720562698935921</v>
      </c>
      <c r="D57">
        <f t="shared" si="1"/>
        <v>14496285.070250647</v>
      </c>
      <c r="E57">
        <f t="shared" si="2"/>
        <v>14.496285070250646</v>
      </c>
      <c r="F57">
        <f t="shared" si="3"/>
        <v>4363.6363636363631</v>
      </c>
      <c r="G57">
        <f t="shared" si="4"/>
        <v>1000000</v>
      </c>
      <c r="H57">
        <f t="shared" si="8"/>
        <v>115500</v>
      </c>
      <c r="I57">
        <f t="shared" si="9"/>
        <v>90000</v>
      </c>
      <c r="J57">
        <f t="shared" si="5"/>
        <v>13286421.43388701</v>
      </c>
      <c r="K57">
        <f t="shared" si="6"/>
        <v>13.286421433887011</v>
      </c>
    </row>
    <row r="58" spans="2:11" x14ac:dyDescent="0.25">
      <c r="B58">
        <f t="shared" si="12"/>
        <v>56</v>
      </c>
      <c r="C58">
        <f t="shared" si="0"/>
        <v>0.36555522285451231</v>
      </c>
      <c r="D58">
        <f t="shared" si="1"/>
        <v>14703790.197085561</v>
      </c>
      <c r="E58">
        <f t="shared" si="2"/>
        <v>14.703790197085562</v>
      </c>
      <c r="F58">
        <f t="shared" si="3"/>
        <v>4285.7142857142862</v>
      </c>
      <c r="G58">
        <f t="shared" si="4"/>
        <v>1000000</v>
      </c>
      <c r="H58">
        <f t="shared" si="8"/>
        <v>115500</v>
      </c>
      <c r="I58">
        <f t="shared" si="9"/>
        <v>90000</v>
      </c>
      <c r="J58">
        <f t="shared" si="5"/>
        <v>13494004.482799847</v>
      </c>
      <c r="K58">
        <f t="shared" si="6"/>
        <v>13.494004482799847</v>
      </c>
    </row>
    <row r="59" spans="2:11" x14ac:dyDescent="0.25">
      <c r="B59">
        <f t="shared" si="12"/>
        <v>57</v>
      </c>
      <c r="C59">
        <f t="shared" si="0"/>
        <v>0.36394125309794767</v>
      </c>
      <c r="D59">
        <f t="shared" si="1"/>
        <v>14910370.971298434</v>
      </c>
      <c r="E59">
        <f t="shared" si="2"/>
        <v>14.910370971298434</v>
      </c>
      <c r="F59">
        <f t="shared" si="3"/>
        <v>4210.5263157894733</v>
      </c>
      <c r="G59">
        <f t="shared" si="4"/>
        <v>1000000</v>
      </c>
      <c r="H59">
        <f t="shared" si="8"/>
        <v>115500</v>
      </c>
      <c r="I59">
        <f t="shared" si="9"/>
        <v>90000</v>
      </c>
      <c r="J59">
        <f t="shared" si="5"/>
        <v>13700660.444982644</v>
      </c>
      <c r="K59">
        <f t="shared" si="6"/>
        <v>13.700660444982644</v>
      </c>
    </row>
    <row r="60" spans="2:11" x14ac:dyDescent="0.25">
      <c r="B60">
        <f t="shared" si="12"/>
        <v>58</v>
      </c>
      <c r="C60">
        <f t="shared" si="0"/>
        <v>0.36236229503043305</v>
      </c>
      <c r="D60">
        <f t="shared" si="1"/>
        <v>15116047.621480541</v>
      </c>
      <c r="E60">
        <f t="shared" si="2"/>
        <v>15.116047621480542</v>
      </c>
      <c r="F60">
        <f t="shared" si="3"/>
        <v>4137.9310344827582</v>
      </c>
      <c r="G60">
        <f t="shared" si="4"/>
        <v>1000000</v>
      </c>
      <c r="H60">
        <f t="shared" si="8"/>
        <v>115500</v>
      </c>
      <c r="I60">
        <f t="shared" si="9"/>
        <v>90000</v>
      </c>
      <c r="J60">
        <f t="shared" si="5"/>
        <v>13906409.690446058</v>
      </c>
      <c r="K60">
        <f t="shared" si="6"/>
        <v>13.906409690446058</v>
      </c>
    </row>
    <row r="61" spans="2:11" x14ac:dyDescent="0.25">
      <c r="B61">
        <f t="shared" si="12"/>
        <v>59</v>
      </c>
      <c r="C61">
        <f t="shared" si="0"/>
        <v>0.36081700483877399</v>
      </c>
      <c r="D61">
        <f t="shared" si="1"/>
        <v>15320839.593068872</v>
      </c>
      <c r="E61">
        <f t="shared" si="2"/>
        <v>15.320839593068872</v>
      </c>
      <c r="F61">
        <f t="shared" si="3"/>
        <v>4067.7966101694915</v>
      </c>
      <c r="G61">
        <f t="shared" si="4"/>
        <v>1000000</v>
      </c>
      <c r="H61">
        <f t="shared" si="8"/>
        <v>115500</v>
      </c>
      <c r="I61">
        <f t="shared" si="9"/>
        <v>90000</v>
      </c>
      <c r="J61">
        <f t="shared" si="5"/>
        <v>14111271.796458703</v>
      </c>
      <c r="K61">
        <f t="shared" si="6"/>
        <v>14.111271796458702</v>
      </c>
    </row>
    <row r="62" spans="2:11" x14ac:dyDescent="0.25">
      <c r="B62">
        <f t="shared" si="12"/>
        <v>60</v>
      </c>
      <c r="C62">
        <f t="shared" si="0"/>
        <v>0.35930411196308426</v>
      </c>
      <c r="D62">
        <f t="shared" si="1"/>
        <v>15524765.591402553</v>
      </c>
      <c r="E62">
        <f t="shared" si="2"/>
        <v>15.524765591402552</v>
      </c>
      <c r="F62">
        <f t="shared" si="3"/>
        <v>4000</v>
      </c>
      <c r="G62">
        <f t="shared" si="4"/>
        <v>1000000</v>
      </c>
      <c r="H62">
        <f t="shared" si="8"/>
        <v>115500</v>
      </c>
      <c r="I62">
        <f t="shared" si="9"/>
        <v>90000</v>
      </c>
      <c r="J62">
        <f t="shared" si="5"/>
        <v>14315265.591402553</v>
      </c>
      <c r="K62">
        <f t="shared" si="6"/>
        <v>14.315265591402554</v>
      </c>
    </row>
    <row r="63" spans="2:11" x14ac:dyDescent="0.25">
      <c r="B63">
        <f t="shared" si="12"/>
        <v>61</v>
      </c>
      <c r="C63">
        <f t="shared" si="0"/>
        <v>0.35782241396102615</v>
      </c>
      <c r="D63">
        <f t="shared" si="1"/>
        <v>15727843.621735323</v>
      </c>
      <c r="E63">
        <f t="shared" si="2"/>
        <v>15.727843621735323</v>
      </c>
      <c r="F63">
        <f t="shared" si="3"/>
        <v>3934.4262295081967</v>
      </c>
      <c r="G63">
        <f t="shared" si="4"/>
        <v>1000000</v>
      </c>
      <c r="H63">
        <f t="shared" si="8"/>
        <v>115500</v>
      </c>
      <c r="I63">
        <f t="shared" si="9"/>
        <v>90000</v>
      </c>
      <c r="J63">
        <f t="shared" si="5"/>
        <v>14518409.195505815</v>
      </c>
      <c r="K63">
        <f t="shared" si="6"/>
        <v>14.518409195505814</v>
      </c>
    </row>
    <row r="64" spans="2:11" x14ac:dyDescent="0.25">
      <c r="B64">
        <f t="shared" si="12"/>
        <v>62</v>
      </c>
      <c r="C64">
        <f t="shared" si="0"/>
        <v>0.35637077180962873</v>
      </c>
      <c r="D64">
        <f t="shared" si="1"/>
        <v>15930091.026465071</v>
      </c>
      <c r="E64">
        <f t="shared" si="2"/>
        <v>15.930091026465071</v>
      </c>
      <c r="F64">
        <f t="shared" si="3"/>
        <v>3870.9677419354834</v>
      </c>
      <c r="G64">
        <f t="shared" si="4"/>
        <v>1000000</v>
      </c>
      <c r="H64">
        <f t="shared" si="8"/>
        <v>115500</v>
      </c>
      <c r="I64">
        <f t="shared" si="9"/>
        <v>90000</v>
      </c>
      <c r="J64">
        <f t="shared" si="5"/>
        <v>14720720.058723137</v>
      </c>
      <c r="K64">
        <f t="shared" si="6"/>
        <v>14.720720058723137</v>
      </c>
    </row>
    <row r="65" spans="2:11" x14ac:dyDescent="0.25">
      <c r="B65">
        <f t="shared" si="12"/>
        <v>63</v>
      </c>
      <c r="C65">
        <f t="shared" si="0"/>
        <v>0.35494810560100531</v>
      </c>
      <c r="D65">
        <f t="shared" si="1"/>
        <v>16131524.51981627</v>
      </c>
      <c r="E65">
        <f t="shared" si="2"/>
        <v>16.131524519816271</v>
      </c>
      <c r="F65">
        <f t="shared" si="3"/>
        <v>3809.5238095238092</v>
      </c>
      <c r="G65">
        <f t="shared" si="4"/>
        <v>1000000</v>
      </c>
      <c r="H65">
        <f t="shared" si="8"/>
        <v>115500</v>
      </c>
      <c r="I65">
        <f t="shared" si="9"/>
        <v>90000</v>
      </c>
      <c r="J65">
        <f t="shared" si="5"/>
        <v>14922214.996006746</v>
      </c>
      <c r="K65">
        <f t="shared" si="6"/>
        <v>14.922214996006746</v>
      </c>
    </row>
    <row r="66" spans="2:11" x14ac:dyDescent="0.25">
      <c r="B66">
        <f t="shared" si="12"/>
        <v>64</v>
      </c>
      <c r="C66">
        <f t="shared" si="0"/>
        <v>0.35355339059327379</v>
      </c>
      <c r="D66">
        <f t="shared" si="1"/>
        <v>16332160.220186654</v>
      </c>
      <c r="E66">
        <f t="shared" si="2"/>
        <v>16.332160220186655</v>
      </c>
      <c r="F66">
        <f t="shared" si="3"/>
        <v>3750</v>
      </c>
      <c r="G66">
        <f t="shared" si="4"/>
        <v>1000000</v>
      </c>
      <c r="H66">
        <f t="shared" si="8"/>
        <v>115500</v>
      </c>
      <c r="I66">
        <f t="shared" si="9"/>
        <v>90000</v>
      </c>
      <c r="J66">
        <f t="shared" si="5"/>
        <v>15122910.220186654</v>
      </c>
      <c r="K66">
        <f t="shared" si="6"/>
        <v>15.122910220186654</v>
      </c>
    </row>
    <row r="67" spans="2:11" x14ac:dyDescent="0.25">
      <c r="B67">
        <f t="shared" si="12"/>
        <v>65</v>
      </c>
      <c r="C67">
        <f t="shared" si="0"/>
        <v>0.35218565358232368</v>
      </c>
      <c r="D67">
        <f t="shared" si="1"/>
        <v>16532013.680349788</v>
      </c>
      <c r="E67">
        <f t="shared" si="2"/>
        <v>16.532013680349788</v>
      </c>
      <c r="F67">
        <f t="shared" si="3"/>
        <v>3692.3076923076924</v>
      </c>
      <c r="G67">
        <f t="shared" si="4"/>
        <v>1000000</v>
      </c>
      <c r="H67">
        <f t="shared" si="8"/>
        <v>115500</v>
      </c>
      <c r="I67">
        <f t="shared" si="9"/>
        <v>90000</v>
      </c>
      <c r="J67">
        <f t="shared" si="5"/>
        <v>15322821.37265748</v>
      </c>
      <c r="K67">
        <f t="shared" si="6"/>
        <v>15.322821372657479</v>
      </c>
    </row>
    <row r="68" spans="2:11" x14ac:dyDescent="0.25">
      <c r="B68">
        <f t="shared" si="12"/>
        <v>66</v>
      </c>
      <c r="C68">
        <f t="shared" ref="C68:C131" si="13">1/B68^0.25</f>
        <v>0.3508439695638686</v>
      </c>
      <c r="D68">
        <f t="shared" ref="D68:D131" si="14">0.87*280/3*(B68^0.75 - 1)*300*31</f>
        <v>16731099.91568616</v>
      </c>
      <c r="E68">
        <f t="shared" ref="E68:E131" si="15">D68/10^6</f>
        <v>16.731099915686162</v>
      </c>
      <c r="F68">
        <f t="shared" ref="F68:F131" si="16">800/B68*300</f>
        <v>3636.3636363636365</v>
      </c>
      <c r="G68">
        <f t="shared" ref="G68:G131" si="17">10^6</f>
        <v>1000000</v>
      </c>
      <c r="H68">
        <f t="shared" si="8"/>
        <v>115500</v>
      </c>
      <c r="I68">
        <f t="shared" si="9"/>
        <v>90000</v>
      </c>
      <c r="J68">
        <f t="shared" ref="J68:J131" si="18">D68-I68-H68-G68-F68</f>
        <v>15521963.552049797</v>
      </c>
      <c r="K68">
        <f t="shared" ref="K68:K131" si="19">J68/10^6</f>
        <v>15.521963552049797</v>
      </c>
    </row>
    <row r="69" spans="2:11" x14ac:dyDescent="0.25">
      <c r="B69">
        <f t="shared" si="12"/>
        <v>67</v>
      </c>
      <c r="C69">
        <f t="shared" si="13"/>
        <v>0.34952745865855123</v>
      </c>
      <c r="D69">
        <f t="shared" si="14"/>
        <v>16929433.43059963</v>
      </c>
      <c r="E69">
        <f t="shared" si="15"/>
        <v>16.92943343059963</v>
      </c>
      <c r="F69">
        <f t="shared" si="16"/>
        <v>3582.0895522388064</v>
      </c>
      <c r="G69">
        <f t="shared" si="17"/>
        <v>1000000</v>
      </c>
      <c r="H69">
        <f t="shared" ref="H69:H132" si="20">70*5.5*300</f>
        <v>115500</v>
      </c>
      <c r="I69">
        <f t="shared" ref="I69:I132" si="21">300*300</f>
        <v>90000</v>
      </c>
      <c r="J69">
        <f t="shared" si="18"/>
        <v>15720351.341047391</v>
      </c>
      <c r="K69">
        <f t="shared" si="19"/>
        <v>15.720351341047392</v>
      </c>
    </row>
    <row r="70" spans="2:11" x14ac:dyDescent="0.25">
      <c r="B70">
        <f t="shared" si="12"/>
        <v>68</v>
      </c>
      <c r="C70">
        <f t="shared" si="13"/>
        <v>0.34823528327578535</v>
      </c>
      <c r="D70">
        <f t="shared" si="14"/>
        <v>17127028.243260868</v>
      </c>
      <c r="E70">
        <f t="shared" si="15"/>
        <v>17.127028243260867</v>
      </c>
      <c r="F70">
        <f t="shared" si="16"/>
        <v>3529.4117647058824</v>
      </c>
      <c r="G70">
        <f t="shared" si="17"/>
        <v>1000000</v>
      </c>
      <c r="H70">
        <f t="shared" si="20"/>
        <v>115500</v>
      </c>
      <c r="I70">
        <f t="shared" si="21"/>
        <v>90000</v>
      </c>
      <c r="J70">
        <f t="shared" si="18"/>
        <v>15917998.831496162</v>
      </c>
      <c r="K70">
        <f t="shared" si="19"/>
        <v>15.917998831496162</v>
      </c>
    </row>
    <row r="71" spans="2:11" x14ac:dyDescent="0.25">
      <c r="B71">
        <f t="shared" si="12"/>
        <v>69</v>
      </c>
      <c r="C71">
        <f t="shared" si="13"/>
        <v>0.346966645494591</v>
      </c>
      <c r="D71">
        <f t="shared" si="14"/>
        <v>17323897.90880698</v>
      </c>
      <c r="E71">
        <f t="shared" si="15"/>
        <v>17.32389790880698</v>
      </c>
      <c r="F71">
        <f t="shared" si="16"/>
        <v>3478.2608695652175</v>
      </c>
      <c r="G71">
        <f t="shared" si="17"/>
        <v>1000000</v>
      </c>
      <c r="H71">
        <f t="shared" si="20"/>
        <v>115500</v>
      </c>
      <c r="I71">
        <f t="shared" si="21"/>
        <v>90000</v>
      </c>
      <c r="J71">
        <f t="shared" si="18"/>
        <v>16114919.647937415</v>
      </c>
      <c r="K71">
        <f t="shared" si="19"/>
        <v>16.114919647937416</v>
      </c>
    </row>
    <row r="72" spans="2:11" x14ac:dyDescent="0.25">
      <c r="B72">
        <f t="shared" si="12"/>
        <v>70</v>
      </c>
      <c r="C72">
        <f t="shared" si="13"/>
        <v>0.34572078464194095</v>
      </c>
      <c r="D72">
        <f t="shared" si="14"/>
        <v>17520055.541114584</v>
      </c>
      <c r="E72">
        <f t="shared" si="15"/>
        <v>17.520055541114584</v>
      </c>
      <c r="F72">
        <f t="shared" si="16"/>
        <v>3428.5714285714284</v>
      </c>
      <c r="G72">
        <f t="shared" si="17"/>
        <v>1000000</v>
      </c>
      <c r="H72">
        <f t="shared" si="20"/>
        <v>115500</v>
      </c>
      <c r="I72">
        <f t="shared" si="21"/>
        <v>90000</v>
      </c>
      <c r="J72">
        <f t="shared" si="18"/>
        <v>16311126.969686013</v>
      </c>
      <c r="K72">
        <f t="shared" si="19"/>
        <v>16.311126969686011</v>
      </c>
    </row>
    <row r="73" spans="2:11" x14ac:dyDescent="0.25">
      <c r="B73">
        <f t="shared" si="12"/>
        <v>71</v>
      </c>
      <c r="C73">
        <f t="shared" si="13"/>
        <v>0.34449697505113935</v>
      </c>
      <c r="D73">
        <f t="shared" si="14"/>
        <v>17715513.833252911</v>
      </c>
      <c r="E73">
        <f t="shared" si="15"/>
        <v>17.71551383325291</v>
      </c>
      <c r="F73">
        <f t="shared" si="16"/>
        <v>3380.2816901408451</v>
      </c>
      <c r="G73">
        <f t="shared" si="17"/>
        <v>1000000</v>
      </c>
      <c r="H73">
        <f t="shared" si="20"/>
        <v>115500</v>
      </c>
      <c r="I73">
        <f t="shared" si="21"/>
        <v>90000</v>
      </c>
      <c r="J73">
        <f t="shared" si="18"/>
        <v>16506633.551562769</v>
      </c>
      <c r="K73">
        <f t="shared" si="19"/>
        <v>16.506633551562768</v>
      </c>
    </row>
    <row r="74" spans="2:11" x14ac:dyDescent="0.25">
      <c r="B74">
        <f t="shared" si="12"/>
        <v>72</v>
      </c>
      <c r="C74">
        <f t="shared" si="13"/>
        <v>0.34329452398451965</v>
      </c>
      <c r="D74">
        <f t="shared" si="14"/>
        <v>17910285.076714784</v>
      </c>
      <c r="E74">
        <f t="shared" si="15"/>
        <v>17.910285076714786</v>
      </c>
      <c r="F74">
        <f t="shared" si="16"/>
        <v>3333.333333333333</v>
      </c>
      <c r="G74">
        <f t="shared" si="17"/>
        <v>1000000</v>
      </c>
      <c r="H74">
        <f t="shared" si="20"/>
        <v>115500</v>
      </c>
      <c r="I74">
        <f t="shared" si="21"/>
        <v>90000</v>
      </c>
      <c r="J74">
        <f t="shared" si="18"/>
        <v>16701451.74338145</v>
      </c>
      <c r="K74">
        <f t="shared" si="19"/>
        <v>16.701451743381451</v>
      </c>
    </row>
    <row r="75" spans="2:11" x14ac:dyDescent="0.25">
      <c r="B75">
        <f t="shared" si="12"/>
        <v>73</v>
      </c>
      <c r="C75">
        <f t="shared" si="13"/>
        <v>0.34211276970632148</v>
      </c>
      <c r="D75">
        <f t="shared" si="14"/>
        <v>18104381.179514077</v>
      </c>
      <c r="E75">
        <f t="shared" si="15"/>
        <v>18.104381179514078</v>
      </c>
      <c r="F75">
        <f t="shared" si="16"/>
        <v>3287.6712328767121</v>
      </c>
      <c r="G75">
        <f t="shared" si="17"/>
        <v>1000000</v>
      </c>
      <c r="H75">
        <f t="shared" si="20"/>
        <v>115500</v>
      </c>
      <c r="I75">
        <f t="shared" si="21"/>
        <v>90000</v>
      </c>
      <c r="J75">
        <f t="shared" si="18"/>
        <v>16895593.508281201</v>
      </c>
      <c r="K75">
        <f t="shared" si="19"/>
        <v>16.895593508281202</v>
      </c>
    </row>
    <row r="76" spans="2:11" x14ac:dyDescent="0.25">
      <c r="B76">
        <f t="shared" si="12"/>
        <v>74</v>
      </c>
      <c r="C76">
        <f t="shared" si="13"/>
        <v>0.34095107969299532</v>
      </c>
      <c r="D76">
        <f t="shared" si="14"/>
        <v>18297813.683231227</v>
      </c>
      <c r="E76">
        <f t="shared" si="15"/>
        <v>18.297813683231226</v>
      </c>
      <c r="F76">
        <f t="shared" si="16"/>
        <v>3243.2432432432433</v>
      </c>
      <c r="G76">
        <f t="shared" si="17"/>
        <v>1000000</v>
      </c>
      <c r="H76">
        <f t="shared" si="20"/>
        <v>115500</v>
      </c>
      <c r="I76">
        <f t="shared" si="21"/>
        <v>90000</v>
      </c>
      <c r="J76">
        <f t="shared" si="18"/>
        <v>17089070.439987984</v>
      </c>
      <c r="K76">
        <f t="shared" si="19"/>
        <v>17.089070439987985</v>
      </c>
    </row>
    <row r="77" spans="2:11" x14ac:dyDescent="0.25">
      <c r="B77">
        <f t="shared" si="12"/>
        <v>75</v>
      </c>
      <c r="C77">
        <f t="shared" si="13"/>
        <v>0.33980884896942454</v>
      </c>
      <c r="D77">
        <f t="shared" si="14"/>
        <v>18490593.779081292</v>
      </c>
      <c r="E77">
        <f t="shared" si="15"/>
        <v>18.490593779081294</v>
      </c>
      <c r="F77">
        <f t="shared" si="16"/>
        <v>3200</v>
      </c>
      <c r="G77">
        <f t="shared" si="17"/>
        <v>1000000</v>
      </c>
      <c r="H77">
        <f t="shared" si="20"/>
        <v>115500</v>
      </c>
      <c r="I77">
        <f t="shared" si="21"/>
        <v>90000</v>
      </c>
      <c r="J77">
        <f t="shared" si="18"/>
        <v>17281893.779081292</v>
      </c>
      <c r="K77">
        <f t="shared" si="19"/>
        <v>17.281893779081294</v>
      </c>
    </row>
    <row r="78" spans="2:11" x14ac:dyDescent="0.25">
      <c r="B78">
        <f t="shared" si="12"/>
        <v>76</v>
      </c>
      <c r="C78">
        <f t="shared" si="13"/>
        <v>0.33868549856065716</v>
      </c>
      <c r="D78">
        <f t="shared" si="14"/>
        <v>18682732.323073003</v>
      </c>
      <c r="E78">
        <f t="shared" si="15"/>
        <v>18.682732323073004</v>
      </c>
      <c r="F78">
        <f t="shared" si="16"/>
        <v>3157.8947368421054</v>
      </c>
      <c r="G78">
        <f t="shared" si="17"/>
        <v>1000000</v>
      </c>
      <c r="H78">
        <f t="shared" si="20"/>
        <v>115500</v>
      </c>
      <c r="I78">
        <f t="shared" si="21"/>
        <v>90000</v>
      </c>
      <c r="J78">
        <f t="shared" si="18"/>
        <v>17474074.428336162</v>
      </c>
      <c r="K78">
        <f t="shared" si="19"/>
        <v>17.474074428336163</v>
      </c>
    </row>
    <row r="79" spans="2:11" x14ac:dyDescent="0.25">
      <c r="B79">
        <f t="shared" si="12"/>
        <v>77</v>
      </c>
      <c r="C79">
        <f t="shared" si="13"/>
        <v>0.3375804740497263</v>
      </c>
      <c r="D79">
        <f t="shared" si="14"/>
        <v>18874239.850321136</v>
      </c>
      <c r="E79">
        <f t="shared" si="15"/>
        <v>18.874239850321135</v>
      </c>
      <c r="F79">
        <f t="shared" si="16"/>
        <v>3116.8831168831171</v>
      </c>
      <c r="G79">
        <f t="shared" si="17"/>
        <v>1000000</v>
      </c>
      <c r="H79">
        <f t="shared" si="20"/>
        <v>115500</v>
      </c>
      <c r="I79">
        <f t="shared" si="21"/>
        <v>90000</v>
      </c>
      <c r="J79">
        <f t="shared" si="18"/>
        <v>17665622.967204254</v>
      </c>
      <c r="K79">
        <f t="shared" si="19"/>
        <v>17.665622967204254</v>
      </c>
    </row>
    <row r="80" spans="2:11" x14ac:dyDescent="0.25">
      <c r="B80">
        <f t="shared" si="12"/>
        <v>78</v>
      </c>
      <c r="C80">
        <f t="shared" si="13"/>
        <v>0.33649324423301513</v>
      </c>
      <c r="D80">
        <f t="shared" si="14"/>
        <v>19065126.588570293</v>
      </c>
      <c r="E80">
        <f t="shared" si="15"/>
        <v>19.065126588570294</v>
      </c>
      <c r="F80">
        <f t="shared" si="16"/>
        <v>3076.9230769230771</v>
      </c>
      <c r="G80">
        <f t="shared" si="17"/>
        <v>1000000</v>
      </c>
      <c r="H80">
        <f t="shared" si="20"/>
        <v>115500</v>
      </c>
      <c r="I80">
        <f t="shared" si="21"/>
        <v>90000</v>
      </c>
      <c r="J80">
        <f t="shared" si="18"/>
        <v>17856549.665493369</v>
      </c>
      <c r="K80">
        <f t="shared" si="19"/>
        <v>17.856549665493368</v>
      </c>
    </row>
    <row r="81" spans="2:11" x14ac:dyDescent="0.25">
      <c r="B81">
        <f t="shared" si="12"/>
        <v>79</v>
      </c>
      <c r="C81">
        <f t="shared" si="13"/>
        <v>0.33542329986541242</v>
      </c>
      <c r="D81">
        <f t="shared" si="14"/>
        <v>19255402.47098282</v>
      </c>
      <c r="E81">
        <f t="shared" si="15"/>
        <v>19.255402470982819</v>
      </c>
      <c r="F81">
        <f t="shared" si="16"/>
        <v>3037.9746835443038</v>
      </c>
      <c r="G81">
        <f t="shared" si="17"/>
        <v>1000000</v>
      </c>
      <c r="H81">
        <f t="shared" si="20"/>
        <v>115500</v>
      </c>
      <c r="I81">
        <f t="shared" si="21"/>
        <v>90000</v>
      </c>
      <c r="J81">
        <f t="shared" si="18"/>
        <v>18046864.496299274</v>
      </c>
      <c r="K81">
        <f t="shared" si="19"/>
        <v>18.046864496299275</v>
      </c>
    </row>
    <row r="82" spans="2:11" x14ac:dyDescent="0.25">
      <c r="B82">
        <f t="shared" si="12"/>
        <v>80</v>
      </c>
      <c r="C82">
        <f t="shared" si="13"/>
        <v>0.33437015248821106</v>
      </c>
      <c r="D82">
        <f t="shared" si="14"/>
        <v>19445077.148239788</v>
      </c>
      <c r="E82">
        <f t="shared" si="15"/>
        <v>19.445077148239786</v>
      </c>
      <c r="F82">
        <f t="shared" si="16"/>
        <v>3000</v>
      </c>
      <c r="G82">
        <f t="shared" si="17"/>
        <v>1000000</v>
      </c>
      <c r="H82">
        <f t="shared" si="20"/>
        <v>115500</v>
      </c>
      <c r="I82">
        <f t="shared" si="21"/>
        <v>90000</v>
      </c>
      <c r="J82">
        <f t="shared" si="18"/>
        <v>18236577.148239788</v>
      </c>
      <c r="K82">
        <f t="shared" si="19"/>
        <v>18.236577148239789</v>
      </c>
    </row>
    <row r="83" spans="2:11" x14ac:dyDescent="0.25">
      <c r="B83">
        <f t="shared" si="12"/>
        <v>81</v>
      </c>
      <c r="C83">
        <f t="shared" si="13"/>
        <v>0.33333333333333326</v>
      </c>
      <c r="D83">
        <f t="shared" si="14"/>
        <v>19634160.000000004</v>
      </c>
      <c r="E83">
        <f t="shared" si="15"/>
        <v>19.634160000000005</v>
      </c>
      <c r="F83">
        <f t="shared" si="16"/>
        <v>2962.9629629629626</v>
      </c>
      <c r="G83">
        <f t="shared" si="17"/>
        <v>1000000</v>
      </c>
      <c r="H83">
        <f t="shared" si="20"/>
        <v>115500</v>
      </c>
      <c r="I83">
        <f t="shared" si="21"/>
        <v>90000</v>
      </c>
      <c r="J83">
        <f t="shared" si="18"/>
        <v>18425697.037037041</v>
      </c>
      <c r="K83">
        <f t="shared" si="19"/>
        <v>18.42569703703704</v>
      </c>
    </row>
    <row r="84" spans="2:11" x14ac:dyDescent="0.25">
      <c r="B84">
        <f t="shared" si="12"/>
        <v>82</v>
      </c>
      <c r="C84">
        <f t="shared" si="13"/>
        <v>0.33231239229804016</v>
      </c>
      <c r="D84">
        <f t="shared" si="14"/>
        <v>19822660.145758625</v>
      </c>
      <c r="E84">
        <f t="shared" si="15"/>
        <v>19.822660145758626</v>
      </c>
      <c r="F84">
        <f t="shared" si="16"/>
        <v>2926.8292682926831</v>
      </c>
      <c r="G84">
        <f t="shared" si="17"/>
        <v>1000000</v>
      </c>
      <c r="H84">
        <f t="shared" si="20"/>
        <v>115500</v>
      </c>
      <c r="I84">
        <f t="shared" si="21"/>
        <v>90000</v>
      </c>
      <c r="J84">
        <f t="shared" si="18"/>
        <v>18614233.316490334</v>
      </c>
      <c r="K84">
        <f t="shared" si="19"/>
        <v>18.614233316490335</v>
      </c>
    </row>
    <row r="85" spans="2:11" x14ac:dyDescent="0.25">
      <c r="B85">
        <f t="shared" ref="B85:B148" si="22">B84+1</f>
        <v>83</v>
      </c>
      <c r="C85">
        <f t="shared" si="13"/>
        <v>0.3313068969847901</v>
      </c>
      <c r="D85">
        <f t="shared" si="14"/>
        <v>20010586.455143839</v>
      </c>
      <c r="E85">
        <f t="shared" si="15"/>
        <v>20.010586455143841</v>
      </c>
      <c r="F85">
        <f t="shared" si="16"/>
        <v>2891.5662650602412</v>
      </c>
      <c r="G85">
        <f t="shared" si="17"/>
        <v>1000000</v>
      </c>
      <c r="H85">
        <f t="shared" si="20"/>
        <v>115500</v>
      </c>
      <c r="I85">
        <f t="shared" si="21"/>
        <v>90000</v>
      </c>
      <c r="J85">
        <f t="shared" si="18"/>
        <v>18802194.888878778</v>
      </c>
      <c r="K85">
        <f t="shared" si="19"/>
        <v>18.802194888878777</v>
      </c>
    </row>
    <row r="86" spans="2:11" x14ac:dyDescent="0.25">
      <c r="B86">
        <f t="shared" si="22"/>
        <v>84</v>
      </c>
      <c r="C86">
        <f t="shared" si="13"/>
        <v>0.33031643180138071</v>
      </c>
      <c r="D86">
        <f t="shared" si="14"/>
        <v>20197947.557686973</v>
      </c>
      <c r="E86">
        <f t="shared" si="15"/>
        <v>20.197947557686973</v>
      </c>
      <c r="F86">
        <f t="shared" si="16"/>
        <v>2857.1428571428573</v>
      </c>
      <c r="G86">
        <f t="shared" si="17"/>
        <v>1000000</v>
      </c>
      <c r="H86">
        <f t="shared" si="20"/>
        <v>115500</v>
      </c>
      <c r="I86">
        <f t="shared" si="21"/>
        <v>90000</v>
      </c>
      <c r="J86">
        <f t="shared" si="18"/>
        <v>18989590.414829832</v>
      </c>
      <c r="K86">
        <f t="shared" si="19"/>
        <v>18.989590414829831</v>
      </c>
    </row>
    <row r="87" spans="2:11" x14ac:dyDescent="0.25">
      <c r="B87">
        <f t="shared" si="22"/>
        <v>85</v>
      </c>
      <c r="C87">
        <f t="shared" si="13"/>
        <v>0.32934059711691793</v>
      </c>
      <c r="D87">
        <f t="shared" si="14"/>
        <v>20384751.852099001</v>
      </c>
      <c r="E87">
        <f t="shared" si="15"/>
        <v>20.384751852099001</v>
      </c>
      <c r="F87">
        <f t="shared" si="16"/>
        <v>2823.5294117647059</v>
      </c>
      <c r="G87">
        <f t="shared" si="17"/>
        <v>1000000</v>
      </c>
      <c r="H87">
        <f t="shared" si="20"/>
        <v>115500</v>
      </c>
      <c r="I87">
        <f t="shared" si="21"/>
        <v>90000</v>
      </c>
      <c r="J87">
        <f t="shared" si="18"/>
        <v>19176428.322687238</v>
      </c>
      <c r="K87">
        <f t="shared" si="19"/>
        <v>19.17642832268724</v>
      </c>
    </row>
    <row r="88" spans="2:11" x14ac:dyDescent="0.25">
      <c r="B88">
        <f t="shared" si="22"/>
        <v>86</v>
      </c>
      <c r="C88">
        <f t="shared" si="13"/>
        <v>0.32837900846954032</v>
      </c>
      <c r="D88">
        <f t="shared" si="14"/>
        <v>20571007.515083786</v>
      </c>
      <c r="E88">
        <f t="shared" si="15"/>
        <v>20.571007515083785</v>
      </c>
      <c r="F88">
        <f t="shared" si="16"/>
        <v>2790.6976744186049</v>
      </c>
      <c r="G88">
        <f t="shared" si="17"/>
        <v>1000000</v>
      </c>
      <c r="H88">
        <f t="shared" si="20"/>
        <v>115500</v>
      </c>
      <c r="I88">
        <f t="shared" si="21"/>
        <v>90000</v>
      </c>
      <c r="J88">
        <f t="shared" si="18"/>
        <v>19362716.817409366</v>
      </c>
      <c r="K88">
        <f t="shared" si="19"/>
        <v>19.362716817409368</v>
      </c>
    </row>
    <row r="89" spans="2:11" x14ac:dyDescent="0.25">
      <c r="B89">
        <f t="shared" si="22"/>
        <v>87</v>
      </c>
      <c r="C89">
        <f t="shared" si="13"/>
        <v>0.32743129582216096</v>
      </c>
      <c r="D89">
        <f t="shared" si="14"/>
        <v>20756722.509716485</v>
      </c>
      <c r="E89">
        <f t="shared" si="15"/>
        <v>20.756722509716486</v>
      </c>
      <c r="F89">
        <f t="shared" si="16"/>
        <v>2758.6206896551721</v>
      </c>
      <c r="G89">
        <f t="shared" si="17"/>
        <v>1000000</v>
      </c>
      <c r="H89">
        <f t="shared" si="20"/>
        <v>115500</v>
      </c>
      <c r="I89">
        <f t="shared" si="21"/>
        <v>90000</v>
      </c>
      <c r="J89">
        <f t="shared" si="18"/>
        <v>19548463.889026828</v>
      </c>
      <c r="K89">
        <f t="shared" si="19"/>
        <v>19.548463889026827</v>
      </c>
    </row>
    <row r="90" spans="2:11" x14ac:dyDescent="0.25">
      <c r="B90">
        <f t="shared" si="22"/>
        <v>88</v>
      </c>
      <c r="C90">
        <f t="shared" si="13"/>
        <v>0.3264971028628052</v>
      </c>
      <c r="D90">
        <f t="shared" si="14"/>
        <v>20941904.593413096</v>
      </c>
      <c r="E90">
        <f t="shared" si="15"/>
        <v>20.941904593413096</v>
      </c>
      <c r="F90">
        <f t="shared" si="16"/>
        <v>2727.2727272727275</v>
      </c>
      <c r="G90">
        <f t="shared" si="17"/>
        <v>1000000</v>
      </c>
      <c r="H90">
        <f t="shared" si="20"/>
        <v>115500</v>
      </c>
      <c r="I90">
        <f t="shared" si="21"/>
        <v>90000</v>
      </c>
      <c r="J90">
        <f t="shared" si="18"/>
        <v>19733677.320685823</v>
      </c>
      <c r="K90">
        <f t="shared" si="19"/>
        <v>19.733677320685821</v>
      </c>
    </row>
    <row r="91" spans="2:11" x14ac:dyDescent="0.25">
      <c r="B91">
        <f t="shared" si="22"/>
        <v>89</v>
      </c>
      <c r="C91">
        <f t="shared" si="13"/>
        <v>0.32557608634639618</v>
      </c>
      <c r="D91">
        <f t="shared" si="14"/>
        <v>21126561.325515661</v>
      </c>
      <c r="E91">
        <f t="shared" si="15"/>
        <v>21.126561325515663</v>
      </c>
      <c r="F91">
        <f t="shared" si="16"/>
        <v>2696.6292134831465</v>
      </c>
      <c r="G91">
        <f t="shared" si="17"/>
        <v>1000000</v>
      </c>
      <c r="H91">
        <f t="shared" si="20"/>
        <v>115500</v>
      </c>
      <c r="I91">
        <f t="shared" si="21"/>
        <v>90000</v>
      </c>
      <c r="J91">
        <f t="shared" si="18"/>
        <v>19918364.696302179</v>
      </c>
      <c r="K91">
        <f t="shared" si="19"/>
        <v>19.918364696302181</v>
      </c>
    </row>
    <row r="92" spans="2:11" x14ac:dyDescent="0.25">
      <c r="B92">
        <f t="shared" si="22"/>
        <v>90</v>
      </c>
      <c r="C92">
        <f t="shared" si="13"/>
        <v>0.32466791547509893</v>
      </c>
      <c r="D92">
        <f t="shared" si="14"/>
        <v>21310700.074515816</v>
      </c>
      <c r="E92">
        <f t="shared" si="15"/>
        <v>21.310700074515815</v>
      </c>
      <c r="F92">
        <f t="shared" si="16"/>
        <v>2666.666666666667</v>
      </c>
      <c r="G92">
        <f t="shared" si="17"/>
        <v>1000000</v>
      </c>
      <c r="H92">
        <f t="shared" si="20"/>
        <v>115500</v>
      </c>
      <c r="I92">
        <f t="shared" si="21"/>
        <v>90000</v>
      </c>
      <c r="J92">
        <f t="shared" si="18"/>
        <v>20102533.407849148</v>
      </c>
      <c r="K92">
        <f t="shared" si="19"/>
        <v>20.102533407849148</v>
      </c>
    </row>
    <row r="93" spans="2:11" x14ac:dyDescent="0.25">
      <c r="B93">
        <f t="shared" si="22"/>
        <v>91</v>
      </c>
      <c r="C93">
        <f t="shared" si="13"/>
        <v>0.32377227131456432</v>
      </c>
      <c r="D93">
        <f t="shared" si="14"/>
        <v>21494328.024937477</v>
      </c>
      <c r="E93">
        <f t="shared" si="15"/>
        <v>21.494328024937477</v>
      </c>
      <c r="F93">
        <f t="shared" si="16"/>
        <v>2637.3626373626375</v>
      </c>
      <c r="G93">
        <f t="shared" si="17"/>
        <v>1000000</v>
      </c>
      <c r="H93">
        <f t="shared" si="20"/>
        <v>115500</v>
      </c>
      <c r="I93">
        <f t="shared" si="21"/>
        <v>90000</v>
      </c>
      <c r="J93">
        <f t="shared" si="18"/>
        <v>20286190.662300114</v>
      </c>
      <c r="K93">
        <f t="shared" si="19"/>
        <v>20.286190662300115</v>
      </c>
    </row>
    <row r="94" spans="2:11" x14ac:dyDescent="0.25">
      <c r="B94">
        <f t="shared" si="22"/>
        <v>92</v>
      </c>
      <c r="C94">
        <f t="shared" si="13"/>
        <v>0.32288884624362202</v>
      </c>
      <c r="D94">
        <f t="shared" si="14"/>
        <v>21677452.183898699</v>
      </c>
      <c r="E94">
        <f t="shared" si="15"/>
        <v>21.677452183898698</v>
      </c>
      <c r="F94">
        <f t="shared" si="16"/>
        <v>2608.695652173913</v>
      </c>
      <c r="G94">
        <f t="shared" si="17"/>
        <v>1000000</v>
      </c>
      <c r="H94">
        <f t="shared" si="20"/>
        <v>115500</v>
      </c>
      <c r="I94">
        <f t="shared" si="21"/>
        <v>90000</v>
      </c>
      <c r="J94">
        <f t="shared" si="18"/>
        <v>20469343.488246523</v>
      </c>
      <c r="K94">
        <f t="shared" si="19"/>
        <v>20.469343488246523</v>
      </c>
    </row>
    <row r="95" spans="2:11" x14ac:dyDescent="0.25">
      <c r="B95">
        <f t="shared" si="22"/>
        <v>93</v>
      </c>
      <c r="C95">
        <f t="shared" si="13"/>
        <v>0.32201734343516736</v>
      </c>
      <c r="D95">
        <f t="shared" si="14"/>
        <v>21860079.387370601</v>
      </c>
      <c r="E95">
        <f t="shared" si="15"/>
        <v>21.8600793873706</v>
      </c>
      <c r="F95">
        <f t="shared" si="16"/>
        <v>2580.6451612903224</v>
      </c>
      <c r="G95">
        <f t="shared" si="17"/>
        <v>1000000</v>
      </c>
      <c r="H95">
        <f t="shared" si="20"/>
        <v>115500</v>
      </c>
      <c r="I95">
        <f t="shared" si="21"/>
        <v>90000</v>
      </c>
      <c r="J95">
        <f t="shared" si="18"/>
        <v>20651998.742209312</v>
      </c>
      <c r="K95">
        <f t="shared" si="19"/>
        <v>20.651998742209312</v>
      </c>
    </row>
    <row r="96" spans="2:11" x14ac:dyDescent="0.25">
      <c r="B96">
        <f t="shared" si="22"/>
        <v>94</v>
      </c>
      <c r="C96">
        <f t="shared" si="13"/>
        <v>0.32115747636615799</v>
      </c>
      <c r="D96">
        <f t="shared" si="14"/>
        <v>22042216.306150787</v>
      </c>
      <c r="E96">
        <f t="shared" si="15"/>
        <v>22.042216306150788</v>
      </c>
      <c r="F96">
        <f t="shared" si="16"/>
        <v>2553.1914893617022</v>
      </c>
      <c r="G96">
        <f t="shared" si="17"/>
        <v>1000000</v>
      </c>
      <c r="H96">
        <f t="shared" si="20"/>
        <v>115500</v>
      </c>
      <c r="I96">
        <f t="shared" si="21"/>
        <v>90000</v>
      </c>
      <c r="J96">
        <f t="shared" si="18"/>
        <v>20834163.114661425</v>
      </c>
      <c r="K96">
        <f t="shared" si="19"/>
        <v>20.834163114661425</v>
      </c>
    </row>
    <row r="97" spans="2:11" x14ac:dyDescent="0.25">
      <c r="B97">
        <f t="shared" si="22"/>
        <v>95</v>
      </c>
      <c r="C97">
        <f t="shared" si="13"/>
        <v>0.32030896835479866</v>
      </c>
      <c r="D97">
        <f t="shared" si="14"/>
        <v>22223869.451566923</v>
      </c>
      <c r="E97">
        <f t="shared" si="15"/>
        <v>22.223869451566923</v>
      </c>
      <c r="F97">
        <f t="shared" si="16"/>
        <v>2526.3157894736842</v>
      </c>
      <c r="G97">
        <f t="shared" si="17"/>
        <v>1000000</v>
      </c>
      <c r="H97">
        <f t="shared" si="20"/>
        <v>115500</v>
      </c>
      <c r="I97">
        <f t="shared" si="21"/>
        <v>90000</v>
      </c>
      <c r="J97">
        <f t="shared" si="18"/>
        <v>21015843.135777451</v>
      </c>
      <c r="K97">
        <f t="shared" si="19"/>
        <v>21.015843135777452</v>
      </c>
    </row>
    <row r="98" spans="2:11" x14ac:dyDescent="0.25">
      <c r="B98">
        <f t="shared" si="22"/>
        <v>96</v>
      </c>
      <c r="C98">
        <f t="shared" si="13"/>
        <v>0.31947155212313622</v>
      </c>
      <c r="D98">
        <f t="shared" si="14"/>
        <v>22405045.180925522</v>
      </c>
      <c r="E98">
        <f t="shared" si="15"/>
        <v>22.405045180925523</v>
      </c>
      <c r="F98">
        <f t="shared" si="16"/>
        <v>2500</v>
      </c>
      <c r="G98">
        <f t="shared" si="17"/>
        <v>1000000</v>
      </c>
      <c r="H98">
        <f t="shared" si="20"/>
        <v>115500</v>
      </c>
      <c r="I98">
        <f t="shared" si="21"/>
        <v>90000</v>
      </c>
      <c r="J98">
        <f t="shared" si="18"/>
        <v>21197045.180925522</v>
      </c>
      <c r="K98">
        <f t="shared" si="19"/>
        <v>21.197045180925521</v>
      </c>
    </row>
    <row r="99" spans="2:11" x14ac:dyDescent="0.25">
      <c r="B99">
        <f t="shared" si="22"/>
        <v>97</v>
      </c>
      <c r="C99">
        <f t="shared" si="13"/>
        <v>0.31864496938342191</v>
      </c>
      <c r="D99">
        <f t="shared" si="14"/>
        <v>22585749.702719737</v>
      </c>
      <c r="E99">
        <f t="shared" si="15"/>
        <v>22.585749702719738</v>
      </c>
      <c r="F99">
        <f t="shared" si="16"/>
        <v>2474.2268041237112</v>
      </c>
      <c r="G99">
        <f t="shared" si="17"/>
        <v>1000000</v>
      </c>
      <c r="H99">
        <f t="shared" si="20"/>
        <v>115500</v>
      </c>
      <c r="I99">
        <f t="shared" si="21"/>
        <v>90000</v>
      </c>
      <c r="J99">
        <f t="shared" si="18"/>
        <v>21377775.475915615</v>
      </c>
      <c r="K99">
        <f t="shared" si="19"/>
        <v>21.377775475915616</v>
      </c>
    </row>
    <row r="100" spans="2:11" x14ac:dyDescent="0.25">
      <c r="B100">
        <f t="shared" si="22"/>
        <v>98</v>
      </c>
      <c r="C100">
        <f t="shared" si="13"/>
        <v>0.31782897044671848</v>
      </c>
      <c r="D100">
        <f t="shared" si="14"/>
        <v>22765989.081609316</v>
      </c>
      <c r="E100">
        <f t="shared" si="15"/>
        <v>22.765989081609316</v>
      </c>
      <c r="F100">
        <f t="shared" si="16"/>
        <v>2448.9795918367349</v>
      </c>
      <c r="G100">
        <f t="shared" si="17"/>
        <v>1000000</v>
      </c>
      <c r="H100">
        <f t="shared" si="20"/>
        <v>115500</v>
      </c>
      <c r="I100">
        <f t="shared" si="21"/>
        <v>90000</v>
      </c>
      <c r="J100">
        <f t="shared" si="18"/>
        <v>21558040.102017481</v>
      </c>
      <c r="K100">
        <f t="shared" si="19"/>
        <v>21.558040102017483</v>
      </c>
    </row>
    <row r="101" spans="2:11" x14ac:dyDescent="0.25">
      <c r="B101">
        <f t="shared" si="22"/>
        <v>99</v>
      </c>
      <c r="C101">
        <f t="shared" si="13"/>
        <v>0.31702331385234306</v>
      </c>
      <c r="D101">
        <f t="shared" si="14"/>
        <v>22945769.243184797</v>
      </c>
      <c r="E101">
        <f t="shared" si="15"/>
        <v>22.945769243184799</v>
      </c>
      <c r="F101">
        <f t="shared" si="16"/>
        <v>2424.2424242424245</v>
      </c>
      <c r="G101">
        <f t="shared" si="17"/>
        <v>1000000</v>
      </c>
      <c r="H101">
        <f t="shared" si="20"/>
        <v>115500</v>
      </c>
      <c r="I101">
        <f t="shared" si="21"/>
        <v>90000</v>
      </c>
      <c r="J101">
        <f t="shared" si="18"/>
        <v>21737845.000760555</v>
      </c>
      <c r="K101">
        <f t="shared" si="19"/>
        <v>21.737845000760554</v>
      </c>
    </row>
    <row r="102" spans="2:11" x14ac:dyDescent="0.25">
      <c r="B102">
        <f t="shared" si="22"/>
        <v>100</v>
      </c>
      <c r="C102">
        <f t="shared" si="13"/>
        <v>0.31622776601683794</v>
      </c>
      <c r="D102">
        <f t="shared" si="14"/>
        <v>23125095.978527542</v>
      </c>
      <c r="E102">
        <f t="shared" si="15"/>
        <v>23.125095978527543</v>
      </c>
      <c r="F102">
        <f t="shared" si="16"/>
        <v>2400</v>
      </c>
      <c r="G102">
        <f t="shared" si="17"/>
        <v>1000000</v>
      </c>
      <c r="H102">
        <f t="shared" si="20"/>
        <v>115500</v>
      </c>
      <c r="I102">
        <f t="shared" si="21"/>
        <v>90000</v>
      </c>
      <c r="J102">
        <f t="shared" si="18"/>
        <v>21917195.978527542</v>
      </c>
      <c r="K102">
        <f t="shared" si="19"/>
        <v>21.917195978527541</v>
      </c>
    </row>
    <row r="103" spans="2:11" x14ac:dyDescent="0.25">
      <c r="B103">
        <f t="shared" si="22"/>
        <v>101</v>
      </c>
      <c r="C103">
        <f t="shared" si="13"/>
        <v>0.31544210090125713</v>
      </c>
      <c r="D103">
        <f t="shared" si="14"/>
        <v>23303974.948575944</v>
      </c>
      <c r="E103">
        <f t="shared" si="15"/>
        <v>23.303974948575945</v>
      </c>
      <c r="F103">
        <f t="shared" si="16"/>
        <v>2376.2376237623762</v>
      </c>
      <c r="G103">
        <f t="shared" si="17"/>
        <v>1000000</v>
      </c>
      <c r="H103">
        <f t="shared" si="20"/>
        <v>115500</v>
      </c>
      <c r="I103">
        <f t="shared" si="21"/>
        <v>90000</v>
      </c>
      <c r="J103">
        <f t="shared" si="18"/>
        <v>22096098.710952181</v>
      </c>
      <c r="K103">
        <f t="shared" si="19"/>
        <v>22.09609871095218</v>
      </c>
    </row>
    <row r="104" spans="2:11" x14ac:dyDescent="0.25">
      <c r="B104">
        <f t="shared" si="22"/>
        <v>102</v>
      </c>
      <c r="C104">
        <f t="shared" si="13"/>
        <v>0.31466609969564158</v>
      </c>
      <c r="D104">
        <f t="shared" si="14"/>
        <v>23482411.688308392</v>
      </c>
      <c r="E104">
        <f t="shared" si="15"/>
        <v>23.482411688308392</v>
      </c>
      <c r="F104">
        <f t="shared" si="16"/>
        <v>2352.9411764705883</v>
      </c>
      <c r="G104">
        <f t="shared" si="17"/>
        <v>1000000</v>
      </c>
      <c r="H104">
        <f t="shared" si="20"/>
        <v>115500</v>
      </c>
      <c r="I104">
        <f t="shared" si="21"/>
        <v>90000</v>
      </c>
      <c r="J104">
        <f t="shared" si="18"/>
        <v>22274558.747131921</v>
      </c>
      <c r="K104">
        <f t="shared" si="19"/>
        <v>22.27455874713192</v>
      </c>
    </row>
    <row r="105" spans="2:11" x14ac:dyDescent="0.25">
      <c r="B105">
        <f t="shared" si="22"/>
        <v>103</v>
      </c>
      <c r="C105">
        <f t="shared" si="13"/>
        <v>0.31389955051963569</v>
      </c>
      <c r="D105">
        <f t="shared" si="14"/>
        <v>23660411.610752035</v>
      </c>
      <c r="E105">
        <f t="shared" si="15"/>
        <v>23.660411610752035</v>
      </c>
      <c r="F105">
        <f t="shared" si="16"/>
        <v>2330.0970873786409</v>
      </c>
      <c r="G105">
        <f t="shared" si="17"/>
        <v>1000000</v>
      </c>
      <c r="H105">
        <f t="shared" si="20"/>
        <v>115500</v>
      </c>
      <c r="I105">
        <f t="shared" si="21"/>
        <v>90000</v>
      </c>
      <c r="J105">
        <f t="shared" si="18"/>
        <v>22452581.513664655</v>
      </c>
      <c r="K105">
        <f t="shared" si="19"/>
        <v>22.452581513664654</v>
      </c>
    </row>
    <row r="106" spans="2:11" x14ac:dyDescent="0.25">
      <c r="B106">
        <f t="shared" si="22"/>
        <v>104</v>
      </c>
      <c r="C106">
        <f t="shared" si="13"/>
        <v>0.31314224813827346</v>
      </c>
      <c r="D106">
        <f t="shared" si="14"/>
        <v>23837980.010826245</v>
      </c>
      <c r="E106">
        <f t="shared" si="15"/>
        <v>23.837980010826247</v>
      </c>
      <c r="F106">
        <f t="shared" si="16"/>
        <v>2307.6923076923076</v>
      </c>
      <c r="G106">
        <f t="shared" si="17"/>
        <v>1000000</v>
      </c>
      <c r="H106">
        <f t="shared" si="20"/>
        <v>115500</v>
      </c>
      <c r="I106">
        <f t="shared" si="21"/>
        <v>90000</v>
      </c>
      <c r="J106">
        <f t="shared" si="18"/>
        <v>22630172.318518553</v>
      </c>
      <c r="K106">
        <f t="shared" si="19"/>
        <v>22.630172318518554</v>
      </c>
    </row>
    <row r="107" spans="2:11" x14ac:dyDescent="0.25">
      <c r="B107">
        <f t="shared" si="22"/>
        <v>105</v>
      </c>
      <c r="C107">
        <f t="shared" si="13"/>
        <v>0.31239399369202564</v>
      </c>
      <c r="D107">
        <f t="shared" si="14"/>
        <v>24015122.069029354</v>
      </c>
      <c r="E107">
        <f t="shared" si="15"/>
        <v>24.015122069029353</v>
      </c>
      <c r="F107">
        <f t="shared" si="16"/>
        <v>2285.7142857142858</v>
      </c>
      <c r="G107">
        <f t="shared" si="17"/>
        <v>1000000</v>
      </c>
      <c r="H107">
        <f t="shared" si="20"/>
        <v>115500</v>
      </c>
      <c r="I107">
        <f t="shared" si="21"/>
        <v>90000</v>
      </c>
      <c r="J107">
        <f t="shared" si="18"/>
        <v>22807336.354743641</v>
      </c>
      <c r="K107">
        <f t="shared" si="19"/>
        <v>22.80733635474364</v>
      </c>
    </row>
    <row r="108" spans="2:11" x14ac:dyDescent="0.25">
      <c r="B108">
        <f t="shared" si="22"/>
        <v>106</v>
      </c>
      <c r="C108">
        <f t="shared" si="13"/>
        <v>0.31165459444026555</v>
      </c>
      <c r="D108">
        <f t="shared" si="14"/>
        <v>24191842.854976151</v>
      </c>
      <c r="E108">
        <f t="shared" si="15"/>
        <v>24.191842854976152</v>
      </c>
      <c r="F108">
        <f t="shared" si="16"/>
        <v>2264.1509433962265</v>
      </c>
      <c r="G108">
        <f t="shared" si="17"/>
        <v>1000000</v>
      </c>
      <c r="H108">
        <f t="shared" si="20"/>
        <v>115500</v>
      </c>
      <c r="I108">
        <f t="shared" si="21"/>
        <v>90000</v>
      </c>
      <c r="J108">
        <f t="shared" si="18"/>
        <v>22984078.704032756</v>
      </c>
      <c r="K108">
        <f t="shared" si="19"/>
        <v>22.984078704032758</v>
      </c>
    </row>
    <row r="109" spans="2:11" x14ac:dyDescent="0.25">
      <c r="B109">
        <f t="shared" si="22"/>
        <v>107</v>
      </c>
      <c r="C109">
        <f t="shared" si="13"/>
        <v>0.31092386351736723</v>
      </c>
      <c r="D109">
        <f t="shared" si="14"/>
        <v>24368147.330793913</v>
      </c>
      <c r="E109">
        <f t="shared" si="15"/>
        <v>24.368147330793914</v>
      </c>
      <c r="F109">
        <f t="shared" si="16"/>
        <v>2242.9906542056074</v>
      </c>
      <c r="G109">
        <f t="shared" si="17"/>
        <v>1000000</v>
      </c>
      <c r="H109">
        <f t="shared" si="20"/>
        <v>115500</v>
      </c>
      <c r="I109">
        <f t="shared" si="21"/>
        <v>90000</v>
      </c>
      <c r="J109">
        <f t="shared" si="18"/>
        <v>23160404.340139709</v>
      </c>
      <c r="K109">
        <f t="shared" si="19"/>
        <v>23.16040434013971</v>
      </c>
    </row>
    <row r="110" spans="2:11" x14ac:dyDescent="0.25">
      <c r="B110">
        <f t="shared" si="22"/>
        <v>108</v>
      </c>
      <c r="C110">
        <f t="shared" si="13"/>
        <v>0.31020161970069987</v>
      </c>
      <c r="D110">
        <f t="shared" si="14"/>
        <v>24544040.354383502</v>
      </c>
      <c r="E110">
        <f t="shared" si="15"/>
        <v>24.544040354383501</v>
      </c>
      <c r="F110">
        <f t="shared" si="16"/>
        <v>2222.2222222222222</v>
      </c>
      <c r="G110">
        <f t="shared" si="17"/>
        <v>1000000</v>
      </c>
      <c r="H110">
        <f t="shared" si="20"/>
        <v>115500</v>
      </c>
      <c r="I110">
        <f t="shared" si="21"/>
        <v>90000</v>
      </c>
      <c r="J110">
        <f t="shared" si="18"/>
        <v>23336318.132161278</v>
      </c>
      <c r="K110">
        <f t="shared" si="19"/>
        <v>23.336318132161278</v>
      </c>
    </row>
    <row r="111" spans="2:11" x14ac:dyDescent="0.25">
      <c r="B111">
        <f t="shared" si="22"/>
        <v>109</v>
      </c>
      <c r="C111">
        <f t="shared" si="13"/>
        <v>0.30948768718983821</v>
      </c>
      <c r="D111">
        <f t="shared" si="14"/>
        <v>24719526.682552323</v>
      </c>
      <c r="E111">
        <f t="shared" si="15"/>
        <v>24.719526682552324</v>
      </c>
      <c r="F111">
        <f t="shared" si="16"/>
        <v>2201.8348623853212</v>
      </c>
      <c r="G111">
        <f t="shared" si="17"/>
        <v>1000000</v>
      </c>
      <c r="H111">
        <f t="shared" si="20"/>
        <v>115500</v>
      </c>
      <c r="I111">
        <f t="shared" si="21"/>
        <v>90000</v>
      </c>
      <c r="J111">
        <f t="shared" si="18"/>
        <v>23511824.847689938</v>
      </c>
      <c r="K111">
        <f t="shared" si="19"/>
        <v>23.511824847689937</v>
      </c>
    </row>
    <row r="112" spans="2:11" x14ac:dyDescent="0.25">
      <c r="B112">
        <f t="shared" si="22"/>
        <v>110</v>
      </c>
      <c r="C112">
        <f t="shared" si="13"/>
        <v>0.30878189539634476</v>
      </c>
      <c r="D112">
        <f t="shared" si="14"/>
        <v>24894610.974025428</v>
      </c>
      <c r="E112">
        <f t="shared" si="15"/>
        <v>24.894610974025429</v>
      </c>
      <c r="F112">
        <f t="shared" si="16"/>
        <v>2181.8181818181815</v>
      </c>
      <c r="G112">
        <f t="shared" si="17"/>
        <v>1000000</v>
      </c>
      <c r="H112">
        <f t="shared" si="20"/>
        <v>115500</v>
      </c>
      <c r="I112">
        <f t="shared" si="21"/>
        <v>90000</v>
      </c>
      <c r="J112">
        <f t="shared" si="18"/>
        <v>23686929.155843612</v>
      </c>
      <c r="K112">
        <f t="shared" si="19"/>
        <v>23.686929155843611</v>
      </c>
    </row>
    <row r="113" spans="2:11" x14ac:dyDescent="0.25">
      <c r="B113">
        <f t="shared" si="22"/>
        <v>111</v>
      </c>
      <c r="C113">
        <f t="shared" si="13"/>
        <v>0.3080840787435305</v>
      </c>
      <c r="D113">
        <f t="shared" si="14"/>
        <v>25069297.792340059</v>
      </c>
      <c r="E113">
        <f t="shared" si="15"/>
        <v>25.069297792340059</v>
      </c>
      <c r="F113">
        <f t="shared" si="16"/>
        <v>2162.1621621621621</v>
      </c>
      <c r="G113">
        <f t="shared" si="17"/>
        <v>1000000</v>
      </c>
      <c r="H113">
        <f t="shared" si="20"/>
        <v>115500</v>
      </c>
      <c r="I113">
        <f t="shared" si="21"/>
        <v>90000</v>
      </c>
      <c r="J113">
        <f t="shared" si="18"/>
        <v>23861635.630177896</v>
      </c>
      <c r="K113">
        <f t="shared" si="19"/>
        <v>23.861635630177897</v>
      </c>
    </row>
    <row r="114" spans="2:11" x14ac:dyDescent="0.25">
      <c r="B114">
        <f t="shared" si="22"/>
        <v>112</v>
      </c>
      <c r="C114">
        <f t="shared" si="13"/>
        <v>0.30739407647563222</v>
      </c>
      <c r="D114">
        <f t="shared" si="14"/>
        <v>25243591.608629901</v>
      </c>
      <c r="E114">
        <f t="shared" si="15"/>
        <v>25.243591608629902</v>
      </c>
      <c r="F114">
        <f t="shared" si="16"/>
        <v>2142.8571428571431</v>
      </c>
      <c r="G114">
        <f t="shared" si="17"/>
        <v>1000000</v>
      </c>
      <c r="H114">
        <f t="shared" si="20"/>
        <v>115500</v>
      </c>
      <c r="I114">
        <f t="shared" si="21"/>
        <v>90000</v>
      </c>
      <c r="J114">
        <f t="shared" si="18"/>
        <v>24035948.751487043</v>
      </c>
      <c r="K114">
        <f t="shared" si="19"/>
        <v>24.035948751487044</v>
      </c>
    </row>
    <row r="115" spans="2:11" x14ac:dyDescent="0.25">
      <c r="B115">
        <f t="shared" si="22"/>
        <v>113</v>
      </c>
      <c r="C115">
        <f t="shared" si="13"/>
        <v>0.3067117324758864</v>
      </c>
      <c r="D115">
        <f t="shared" si="14"/>
        <v>25417496.804303419</v>
      </c>
      <c r="E115">
        <f t="shared" si="15"/>
        <v>25.417496804303418</v>
      </c>
      <c r="F115">
        <f t="shared" si="16"/>
        <v>2123.8938053097345</v>
      </c>
      <c r="G115">
        <f t="shared" si="17"/>
        <v>1000000</v>
      </c>
      <c r="H115">
        <f t="shared" si="20"/>
        <v>115500</v>
      </c>
      <c r="I115">
        <f t="shared" si="21"/>
        <v>90000</v>
      </c>
      <c r="J115">
        <f t="shared" si="18"/>
        <v>24209872.910498109</v>
      </c>
      <c r="K115">
        <f t="shared" si="19"/>
        <v>24.20987291049811</v>
      </c>
    </row>
    <row r="116" spans="2:11" x14ac:dyDescent="0.25">
      <c r="B116">
        <f t="shared" si="22"/>
        <v>114</v>
      </c>
      <c r="C116">
        <f t="shared" si="13"/>
        <v>0.30603689509300902</v>
      </c>
      <c r="D116">
        <f t="shared" si="14"/>
        <v>25591017.673621781</v>
      </c>
      <c r="E116">
        <f t="shared" si="15"/>
        <v>25.591017673621781</v>
      </c>
      <c r="F116">
        <f t="shared" si="16"/>
        <v>2105.2631578947367</v>
      </c>
      <c r="G116">
        <f t="shared" si="17"/>
        <v>1000000</v>
      </c>
      <c r="H116">
        <f t="shared" si="20"/>
        <v>115500</v>
      </c>
      <c r="I116">
        <f t="shared" si="21"/>
        <v>90000</v>
      </c>
      <c r="J116">
        <f t="shared" si="18"/>
        <v>24383412.410463888</v>
      </c>
      <c r="K116">
        <f t="shared" si="19"/>
        <v>24.383412410463887</v>
      </c>
    </row>
    <row r="117" spans="2:11" x14ac:dyDescent="0.25">
      <c r="B117">
        <f t="shared" si="22"/>
        <v>115</v>
      </c>
      <c r="C117">
        <f t="shared" si="13"/>
        <v>0.30536941697562214</v>
      </c>
      <c r="D117">
        <f t="shared" si="14"/>
        <v>25764158.42618075</v>
      </c>
      <c r="E117">
        <f t="shared" si="15"/>
        <v>25.764158426180749</v>
      </c>
      <c r="F117">
        <f t="shared" si="16"/>
        <v>2086.9565217391305</v>
      </c>
      <c r="G117">
        <f t="shared" si="17"/>
        <v>1000000</v>
      </c>
      <c r="H117">
        <f t="shared" si="20"/>
        <v>115500</v>
      </c>
      <c r="I117">
        <f t="shared" si="21"/>
        <v>90000</v>
      </c>
      <c r="J117">
        <f t="shared" si="18"/>
        <v>24556571.469659012</v>
      </c>
      <c r="K117">
        <f t="shared" si="19"/>
        <v>24.556571469659012</v>
      </c>
    </row>
    <row r="118" spans="2:11" x14ac:dyDescent="0.25">
      <c r="B118">
        <f t="shared" si="22"/>
        <v>116</v>
      </c>
      <c r="C118">
        <f t="shared" si="13"/>
        <v>0.30470915491419998</v>
      </c>
      <c r="D118">
        <f t="shared" si="14"/>
        <v>25936923.189300831</v>
      </c>
      <c r="E118">
        <f t="shared" si="15"/>
        <v>25.936923189300831</v>
      </c>
      <c r="F118">
        <f t="shared" si="16"/>
        <v>2068.9655172413791</v>
      </c>
      <c r="G118">
        <f t="shared" si="17"/>
        <v>1000000</v>
      </c>
      <c r="H118">
        <f t="shared" si="20"/>
        <v>115500</v>
      </c>
      <c r="I118">
        <f t="shared" si="21"/>
        <v>90000</v>
      </c>
      <c r="J118">
        <f t="shared" si="18"/>
        <v>24729354.22378359</v>
      </c>
      <c r="K118">
        <f t="shared" si="19"/>
        <v>24.729354223783591</v>
      </c>
    </row>
    <row r="119" spans="2:11" x14ac:dyDescent="0.25">
      <c r="B119">
        <f t="shared" si="22"/>
        <v>117</v>
      </c>
      <c r="C119">
        <f t="shared" si="13"/>
        <v>0.30405596969012932</v>
      </c>
      <c r="D119">
        <f t="shared" si="14"/>
        <v>26109316.010330178</v>
      </c>
      <c r="E119">
        <f t="shared" si="15"/>
        <v>26.109316010330179</v>
      </c>
      <c r="F119">
        <f t="shared" si="16"/>
        <v>2051.2820512820513</v>
      </c>
      <c r="G119">
        <f t="shared" si="17"/>
        <v>1000000</v>
      </c>
      <c r="H119">
        <f t="shared" si="20"/>
        <v>115500</v>
      </c>
      <c r="I119">
        <f t="shared" si="21"/>
        <v>90000</v>
      </c>
      <c r="J119">
        <f t="shared" si="18"/>
        <v>24901764.728278894</v>
      </c>
      <c r="K119">
        <f t="shared" si="19"/>
        <v>24.901764728278895</v>
      </c>
    </row>
    <row r="120" spans="2:11" x14ac:dyDescent="0.25">
      <c r="B120">
        <f t="shared" si="22"/>
        <v>118</v>
      </c>
      <c r="C120">
        <f t="shared" si="13"/>
        <v>0.30340972593150722</v>
      </c>
      <c r="D120">
        <f t="shared" si="14"/>
        <v>26281340.85886357</v>
      </c>
      <c r="E120">
        <f t="shared" si="15"/>
        <v>26.281340858863569</v>
      </c>
      <c r="F120">
        <f t="shared" si="16"/>
        <v>2033.8983050847457</v>
      </c>
      <c r="G120">
        <f t="shared" si="17"/>
        <v>1000000</v>
      </c>
      <c r="H120">
        <f t="shared" si="20"/>
        <v>115500</v>
      </c>
      <c r="I120">
        <f t="shared" si="21"/>
        <v>90000</v>
      </c>
      <c r="J120">
        <f t="shared" si="18"/>
        <v>25073806.960558485</v>
      </c>
      <c r="K120">
        <f t="shared" si="19"/>
        <v>25.073806960558485</v>
      </c>
    </row>
    <row r="121" spans="2:11" x14ac:dyDescent="0.25">
      <c r="B121">
        <f t="shared" si="22"/>
        <v>119</v>
      </c>
      <c r="C121">
        <f t="shared" si="13"/>
        <v>0.30277029197532096</v>
      </c>
      <c r="D121">
        <f t="shared" si="14"/>
        <v>26453001.628881928</v>
      </c>
      <c r="E121">
        <f t="shared" si="15"/>
        <v>26.453001628881928</v>
      </c>
      <c r="F121">
        <f t="shared" si="16"/>
        <v>2016.8067226890757</v>
      </c>
      <c r="G121">
        <f t="shared" si="17"/>
        <v>1000000</v>
      </c>
      <c r="H121">
        <f t="shared" si="20"/>
        <v>115500</v>
      </c>
      <c r="I121">
        <f t="shared" si="21"/>
        <v>90000</v>
      </c>
      <c r="J121">
        <f t="shared" si="18"/>
        <v>25245484.822159238</v>
      </c>
      <c r="K121">
        <f t="shared" si="19"/>
        <v>25.245484822159238</v>
      </c>
    </row>
    <row r="122" spans="2:11" x14ac:dyDescent="0.25">
      <c r="B122">
        <f t="shared" si="22"/>
        <v>120</v>
      </c>
      <c r="C122">
        <f t="shared" si="13"/>
        <v>0.30213753973567681</v>
      </c>
      <c r="D122">
        <f t="shared" si="14"/>
        <v>26624302.140815247</v>
      </c>
      <c r="E122">
        <f t="shared" si="15"/>
        <v>26.624302140815246</v>
      </c>
      <c r="F122">
        <f t="shared" si="16"/>
        <v>2000</v>
      </c>
      <c r="G122">
        <f t="shared" si="17"/>
        <v>1000000</v>
      </c>
      <c r="H122">
        <f t="shared" si="20"/>
        <v>115500</v>
      </c>
      <c r="I122">
        <f t="shared" si="21"/>
        <v>90000</v>
      </c>
      <c r="J122">
        <f t="shared" si="18"/>
        <v>25416802.140815247</v>
      </c>
      <c r="K122">
        <f t="shared" si="19"/>
        <v>25.416802140815246</v>
      </c>
    </row>
    <row r="123" spans="2:11" x14ac:dyDescent="0.25">
      <c r="B123">
        <f t="shared" si="22"/>
        <v>121</v>
      </c>
      <c r="C123">
        <f t="shared" si="13"/>
        <v>0.30151134457776357</v>
      </c>
      <c r="D123">
        <f t="shared" si="14"/>
        <v>26795246.14353263</v>
      </c>
      <c r="E123">
        <f t="shared" si="15"/>
        <v>26.79524614353263</v>
      </c>
      <c r="F123">
        <f t="shared" si="16"/>
        <v>1983.4710743801654</v>
      </c>
      <c r="G123">
        <f t="shared" si="17"/>
        <v>1000000</v>
      </c>
      <c r="H123">
        <f t="shared" si="20"/>
        <v>115500</v>
      </c>
      <c r="I123">
        <f t="shared" si="21"/>
        <v>90000</v>
      </c>
      <c r="J123">
        <f t="shared" si="18"/>
        <v>25587762.67245825</v>
      </c>
      <c r="K123">
        <f t="shared" si="19"/>
        <v>25.587762672458251</v>
      </c>
    </row>
    <row r="124" spans="2:11" x14ac:dyDescent="0.25">
      <c r="B124">
        <f t="shared" si="22"/>
        <v>122</v>
      </c>
      <c r="C124">
        <f t="shared" si="13"/>
        <v>0.30089158519725762</v>
      </c>
      <c r="D124">
        <f t="shared" si="14"/>
        <v>26965837.316262446</v>
      </c>
      <c r="E124">
        <f t="shared" si="15"/>
        <v>26.965837316262448</v>
      </c>
      <c r="F124">
        <f t="shared" si="16"/>
        <v>1967.2131147540983</v>
      </c>
      <c r="G124">
        <f t="shared" si="17"/>
        <v>1000000</v>
      </c>
      <c r="H124">
        <f t="shared" si="20"/>
        <v>115500</v>
      </c>
      <c r="I124">
        <f t="shared" si="21"/>
        <v>90000</v>
      </c>
      <c r="J124">
        <f t="shared" si="18"/>
        <v>25758370.103147693</v>
      </c>
      <c r="K124">
        <f t="shared" si="19"/>
        <v>25.758370103147694</v>
      </c>
    </row>
    <row r="125" spans="2:11" x14ac:dyDescent="0.25">
      <c r="B125">
        <f t="shared" si="22"/>
        <v>123</v>
      </c>
      <c r="C125">
        <f t="shared" si="13"/>
        <v>0.30027814350488985</v>
      </c>
      <c r="D125">
        <f t="shared" si="14"/>
        <v>27136079.270445772</v>
      </c>
      <c r="E125">
        <f t="shared" si="15"/>
        <v>27.136079270445773</v>
      </c>
      <c r="F125">
        <f t="shared" si="16"/>
        <v>1951.219512195122</v>
      </c>
      <c r="G125">
        <f t="shared" si="17"/>
        <v>1000000</v>
      </c>
      <c r="H125">
        <f t="shared" si="20"/>
        <v>115500</v>
      </c>
      <c r="I125">
        <f t="shared" si="21"/>
        <v>90000</v>
      </c>
      <c r="J125">
        <f t="shared" si="18"/>
        <v>25928628.050933577</v>
      </c>
      <c r="K125">
        <f t="shared" si="19"/>
        <v>25.928628050933575</v>
      </c>
    </row>
    <row r="126" spans="2:11" x14ac:dyDescent="0.25">
      <c r="B126">
        <f t="shared" si="22"/>
        <v>124</v>
      </c>
      <c r="C126">
        <f t="shared" si="13"/>
        <v>0.29967090451591633</v>
      </c>
      <c r="D126">
        <f t="shared" si="14"/>
        <v>27305975.551525693</v>
      </c>
      <c r="E126">
        <f t="shared" si="15"/>
        <v>27.305975551525695</v>
      </c>
      <c r="F126">
        <f t="shared" si="16"/>
        <v>1935.4838709677417</v>
      </c>
      <c r="G126">
        <f t="shared" si="17"/>
        <v>1000000</v>
      </c>
      <c r="H126">
        <f t="shared" si="20"/>
        <v>115500</v>
      </c>
      <c r="I126">
        <f t="shared" si="21"/>
        <v>90000</v>
      </c>
      <c r="J126">
        <f t="shared" si="18"/>
        <v>26098540.067654725</v>
      </c>
      <c r="K126">
        <f t="shared" si="19"/>
        <v>26.098540067654724</v>
      </c>
    </row>
    <row r="127" spans="2:11" x14ac:dyDescent="0.25">
      <c r="B127">
        <f t="shared" si="22"/>
        <v>125</v>
      </c>
      <c r="C127">
        <f t="shared" si="13"/>
        <v>0.29906975624424409</v>
      </c>
      <c r="D127">
        <f t="shared" si="14"/>
        <v>27475529.640675422</v>
      </c>
      <c r="E127">
        <f t="shared" si="15"/>
        <v>27.475529640675422</v>
      </c>
      <c r="F127">
        <f t="shared" si="16"/>
        <v>1920</v>
      </c>
      <c r="G127">
        <f t="shared" si="17"/>
        <v>1000000</v>
      </c>
      <c r="H127">
        <f t="shared" si="20"/>
        <v>115500</v>
      </c>
      <c r="I127">
        <f t="shared" si="21"/>
        <v>90000</v>
      </c>
      <c r="J127">
        <f t="shared" si="18"/>
        <v>26268109.640675422</v>
      </c>
      <c r="K127">
        <f t="shared" si="19"/>
        <v>26.268109640675423</v>
      </c>
    </row>
    <row r="128" spans="2:11" x14ac:dyDescent="0.25">
      <c r="B128">
        <f t="shared" si="22"/>
        <v>126</v>
      </c>
      <c r="C128">
        <f t="shared" si="13"/>
        <v>0.29847458960098228</v>
      </c>
      <c r="D128">
        <f t="shared" si="14"/>
        <v>27644744.956467807</v>
      </c>
      <c r="E128">
        <f t="shared" si="15"/>
        <v>27.644744956467807</v>
      </c>
      <c r="F128">
        <f t="shared" si="16"/>
        <v>1904.7619047619046</v>
      </c>
      <c r="G128">
        <f t="shared" si="17"/>
        <v>1000000</v>
      </c>
      <c r="H128">
        <f t="shared" si="20"/>
        <v>115500</v>
      </c>
      <c r="I128">
        <f t="shared" si="21"/>
        <v>90000</v>
      </c>
      <c r="J128">
        <f t="shared" si="18"/>
        <v>26437340.194563046</v>
      </c>
      <c r="K128">
        <f t="shared" si="19"/>
        <v>26.437340194563046</v>
      </c>
    </row>
    <row r="129" spans="2:11" x14ac:dyDescent="0.25">
      <c r="B129">
        <f t="shared" si="22"/>
        <v>127</v>
      </c>
      <c r="C129">
        <f t="shared" si="13"/>
        <v>0.29788529829719923</v>
      </c>
      <c r="D129">
        <f t="shared" si="14"/>
        <v>27813624.856488351</v>
      </c>
      <c r="E129">
        <f t="shared" si="15"/>
        <v>27.813624856488349</v>
      </c>
      <c r="F129">
        <f t="shared" si="16"/>
        <v>1889.7637795275591</v>
      </c>
      <c r="G129">
        <f t="shared" si="17"/>
        <v>1000000</v>
      </c>
      <c r="H129">
        <f t="shared" si="20"/>
        <v>115500</v>
      </c>
      <c r="I129">
        <f t="shared" si="21"/>
        <v>90000</v>
      </c>
      <c r="J129">
        <f t="shared" si="18"/>
        <v>26606235.092708822</v>
      </c>
      <c r="K129">
        <f t="shared" si="19"/>
        <v>26.606235092708822</v>
      </c>
    </row>
    <row r="130" spans="2:11" x14ac:dyDescent="0.25">
      <c r="B130">
        <f t="shared" si="22"/>
        <v>128</v>
      </c>
      <c r="C130">
        <f t="shared" si="13"/>
        <v>0.29730177875068026</v>
      </c>
      <c r="D130">
        <f t="shared" si="14"/>
        <v>27982172.638894554</v>
      </c>
      <c r="E130">
        <f t="shared" si="15"/>
        <v>27.982172638894554</v>
      </c>
      <c r="F130">
        <f t="shared" si="16"/>
        <v>1875</v>
      </c>
      <c r="G130">
        <f t="shared" si="17"/>
        <v>1000000</v>
      </c>
      <c r="H130">
        <f t="shared" si="20"/>
        <v>115500</v>
      </c>
      <c r="I130">
        <f t="shared" si="21"/>
        <v>90000</v>
      </c>
      <c r="J130">
        <f t="shared" si="18"/>
        <v>26774797.638894554</v>
      </c>
      <c r="K130">
        <f t="shared" si="19"/>
        <v>26.774797638894555</v>
      </c>
    </row>
    <row r="131" spans="2:11" x14ac:dyDescent="0.25">
      <c r="B131">
        <f t="shared" si="22"/>
        <v>129</v>
      </c>
      <c r="C131">
        <f t="shared" si="13"/>
        <v>0.29672392999649083</v>
      </c>
      <c r="D131">
        <f t="shared" si="14"/>
        <v>28150391.543923341</v>
      </c>
      <c r="E131">
        <f t="shared" si="15"/>
        <v>28.150391543923341</v>
      </c>
      <c r="F131">
        <f t="shared" si="16"/>
        <v>1860.4651162790699</v>
      </c>
      <c r="G131">
        <f t="shared" si="17"/>
        <v>1000000</v>
      </c>
      <c r="H131">
        <f t="shared" si="20"/>
        <v>115500</v>
      </c>
      <c r="I131">
        <f t="shared" si="21"/>
        <v>90000</v>
      </c>
      <c r="J131">
        <f t="shared" si="18"/>
        <v>26943031.078807063</v>
      </c>
      <c r="K131">
        <f t="shared" si="19"/>
        <v>26.943031078807063</v>
      </c>
    </row>
    <row r="132" spans="2:11" x14ac:dyDescent="0.25">
      <c r="B132">
        <f t="shared" si="22"/>
        <v>130</v>
      </c>
      <c r="C132">
        <f t="shared" ref="C132:C195" si="23">1/B132^0.25</f>
        <v>0.29615165360116247</v>
      </c>
      <c r="D132">
        <f t="shared" ref="D132:D195" si="24">0.87*280/3*(B132^0.75 - 1)*300*31</f>
        <v>28318284.755348988</v>
      </c>
      <c r="E132">
        <f t="shared" ref="E132:E195" si="25">D132/10^6</f>
        <v>28.318284755348987</v>
      </c>
      <c r="F132">
        <f t="shared" ref="F132:F178" si="26">800/B132*300</f>
        <v>1846.1538461538462</v>
      </c>
      <c r="G132">
        <f t="shared" ref="G132:G195" si="27">10^6</f>
        <v>1000000</v>
      </c>
      <c r="H132">
        <f t="shared" si="20"/>
        <v>115500</v>
      </c>
      <c r="I132">
        <f t="shared" si="21"/>
        <v>90000</v>
      </c>
      <c r="J132">
        <f t="shared" ref="J132:J178" si="28">D132-I132-H132-G132-F132</f>
        <v>27110938.601502836</v>
      </c>
      <c r="K132">
        <f t="shared" ref="K132:K195" si="29">J132/10^6</f>
        <v>27.110938601502834</v>
      </c>
    </row>
    <row r="133" spans="2:11" x14ac:dyDescent="0.25">
      <c r="B133">
        <f t="shared" si="22"/>
        <v>131</v>
      </c>
      <c r="C133">
        <f t="shared" si="23"/>
        <v>0.29558485358032777</v>
      </c>
      <c r="D133">
        <f t="shared" si="24"/>
        <v>28485855.401893351</v>
      </c>
      <c r="E133">
        <f t="shared" si="25"/>
        <v>28.48585540189335</v>
      </c>
      <c r="F133">
        <f t="shared" si="26"/>
        <v>1832.0610687022902</v>
      </c>
      <c r="G133">
        <f t="shared" si="27"/>
        <v>1000000</v>
      </c>
      <c r="H133">
        <f t="shared" ref="H133:H196" si="30">70*5.5*300</f>
        <v>115500</v>
      </c>
      <c r="I133">
        <f t="shared" ref="I133:I196" si="31">300*300</f>
        <v>90000</v>
      </c>
      <c r="J133">
        <f t="shared" si="28"/>
        <v>27278523.340824649</v>
      </c>
      <c r="K133">
        <f t="shared" si="29"/>
        <v>27.278523340824648</v>
      </c>
    </row>
    <row r="134" spans="2:11" x14ac:dyDescent="0.25">
      <c r="B134">
        <f t="shared" si="22"/>
        <v>132</v>
      </c>
      <c r="C134">
        <f t="shared" si="23"/>
        <v>0.2950234363196404</v>
      </c>
      <c r="D134">
        <f t="shared" si="24"/>
        <v>28653106.558590431</v>
      </c>
      <c r="E134">
        <f t="shared" si="25"/>
        <v>28.65310655859043</v>
      </c>
      <c r="F134">
        <f t="shared" si="26"/>
        <v>1818.1818181818182</v>
      </c>
      <c r="G134">
        <f t="shared" si="27"/>
        <v>1000000</v>
      </c>
      <c r="H134">
        <f t="shared" si="30"/>
        <v>115500</v>
      </c>
      <c r="I134">
        <f t="shared" si="31"/>
        <v>90000</v>
      </c>
      <c r="J134">
        <f t="shared" si="28"/>
        <v>27445788.376772247</v>
      </c>
      <c r="K134">
        <f t="shared" si="29"/>
        <v>27.445788376772246</v>
      </c>
    </row>
    <row r="135" spans="2:11" x14ac:dyDescent="0.25">
      <c r="B135">
        <f t="shared" si="22"/>
        <v>133</v>
      </c>
      <c r="C135">
        <f t="shared" si="23"/>
        <v>0.29446731049882602</v>
      </c>
      <c r="D135">
        <f t="shared" si="24"/>
        <v>28820041.248107031</v>
      </c>
      <c r="E135">
        <f t="shared" si="25"/>
        <v>28.820041248107032</v>
      </c>
      <c r="F135">
        <f t="shared" si="26"/>
        <v>1804.5112781954886</v>
      </c>
      <c r="G135">
        <f t="shared" si="27"/>
        <v>1000000</v>
      </c>
      <c r="H135">
        <f t="shared" si="30"/>
        <v>115500</v>
      </c>
      <c r="I135">
        <f t="shared" si="31"/>
        <v>90000</v>
      </c>
      <c r="J135">
        <f t="shared" si="28"/>
        <v>27612736.736828834</v>
      </c>
      <c r="K135">
        <f t="shared" si="29"/>
        <v>27.612736736828833</v>
      </c>
    </row>
    <row r="136" spans="2:11" x14ac:dyDescent="0.25">
      <c r="B136">
        <f t="shared" si="22"/>
        <v>134</v>
      </c>
      <c r="C136">
        <f t="shared" si="23"/>
        <v>0.29391638701871664</v>
      </c>
      <c r="D136">
        <f t="shared" si="24"/>
        <v>28986662.442021228</v>
      </c>
      <c r="E136">
        <f t="shared" si="25"/>
        <v>28.986662442021228</v>
      </c>
      <c r="F136">
        <f t="shared" si="26"/>
        <v>1791.0447761194032</v>
      </c>
      <c r="G136">
        <f t="shared" si="27"/>
        <v>1000000</v>
      </c>
      <c r="H136">
        <f t="shared" si="30"/>
        <v>115500</v>
      </c>
      <c r="I136">
        <f t="shared" si="31"/>
        <v>90000</v>
      </c>
      <c r="J136">
        <f t="shared" si="28"/>
        <v>27779371.397245109</v>
      </c>
      <c r="K136">
        <f t="shared" si="29"/>
        <v>27.779371397245111</v>
      </c>
    </row>
    <row r="137" spans="2:11" x14ac:dyDescent="0.25">
      <c r="B137">
        <f t="shared" si="22"/>
        <v>135</v>
      </c>
      <c r="C137">
        <f t="shared" si="23"/>
        <v>0.29337057893113111</v>
      </c>
      <c r="D137">
        <f t="shared" si="24"/>
        <v>29152973.062060472</v>
      </c>
      <c r="E137">
        <f t="shared" si="25"/>
        <v>29.152973062060472</v>
      </c>
      <c r="F137">
        <f t="shared" si="26"/>
        <v>1777.7777777777776</v>
      </c>
      <c r="G137">
        <f t="shared" si="27"/>
        <v>1000000</v>
      </c>
      <c r="H137">
        <f t="shared" si="30"/>
        <v>115500</v>
      </c>
      <c r="I137">
        <f t="shared" si="31"/>
        <v>90000</v>
      </c>
      <c r="J137">
        <f t="shared" si="28"/>
        <v>27945695.284282696</v>
      </c>
      <c r="K137">
        <f t="shared" si="29"/>
        <v>27.945695284282696</v>
      </c>
    </row>
    <row r="138" spans="2:11" x14ac:dyDescent="0.25">
      <c r="B138">
        <f t="shared" si="22"/>
        <v>136</v>
      </c>
      <c r="C138">
        <f t="shared" si="23"/>
        <v>0.29282980137146969</v>
      </c>
      <c r="D138">
        <f t="shared" si="24"/>
        <v>29318975.981300358</v>
      </c>
      <c r="E138">
        <f t="shared" si="25"/>
        <v>29.318975981300358</v>
      </c>
      <c r="F138">
        <f t="shared" si="26"/>
        <v>1764.7058823529412</v>
      </c>
      <c r="G138">
        <f t="shared" si="27"/>
        <v>1000000</v>
      </c>
      <c r="H138">
        <f t="shared" si="30"/>
        <v>115500</v>
      </c>
      <c r="I138">
        <f t="shared" si="31"/>
        <v>90000</v>
      </c>
      <c r="J138">
        <f t="shared" si="28"/>
        <v>28111711.275418006</v>
      </c>
      <c r="K138">
        <f t="shared" si="29"/>
        <v>28.111711275418006</v>
      </c>
    </row>
    <row r="139" spans="2:11" x14ac:dyDescent="0.25">
      <c r="B139">
        <f t="shared" si="22"/>
        <v>137</v>
      </c>
      <c r="C139">
        <f t="shared" si="23"/>
        <v>0.29229397149389874</v>
      </c>
      <c r="D139">
        <f t="shared" si="24"/>
        <v>29484674.025326572</v>
      </c>
      <c r="E139">
        <f t="shared" si="25"/>
        <v>29.484674025326573</v>
      </c>
      <c r="F139">
        <f t="shared" si="26"/>
        <v>1751.8248175182482</v>
      </c>
      <c r="G139">
        <f t="shared" si="27"/>
        <v>1000000</v>
      </c>
      <c r="H139">
        <f t="shared" si="30"/>
        <v>115500</v>
      </c>
      <c r="I139">
        <f t="shared" si="31"/>
        <v>90000</v>
      </c>
      <c r="J139">
        <f t="shared" si="28"/>
        <v>28277422.200509053</v>
      </c>
      <c r="K139">
        <f t="shared" si="29"/>
        <v>28.277422200509054</v>
      </c>
    </row>
    <row r="140" spans="2:11" x14ac:dyDescent="0.25">
      <c r="B140">
        <f t="shared" si="22"/>
        <v>138</v>
      </c>
      <c r="C140">
        <f t="shared" si="23"/>
        <v>0.29176300840900793</v>
      </c>
      <c r="D140">
        <f t="shared" si="24"/>
        <v>29650069.973360229</v>
      </c>
      <c r="E140">
        <f t="shared" si="25"/>
        <v>29.650069973360228</v>
      </c>
      <c r="F140">
        <f t="shared" si="26"/>
        <v>1739.1304347826087</v>
      </c>
      <c r="G140">
        <f t="shared" si="27"/>
        <v>1000000</v>
      </c>
      <c r="H140">
        <f t="shared" si="30"/>
        <v>115500</v>
      </c>
      <c r="I140">
        <f t="shared" si="31"/>
        <v>90000</v>
      </c>
      <c r="J140">
        <f t="shared" si="28"/>
        <v>28442830.842925448</v>
      </c>
      <c r="K140">
        <f t="shared" si="29"/>
        <v>28.442830842925449</v>
      </c>
    </row>
    <row r="141" spans="2:11" x14ac:dyDescent="0.25">
      <c r="B141">
        <f t="shared" si="22"/>
        <v>139</v>
      </c>
      <c r="C141">
        <f t="shared" si="23"/>
        <v>0.29123683312382914</v>
      </c>
      <c r="D141">
        <f t="shared" si="24"/>
        <v>29815166.559348918</v>
      </c>
      <c r="E141">
        <f t="shared" si="25"/>
        <v>29.815166559348917</v>
      </c>
      <c r="F141">
        <f t="shared" si="26"/>
        <v>1726.6187050359711</v>
      </c>
      <c r="G141">
        <f t="shared" si="27"/>
        <v>1000000</v>
      </c>
      <c r="H141">
        <f t="shared" si="30"/>
        <v>115500</v>
      </c>
      <c r="I141">
        <f t="shared" si="31"/>
        <v>90000</v>
      </c>
      <c r="J141">
        <f t="shared" si="28"/>
        <v>28607939.940643884</v>
      </c>
      <c r="K141">
        <f t="shared" si="29"/>
        <v>28.607939940643885</v>
      </c>
    </row>
    <row r="142" spans="2:11" x14ac:dyDescent="0.25">
      <c r="B142">
        <f t="shared" si="22"/>
        <v>140</v>
      </c>
      <c r="C142">
        <f t="shared" si="23"/>
        <v>0.29071536848410967</v>
      </c>
      <c r="D142">
        <f t="shared" si="24"/>
        <v>29979966.473024424</v>
      </c>
      <c r="E142">
        <f t="shared" si="25"/>
        <v>29.979966473024422</v>
      </c>
      <c r="F142">
        <f t="shared" si="26"/>
        <v>1714.2857142857142</v>
      </c>
      <c r="G142">
        <f t="shared" si="27"/>
        <v>1000000</v>
      </c>
      <c r="H142">
        <f t="shared" si="30"/>
        <v>115500</v>
      </c>
      <c r="I142">
        <f t="shared" si="31"/>
        <v>90000</v>
      </c>
      <c r="J142">
        <f t="shared" si="28"/>
        <v>28772752.187310137</v>
      </c>
      <c r="K142">
        <f t="shared" si="29"/>
        <v>28.772752187310136</v>
      </c>
    </row>
    <row r="143" spans="2:11" x14ac:dyDescent="0.25">
      <c r="B143">
        <f t="shared" si="22"/>
        <v>141</v>
      </c>
      <c r="C143">
        <f t="shared" si="23"/>
        <v>0.29019853911874177</v>
      </c>
      <c r="D143">
        <f t="shared" si="24"/>
        <v>30144472.360928178</v>
      </c>
      <c r="E143">
        <f t="shared" si="25"/>
        <v>30.144472360928177</v>
      </c>
      <c r="F143">
        <f t="shared" si="26"/>
        <v>1702.1276595744682</v>
      </c>
      <c r="G143">
        <f t="shared" si="27"/>
        <v>1000000</v>
      </c>
      <c r="H143">
        <f t="shared" si="30"/>
        <v>115500</v>
      </c>
      <c r="I143">
        <f t="shared" si="31"/>
        <v>90000</v>
      </c>
      <c r="J143">
        <f t="shared" si="28"/>
        <v>28937270.233268604</v>
      </c>
      <c r="K143">
        <f t="shared" si="29"/>
        <v>28.937270233268602</v>
      </c>
    </row>
    <row r="144" spans="2:11" x14ac:dyDescent="0.25">
      <c r="B144">
        <f t="shared" si="22"/>
        <v>142</v>
      </c>
      <c r="C144">
        <f t="shared" si="23"/>
        <v>0.28968627138625141</v>
      </c>
      <c r="D144">
        <f t="shared" si="24"/>
        <v>30308686.827405911</v>
      </c>
      <c r="E144">
        <f t="shared" si="25"/>
        <v>30.308686827405911</v>
      </c>
      <c r="F144">
        <f t="shared" si="26"/>
        <v>1690.1408450704225</v>
      </c>
      <c r="G144">
        <f t="shared" si="27"/>
        <v>1000000</v>
      </c>
      <c r="H144">
        <f t="shared" si="30"/>
        <v>115500</v>
      </c>
      <c r="I144">
        <f t="shared" si="31"/>
        <v>90000</v>
      </c>
      <c r="J144">
        <f t="shared" si="28"/>
        <v>29101496.686560839</v>
      </c>
      <c r="K144">
        <f t="shared" si="29"/>
        <v>29.101496686560839</v>
      </c>
    </row>
    <row r="145" spans="2:11" x14ac:dyDescent="0.25">
      <c r="B145">
        <f t="shared" si="22"/>
        <v>143</v>
      </c>
      <c r="C145">
        <f t="shared" si="23"/>
        <v>0.28917849332325718</v>
      </c>
      <c r="D145">
        <f t="shared" si="24"/>
        <v>30472612.435572691</v>
      </c>
      <c r="E145">
        <f t="shared" si="25"/>
        <v>30.472612435572692</v>
      </c>
      <c r="F145">
        <f t="shared" si="26"/>
        <v>1678.3216783216783</v>
      </c>
      <c r="G145">
        <f t="shared" si="27"/>
        <v>1000000</v>
      </c>
      <c r="H145">
        <f t="shared" si="30"/>
        <v>115500</v>
      </c>
      <c r="I145">
        <f t="shared" si="31"/>
        <v>90000</v>
      </c>
      <c r="J145">
        <f t="shared" si="28"/>
        <v>29265434.113894369</v>
      </c>
      <c r="K145">
        <f t="shared" si="29"/>
        <v>29.265434113894369</v>
      </c>
    </row>
    <row r="146" spans="2:11" x14ac:dyDescent="0.25">
      <c r="B146">
        <f t="shared" si="22"/>
        <v>144</v>
      </c>
      <c r="C146">
        <f t="shared" si="23"/>
        <v>0.28867513459481287</v>
      </c>
      <c r="D146">
        <f t="shared" si="24"/>
        <v>30636251.708249133</v>
      </c>
      <c r="E146">
        <f t="shared" si="25"/>
        <v>30.636251708249134</v>
      </c>
      <c r="F146">
        <f t="shared" si="26"/>
        <v>1666.6666666666665</v>
      </c>
      <c r="G146">
        <f t="shared" si="27"/>
        <v>1000000</v>
      </c>
      <c r="H146">
        <f t="shared" si="30"/>
        <v>115500</v>
      </c>
      <c r="I146">
        <f t="shared" si="31"/>
        <v>90000</v>
      </c>
      <c r="J146">
        <f t="shared" si="28"/>
        <v>29429085.041582465</v>
      </c>
      <c r="K146">
        <f t="shared" si="29"/>
        <v>29.429085041582464</v>
      </c>
    </row>
    <row r="147" spans="2:11" x14ac:dyDescent="0.25">
      <c r="B147">
        <f t="shared" si="22"/>
        <v>145</v>
      </c>
      <c r="C147">
        <f t="shared" si="23"/>
        <v>0.28817612644655349</v>
      </c>
      <c r="D147">
        <f t="shared" si="24"/>
        <v>30799607.128869992</v>
      </c>
      <c r="E147">
        <f t="shared" si="25"/>
        <v>30.79960712886999</v>
      </c>
      <c r="F147">
        <f t="shared" si="26"/>
        <v>1655.1724137931035</v>
      </c>
      <c r="G147">
        <f t="shared" si="27"/>
        <v>1000000</v>
      </c>
      <c r="H147">
        <f t="shared" si="30"/>
        <v>115500</v>
      </c>
      <c r="I147">
        <f t="shared" si="31"/>
        <v>90000</v>
      </c>
      <c r="J147">
        <f t="shared" si="28"/>
        <v>29592451.956456199</v>
      </c>
      <c r="K147">
        <f t="shared" si="29"/>
        <v>29.592451956456198</v>
      </c>
    </row>
    <row r="148" spans="2:11" x14ac:dyDescent="0.25">
      <c r="B148">
        <f t="shared" si="22"/>
        <v>146</v>
      </c>
      <c r="C148">
        <f t="shared" si="23"/>
        <v>0.28768140165856532</v>
      </c>
      <c r="D148">
        <f t="shared" si="24"/>
        <v>30962681.142366398</v>
      </c>
      <c r="E148">
        <f t="shared" si="25"/>
        <v>30.962681142366399</v>
      </c>
      <c r="F148">
        <f t="shared" si="26"/>
        <v>1643.8356164383561</v>
      </c>
      <c r="G148">
        <f t="shared" si="27"/>
        <v>1000000</v>
      </c>
      <c r="H148">
        <f t="shared" si="30"/>
        <v>115500</v>
      </c>
      <c r="I148">
        <f t="shared" si="31"/>
        <v>90000</v>
      </c>
      <c r="J148">
        <f t="shared" si="28"/>
        <v>29755537.306749959</v>
      </c>
      <c r="K148">
        <f t="shared" si="29"/>
        <v>29.755537306749957</v>
      </c>
    </row>
    <row r="149" spans="2:11" x14ac:dyDescent="0.25">
      <c r="B149">
        <f t="shared" ref="B149:B212" si="32">B148+1</f>
        <v>147</v>
      </c>
      <c r="C149">
        <f t="shared" si="23"/>
        <v>0.28719089450090907</v>
      </c>
      <c r="D149">
        <f t="shared" si="24"/>
        <v>31125476.156022042</v>
      </c>
      <c r="E149">
        <f t="shared" si="25"/>
        <v>31.125476156022042</v>
      </c>
      <c r="F149">
        <f t="shared" si="26"/>
        <v>1632.6530612244896</v>
      </c>
      <c r="G149">
        <f t="shared" si="27"/>
        <v>1000000</v>
      </c>
      <c r="H149">
        <f t="shared" si="30"/>
        <v>115500</v>
      </c>
      <c r="I149">
        <f t="shared" si="31"/>
        <v>90000</v>
      </c>
      <c r="J149">
        <f t="shared" si="28"/>
        <v>29918343.502960816</v>
      </c>
      <c r="K149">
        <f t="shared" si="29"/>
        <v>29.918343502960816</v>
      </c>
    </row>
    <row r="150" spans="2:11" x14ac:dyDescent="0.25">
      <c r="B150">
        <f t="shared" si="32"/>
        <v>148</v>
      </c>
      <c r="C150">
        <f t="shared" si="23"/>
        <v>0.28670454069072338</v>
      </c>
      <c r="D150">
        <f t="shared" si="24"/>
        <v>31287994.540304977</v>
      </c>
      <c r="E150">
        <f t="shared" si="25"/>
        <v>31.287994540304979</v>
      </c>
      <c r="F150">
        <f t="shared" si="26"/>
        <v>1621.6216216216217</v>
      </c>
      <c r="G150">
        <f t="shared" si="27"/>
        <v>1000000</v>
      </c>
      <c r="H150">
        <f t="shared" si="30"/>
        <v>115500</v>
      </c>
      <c r="I150">
        <f t="shared" si="31"/>
        <v>90000</v>
      </c>
      <c r="J150">
        <f t="shared" si="28"/>
        <v>30080872.918683358</v>
      </c>
      <c r="K150">
        <f t="shared" si="29"/>
        <v>30.080872918683358</v>
      </c>
    </row>
    <row r="151" spans="2:11" x14ac:dyDescent="0.25">
      <c r="B151">
        <f t="shared" si="32"/>
        <v>149</v>
      </c>
      <c r="C151">
        <f t="shared" si="23"/>
        <v>0.28622227735084499</v>
      </c>
      <c r="D151">
        <f t="shared" si="24"/>
        <v>31450238.629675359</v>
      </c>
      <c r="E151">
        <f t="shared" si="25"/>
        <v>31.450238629675358</v>
      </c>
      <c r="F151">
        <f t="shared" si="26"/>
        <v>1610.7382550335572</v>
      </c>
      <c r="G151">
        <f t="shared" si="27"/>
        <v>1000000</v>
      </c>
      <c r="H151">
        <f t="shared" si="30"/>
        <v>115500</v>
      </c>
      <c r="I151">
        <f t="shared" si="31"/>
        <v>90000</v>
      </c>
      <c r="J151">
        <f t="shared" si="28"/>
        <v>30243127.891420323</v>
      </c>
      <c r="K151">
        <f t="shared" si="29"/>
        <v>30.243127891420322</v>
      </c>
    </row>
    <row r="152" spans="2:11" x14ac:dyDescent="0.25">
      <c r="B152">
        <f t="shared" si="32"/>
        <v>150</v>
      </c>
      <c r="C152">
        <f t="shared" si="23"/>
        <v>0.28574404296987999</v>
      </c>
      <c r="D152">
        <f t="shared" si="24"/>
        <v>31612210.72337018</v>
      </c>
      <c r="E152">
        <f t="shared" si="25"/>
        <v>31.612210723370179</v>
      </c>
      <c r="F152">
        <f t="shared" si="26"/>
        <v>1600</v>
      </c>
      <c r="G152">
        <f t="shared" si="27"/>
        <v>1000000</v>
      </c>
      <c r="H152">
        <f t="shared" si="30"/>
        <v>115500</v>
      </c>
      <c r="I152">
        <f t="shared" si="31"/>
        <v>90000</v>
      </c>
      <c r="J152">
        <f t="shared" si="28"/>
        <v>30405110.72337018</v>
      </c>
      <c r="K152">
        <f t="shared" si="29"/>
        <v>30.405110723370179</v>
      </c>
    </row>
    <row r="153" spans="2:11" x14ac:dyDescent="0.25">
      <c r="B153">
        <f t="shared" si="32"/>
        <v>151</v>
      </c>
      <c r="C153">
        <f t="shared" si="23"/>
        <v>0.28526977736366665</v>
      </c>
      <c r="D153">
        <f t="shared" si="24"/>
        <v>31773913.086165916</v>
      </c>
      <c r="E153">
        <f t="shared" si="25"/>
        <v>31.773913086165916</v>
      </c>
      <c r="F153">
        <f t="shared" si="26"/>
        <v>1589.4039735099338</v>
      </c>
      <c r="G153">
        <f t="shared" si="27"/>
        <v>1000000</v>
      </c>
      <c r="H153">
        <f t="shared" si="30"/>
        <v>115500</v>
      </c>
      <c r="I153">
        <f t="shared" si="31"/>
        <v>90000</v>
      </c>
      <c r="J153">
        <f t="shared" si="28"/>
        <v>30566823.682192408</v>
      </c>
      <c r="K153">
        <f t="shared" si="29"/>
        <v>30.566823682192407</v>
      </c>
    </row>
    <row r="154" spans="2:11" x14ac:dyDescent="0.25">
      <c r="B154">
        <f t="shared" si="32"/>
        <v>152</v>
      </c>
      <c r="C154">
        <f t="shared" si="23"/>
        <v>0.28479942163807365</v>
      </c>
      <c r="D154">
        <f t="shared" si="24"/>
        <v>31935347.949119575</v>
      </c>
      <c r="E154">
        <f t="shared" si="25"/>
        <v>31.935347949119574</v>
      </c>
      <c r="F154">
        <f t="shared" si="26"/>
        <v>1578.9473684210527</v>
      </c>
      <c r="G154">
        <f t="shared" si="27"/>
        <v>1000000</v>
      </c>
      <c r="H154">
        <f t="shared" si="30"/>
        <v>115500</v>
      </c>
      <c r="I154">
        <f t="shared" si="31"/>
        <v>90000</v>
      </c>
      <c r="J154">
        <f t="shared" si="28"/>
        <v>30728269.001751155</v>
      </c>
      <c r="K154">
        <f t="shared" si="29"/>
        <v>30.728269001751155</v>
      </c>
    </row>
    <row r="155" spans="2:11" x14ac:dyDescent="0.25">
      <c r="B155">
        <f t="shared" si="32"/>
        <v>153</v>
      </c>
      <c r="C155">
        <f t="shared" si="23"/>
        <v>0.28433291815307687</v>
      </c>
      <c r="D155">
        <f t="shared" si="24"/>
        <v>32096517.510289066</v>
      </c>
      <c r="E155">
        <f t="shared" si="25"/>
        <v>32.096517510289068</v>
      </c>
      <c r="F155">
        <f t="shared" si="26"/>
        <v>1568.6274509803923</v>
      </c>
      <c r="G155">
        <f t="shared" si="27"/>
        <v>1000000</v>
      </c>
      <c r="H155">
        <f t="shared" si="30"/>
        <v>115500</v>
      </c>
      <c r="I155">
        <f t="shared" si="31"/>
        <v>90000</v>
      </c>
      <c r="J155">
        <f t="shared" si="28"/>
        <v>30889448.882838085</v>
      </c>
      <c r="K155">
        <f t="shared" si="29"/>
        <v>30.889448882838085</v>
      </c>
    </row>
    <row r="156" spans="2:11" x14ac:dyDescent="0.25">
      <c r="B156">
        <f t="shared" si="32"/>
        <v>154</v>
      </c>
      <c r="C156">
        <f t="shared" si="23"/>
        <v>0.28387021048806449</v>
      </c>
      <c r="D156">
        <f t="shared" si="24"/>
        <v>32257423.935433693</v>
      </c>
      <c r="E156">
        <f t="shared" si="25"/>
        <v>32.257423935433692</v>
      </c>
      <c r="F156">
        <f t="shared" si="26"/>
        <v>1558.4415584415585</v>
      </c>
      <c r="G156">
        <f t="shared" si="27"/>
        <v>1000000</v>
      </c>
      <c r="H156">
        <f t="shared" si="30"/>
        <v>115500</v>
      </c>
      <c r="I156">
        <f t="shared" si="31"/>
        <v>90000</v>
      </c>
      <c r="J156">
        <f t="shared" si="28"/>
        <v>31050365.49387525</v>
      </c>
      <c r="K156">
        <f t="shared" si="29"/>
        <v>31.050365493875251</v>
      </c>
    </row>
    <row r="157" spans="2:11" x14ac:dyDescent="0.25">
      <c r="B157">
        <f t="shared" si="32"/>
        <v>155</v>
      </c>
      <c r="C157">
        <f t="shared" si="23"/>
        <v>0.28341124340831975</v>
      </c>
      <c r="D157">
        <f t="shared" si="24"/>
        <v>32418069.358695157</v>
      </c>
      <c r="E157">
        <f t="shared" si="25"/>
        <v>32.418069358695156</v>
      </c>
      <c r="F157">
        <f t="shared" si="26"/>
        <v>1548.3870967741934</v>
      </c>
      <c r="G157">
        <f t="shared" si="27"/>
        <v>1000000</v>
      </c>
      <c r="H157">
        <f t="shared" si="30"/>
        <v>115500</v>
      </c>
      <c r="I157">
        <f t="shared" si="31"/>
        <v>90000</v>
      </c>
      <c r="J157">
        <f t="shared" si="28"/>
        <v>31211020.971598383</v>
      </c>
      <c r="K157">
        <f t="shared" si="29"/>
        <v>31.211020971598384</v>
      </c>
    </row>
    <row r="158" spans="2:11" x14ac:dyDescent="0.25">
      <c r="B158">
        <f t="shared" si="32"/>
        <v>156</v>
      </c>
      <c r="C158">
        <f t="shared" si="23"/>
        <v>0.28295596283263508</v>
      </c>
      <c r="D158">
        <f t="shared" si="24"/>
        <v>32578455.883260056</v>
      </c>
      <c r="E158">
        <f t="shared" si="25"/>
        <v>32.578455883260055</v>
      </c>
      <c r="F158">
        <f t="shared" si="26"/>
        <v>1538.4615384615386</v>
      </c>
      <c r="G158">
        <f t="shared" si="27"/>
        <v>1000000</v>
      </c>
      <c r="H158">
        <f t="shared" si="30"/>
        <v>115500</v>
      </c>
      <c r="I158">
        <f t="shared" si="31"/>
        <v>90000</v>
      </c>
      <c r="J158">
        <f t="shared" si="28"/>
        <v>31371417.421721596</v>
      </c>
      <c r="K158">
        <f t="shared" si="29"/>
        <v>31.371417421721596</v>
      </c>
    </row>
    <row r="159" spans="2:11" x14ac:dyDescent="0.25">
      <c r="B159">
        <f t="shared" si="32"/>
        <v>157</v>
      </c>
      <c r="C159">
        <f t="shared" si="23"/>
        <v>0.2825043158020108</v>
      </c>
      <c r="D159">
        <f t="shared" si="24"/>
        <v>32738585.582004283</v>
      </c>
      <c r="E159">
        <f t="shared" si="25"/>
        <v>32.738585582004283</v>
      </c>
      <c r="F159">
        <f t="shared" si="26"/>
        <v>1528.6624203821655</v>
      </c>
      <c r="G159">
        <f t="shared" si="27"/>
        <v>1000000</v>
      </c>
      <c r="H159">
        <f t="shared" si="30"/>
        <v>115500</v>
      </c>
      <c r="I159">
        <f t="shared" si="31"/>
        <v>90000</v>
      </c>
      <c r="J159">
        <f t="shared" si="28"/>
        <v>31531556.919583902</v>
      </c>
      <c r="K159">
        <f t="shared" si="29"/>
        <v>31.531556919583902</v>
      </c>
    </row>
    <row r="160" spans="2:11" x14ac:dyDescent="0.25">
      <c r="B160">
        <f t="shared" si="32"/>
        <v>158</v>
      </c>
      <c r="C160">
        <f t="shared" si="23"/>
        <v>0.28205625044939708</v>
      </c>
      <c r="D160">
        <f t="shared" si="24"/>
        <v>32898460.49811995</v>
      </c>
      <c r="E160">
        <f t="shared" si="25"/>
        <v>32.898460498119952</v>
      </c>
      <c r="F160">
        <f t="shared" si="26"/>
        <v>1518.9873417721519</v>
      </c>
      <c r="G160">
        <f t="shared" si="27"/>
        <v>1000000</v>
      </c>
      <c r="H160">
        <f t="shared" si="30"/>
        <v>115500</v>
      </c>
      <c r="I160">
        <f t="shared" si="31"/>
        <v>90000</v>
      </c>
      <c r="J160">
        <f t="shared" si="28"/>
        <v>31691441.510778178</v>
      </c>
      <c r="K160">
        <f t="shared" si="29"/>
        <v>31.691441510778176</v>
      </c>
    </row>
    <row r="161" spans="2:11" x14ac:dyDescent="0.25">
      <c r="B161">
        <f t="shared" si="32"/>
        <v>159</v>
      </c>
      <c r="C161">
        <f t="shared" si="23"/>
        <v>0.2816117159704376</v>
      </c>
      <c r="D161">
        <f t="shared" si="24"/>
        <v>33058082.64572547</v>
      </c>
      <c r="E161">
        <f t="shared" si="25"/>
        <v>33.05808264572547</v>
      </c>
      <c r="F161">
        <f t="shared" si="26"/>
        <v>1509.433962264151</v>
      </c>
      <c r="G161">
        <f t="shared" si="27"/>
        <v>1000000</v>
      </c>
      <c r="H161">
        <f t="shared" si="30"/>
        <v>115500</v>
      </c>
      <c r="I161">
        <f t="shared" si="31"/>
        <v>90000</v>
      </c>
      <c r="J161">
        <f t="shared" si="28"/>
        <v>31851073.211763207</v>
      </c>
      <c r="K161">
        <f t="shared" si="29"/>
        <v>31.851073211763207</v>
      </c>
    </row>
    <row r="162" spans="2:11" x14ac:dyDescent="0.25">
      <c r="B162">
        <f t="shared" si="32"/>
        <v>160</v>
      </c>
      <c r="C162">
        <f t="shared" si="23"/>
        <v>0.28117066259517454</v>
      </c>
      <c r="D162">
        <f t="shared" si="24"/>
        <v>33217454.010459516</v>
      </c>
      <c r="E162">
        <f t="shared" si="25"/>
        <v>33.21745401045952</v>
      </c>
      <c r="F162">
        <f t="shared" si="26"/>
        <v>1500</v>
      </c>
      <c r="G162">
        <f t="shared" si="27"/>
        <v>1000000</v>
      </c>
      <c r="H162">
        <f t="shared" si="30"/>
        <v>115500</v>
      </c>
      <c r="I162">
        <f t="shared" si="31"/>
        <v>90000</v>
      </c>
      <c r="J162">
        <f t="shared" si="28"/>
        <v>32010454.010459516</v>
      </c>
      <c r="K162">
        <f t="shared" si="29"/>
        <v>32.010454010459519</v>
      </c>
    </row>
    <row r="163" spans="2:11" x14ac:dyDescent="0.25">
      <c r="B163">
        <f t="shared" si="32"/>
        <v>161</v>
      </c>
      <c r="C163">
        <f t="shared" si="23"/>
        <v>0.28073304156067924</v>
      </c>
      <c r="D163">
        <f t="shared" si="24"/>
        <v>33376576.550058972</v>
      </c>
      <c r="E163">
        <f t="shared" si="25"/>
        <v>33.376576550058971</v>
      </c>
      <c r="F163">
        <f t="shared" si="26"/>
        <v>1490.6832298136644</v>
      </c>
      <c r="G163">
        <f t="shared" si="27"/>
        <v>1000000</v>
      </c>
      <c r="H163">
        <f t="shared" si="30"/>
        <v>115500</v>
      </c>
      <c r="I163">
        <f t="shared" si="31"/>
        <v>90000</v>
      </c>
      <c r="J163">
        <f t="shared" si="28"/>
        <v>32169585.866829157</v>
      </c>
      <c r="K163">
        <f t="shared" si="29"/>
        <v>32.169585866829159</v>
      </c>
    </row>
    <row r="164" spans="2:11" x14ac:dyDescent="0.25">
      <c r="B164">
        <f t="shared" si="32"/>
        <v>162</v>
      </c>
      <c r="C164">
        <f t="shared" si="23"/>
        <v>0.28029880508457156</v>
      </c>
      <c r="D164">
        <f t="shared" si="24"/>
        <v>33535452.194921724</v>
      </c>
      <c r="E164">
        <f t="shared" si="25"/>
        <v>33.535452194921724</v>
      </c>
      <c r="F164">
        <f t="shared" si="26"/>
        <v>1481.4814814814813</v>
      </c>
      <c r="G164">
        <f t="shared" si="27"/>
        <v>1000000</v>
      </c>
      <c r="H164">
        <f t="shared" si="30"/>
        <v>115500</v>
      </c>
      <c r="I164">
        <f t="shared" si="31"/>
        <v>90000</v>
      </c>
      <c r="J164">
        <f t="shared" si="28"/>
        <v>32328470.713440243</v>
      </c>
      <c r="K164">
        <f t="shared" si="29"/>
        <v>32.328470713440247</v>
      </c>
    </row>
    <row r="165" spans="2:11" x14ac:dyDescent="0.25">
      <c r="B165">
        <f t="shared" si="32"/>
        <v>163</v>
      </c>
      <c r="C165">
        <f t="shared" si="23"/>
        <v>0.27986790633939385</v>
      </c>
      <c r="D165">
        <f t="shared" si="24"/>
        <v>33694082.848654829</v>
      </c>
      <c r="E165">
        <f t="shared" si="25"/>
        <v>33.69408284865483</v>
      </c>
      <c r="F165">
        <f t="shared" si="26"/>
        <v>1472.3926380368098</v>
      </c>
      <c r="G165">
        <f t="shared" si="27"/>
        <v>1000000</v>
      </c>
      <c r="H165">
        <f t="shared" si="30"/>
        <v>115500</v>
      </c>
      <c r="I165">
        <f t="shared" si="31"/>
        <v>90000</v>
      </c>
      <c r="J165">
        <f t="shared" si="28"/>
        <v>32487110.456016794</v>
      </c>
      <c r="K165">
        <f t="shared" si="29"/>
        <v>32.487110456016794</v>
      </c>
    </row>
    <row r="166" spans="2:11" x14ac:dyDescent="0.25">
      <c r="B166">
        <f t="shared" si="32"/>
        <v>164</v>
      </c>
      <c r="C166">
        <f t="shared" si="23"/>
        <v>0.27944029942780807</v>
      </c>
      <c r="D166">
        <f t="shared" si="24"/>
        <v>33852470.38860818</v>
      </c>
      <c r="E166">
        <f t="shared" si="25"/>
        <v>33.852470388608182</v>
      </c>
      <c r="F166">
        <f t="shared" si="26"/>
        <v>1463.4146341463415</v>
      </c>
      <c r="G166">
        <f t="shared" si="27"/>
        <v>1000000</v>
      </c>
      <c r="H166">
        <f t="shared" si="30"/>
        <v>115500</v>
      </c>
      <c r="I166">
        <f t="shared" si="31"/>
        <v>90000</v>
      </c>
      <c r="J166">
        <f t="shared" si="28"/>
        <v>32645506.973974034</v>
      </c>
      <c r="K166">
        <f t="shared" si="29"/>
        <v>32.645506973974037</v>
      </c>
    </row>
    <row r="167" spans="2:11" x14ac:dyDescent="0.25">
      <c r="B167">
        <f t="shared" si="32"/>
        <v>165</v>
      </c>
      <c r="C167">
        <f t="shared" si="23"/>
        <v>0.27901593935858271</v>
      </c>
      <c r="D167">
        <f t="shared" si="24"/>
        <v>34010616.666394509</v>
      </c>
      <c r="E167">
        <f t="shared" si="25"/>
        <v>34.010616666394512</v>
      </c>
      <c r="F167">
        <f t="shared" si="26"/>
        <v>1454.5454545454545</v>
      </c>
      <c r="G167">
        <f t="shared" si="27"/>
        <v>1000000</v>
      </c>
      <c r="H167">
        <f t="shared" si="30"/>
        <v>115500</v>
      </c>
      <c r="I167">
        <f t="shared" si="31"/>
        <v>90000</v>
      </c>
      <c r="J167">
        <f t="shared" si="28"/>
        <v>32803662.120939963</v>
      </c>
      <c r="K167">
        <f t="shared" si="29"/>
        <v>32.803662120939961</v>
      </c>
    </row>
    <row r="168" spans="2:11" x14ac:dyDescent="0.25">
      <c r="B168">
        <f t="shared" si="32"/>
        <v>166</v>
      </c>
      <c r="C168">
        <f t="shared" si="23"/>
        <v>0.2785947820233417</v>
      </c>
      <c r="D168">
        <f t="shared" si="24"/>
        <v>34168523.50839597</v>
      </c>
      <c r="E168">
        <f t="shared" si="25"/>
        <v>34.168523508395971</v>
      </c>
      <c r="F168">
        <f t="shared" si="26"/>
        <v>1445.7831325301206</v>
      </c>
      <c r="G168">
        <f t="shared" si="27"/>
        <v>1000000</v>
      </c>
      <c r="H168">
        <f t="shared" si="30"/>
        <v>115500</v>
      </c>
      <c r="I168">
        <f t="shared" si="31"/>
        <v>90000</v>
      </c>
      <c r="J168">
        <f t="shared" si="28"/>
        <v>32961577.725263439</v>
      </c>
      <c r="K168">
        <f t="shared" si="29"/>
        <v>32.961577725263439</v>
      </c>
    </row>
    <row r="169" spans="2:11" x14ac:dyDescent="0.25">
      <c r="B169">
        <f t="shared" si="32"/>
        <v>167</v>
      </c>
      <c r="C169">
        <f t="shared" si="23"/>
        <v>0.27817678417404584</v>
      </c>
      <c r="D169">
        <f t="shared" si="24"/>
        <v>34326192.716257706</v>
      </c>
      <c r="E169">
        <f t="shared" si="25"/>
        <v>34.326192716257708</v>
      </c>
      <c r="F169">
        <f t="shared" si="26"/>
        <v>1437.1257485029939</v>
      </c>
      <c r="G169">
        <f t="shared" si="27"/>
        <v>1000000</v>
      </c>
      <c r="H169">
        <f t="shared" si="30"/>
        <v>115500</v>
      </c>
      <c r="I169">
        <f t="shared" si="31"/>
        <v>90000</v>
      </c>
      <c r="J169">
        <f t="shared" si="28"/>
        <v>33119255.590509202</v>
      </c>
      <c r="K169">
        <f t="shared" si="29"/>
        <v>33.119255590509205</v>
      </c>
    </row>
    <row r="170" spans="2:11" x14ac:dyDescent="0.25">
      <c r="B170">
        <f t="shared" si="32"/>
        <v>168</v>
      </c>
      <c r="C170">
        <f t="shared" si="23"/>
        <v>0.27776190340117912</v>
      </c>
      <c r="D170">
        <f t="shared" si="24"/>
        <v>34483626.067368977</v>
      </c>
      <c r="E170">
        <f t="shared" si="25"/>
        <v>34.483626067368974</v>
      </c>
      <c r="F170">
        <f t="shared" si="26"/>
        <v>1428.5714285714287</v>
      </c>
      <c r="G170">
        <f t="shared" si="27"/>
        <v>1000000</v>
      </c>
      <c r="H170">
        <f t="shared" si="30"/>
        <v>115500</v>
      </c>
      <c r="I170">
        <f t="shared" si="31"/>
        <v>90000</v>
      </c>
      <c r="J170">
        <f t="shared" si="28"/>
        <v>33276697.495940406</v>
      </c>
      <c r="K170">
        <f t="shared" si="29"/>
        <v>33.276697495940404</v>
      </c>
    </row>
    <row r="171" spans="2:11" x14ac:dyDescent="0.25">
      <c r="B171">
        <f t="shared" si="32"/>
        <v>169</v>
      </c>
      <c r="C171">
        <f t="shared" si="23"/>
        <v>0.27735009811261457</v>
      </c>
      <c r="D171">
        <f t="shared" si="24"/>
        <v>34640825.315332025</v>
      </c>
      <c r="E171">
        <f t="shared" si="25"/>
        <v>34.640825315332023</v>
      </c>
      <c r="F171">
        <f t="shared" si="26"/>
        <v>1420.1183431952663</v>
      </c>
      <c r="G171">
        <f t="shared" si="27"/>
        <v>1000000</v>
      </c>
      <c r="H171">
        <f t="shared" si="30"/>
        <v>115500</v>
      </c>
      <c r="I171">
        <f t="shared" si="31"/>
        <v>90000</v>
      </c>
      <c r="J171">
        <f t="shared" si="28"/>
        <v>33433905.196988828</v>
      </c>
      <c r="K171">
        <f t="shared" si="29"/>
        <v>33.433905196988832</v>
      </c>
    </row>
    <row r="172" spans="2:11" x14ac:dyDescent="0.25">
      <c r="B172">
        <f t="shared" si="32"/>
        <v>170</v>
      </c>
      <c r="C172">
        <f t="shared" si="23"/>
        <v>0.27694132751313416</v>
      </c>
      <c r="D172">
        <f t="shared" si="24"/>
        <v>34797792.190419137</v>
      </c>
      <c r="E172">
        <f t="shared" si="25"/>
        <v>34.797792190419138</v>
      </c>
      <c r="F172">
        <f t="shared" si="26"/>
        <v>1411.7647058823529</v>
      </c>
      <c r="G172">
        <f t="shared" si="27"/>
        <v>1000000</v>
      </c>
      <c r="H172">
        <f t="shared" si="30"/>
        <v>115500</v>
      </c>
      <c r="I172">
        <f t="shared" si="31"/>
        <v>90000</v>
      </c>
      <c r="J172">
        <f t="shared" si="28"/>
        <v>33590880.425713256</v>
      </c>
      <c r="K172">
        <f t="shared" si="29"/>
        <v>33.590880425713259</v>
      </c>
    </row>
    <row r="173" spans="2:11" x14ac:dyDescent="0.25">
      <c r="B173">
        <f t="shared" si="32"/>
        <v>171</v>
      </c>
      <c r="C173">
        <f t="shared" si="23"/>
        <v>0.27653555158457882</v>
      </c>
      <c r="D173">
        <f t="shared" si="24"/>
        <v>34954528.400018409</v>
      </c>
      <c r="E173">
        <f t="shared" si="25"/>
        <v>34.954528400018411</v>
      </c>
      <c r="F173">
        <f t="shared" si="26"/>
        <v>1403.5087719298244</v>
      </c>
      <c r="G173">
        <f t="shared" si="27"/>
        <v>1000000</v>
      </c>
      <c r="H173">
        <f t="shared" si="30"/>
        <v>115500</v>
      </c>
      <c r="I173">
        <f t="shared" si="31"/>
        <v>90000</v>
      </c>
      <c r="J173">
        <f t="shared" si="28"/>
        <v>33747624.891246483</v>
      </c>
      <c r="K173">
        <f t="shared" si="29"/>
        <v>33.747624891246481</v>
      </c>
    </row>
    <row r="174" spans="2:11" x14ac:dyDescent="0.25">
      <c r="B174">
        <f t="shared" si="32"/>
        <v>172</v>
      </c>
      <c r="C174">
        <f t="shared" si="23"/>
        <v>0.27613273106660563</v>
      </c>
      <c r="D174">
        <f t="shared" si="24"/>
        <v>35111035.629068352</v>
      </c>
      <c r="E174">
        <f t="shared" si="25"/>
        <v>35.111035629068354</v>
      </c>
      <c r="F174">
        <f t="shared" si="26"/>
        <v>1395.3488372093025</v>
      </c>
      <c r="G174">
        <f t="shared" si="27"/>
        <v>1000000</v>
      </c>
      <c r="H174">
        <f t="shared" si="30"/>
        <v>115500</v>
      </c>
      <c r="I174">
        <f t="shared" si="31"/>
        <v>90000</v>
      </c>
      <c r="J174">
        <f t="shared" si="28"/>
        <v>33904140.280231141</v>
      </c>
      <c r="K174">
        <f t="shared" si="29"/>
        <v>33.90414028023114</v>
      </c>
    </row>
    <row r="175" spans="2:11" x14ac:dyDescent="0.25">
      <c r="B175">
        <f t="shared" si="32"/>
        <v>173</v>
      </c>
      <c r="C175">
        <f t="shared" si="23"/>
        <v>0.27573282743803018</v>
      </c>
      <c r="D175">
        <f t="shared" si="24"/>
        <v>35267315.540481798</v>
      </c>
      <c r="E175">
        <f t="shared" si="25"/>
        <v>35.267315540481796</v>
      </c>
      <c r="F175">
        <f t="shared" si="26"/>
        <v>1387.2832369942198</v>
      </c>
      <c r="G175">
        <f t="shared" si="27"/>
        <v>1000000</v>
      </c>
      <c r="H175">
        <f t="shared" si="30"/>
        <v>115500</v>
      </c>
      <c r="I175">
        <f t="shared" si="31"/>
        <v>90000</v>
      </c>
      <c r="J175">
        <f t="shared" si="28"/>
        <v>34060428.257244803</v>
      </c>
      <c r="K175">
        <f t="shared" si="29"/>
        <v>34.060428257244801</v>
      </c>
    </row>
    <row r="176" spans="2:11" x14ac:dyDescent="0.25">
      <c r="B176">
        <f t="shared" si="32"/>
        <v>174</v>
      </c>
      <c r="C176">
        <f t="shared" si="23"/>
        <v>0.27533580289873372</v>
      </c>
      <c r="D176">
        <f t="shared" si="24"/>
        <v>35423369.775559358</v>
      </c>
      <c r="E176">
        <f t="shared" si="25"/>
        <v>35.423369775559358</v>
      </c>
      <c r="F176">
        <f t="shared" si="26"/>
        <v>1379.3103448275861</v>
      </c>
      <c r="G176">
        <f t="shared" si="27"/>
        <v>1000000</v>
      </c>
      <c r="H176">
        <f t="shared" si="30"/>
        <v>115500</v>
      </c>
      <c r="I176">
        <f t="shared" si="31"/>
        <v>90000</v>
      </c>
      <c r="J176">
        <f t="shared" si="28"/>
        <v>34216490.465214528</v>
      </c>
      <c r="K176">
        <f t="shared" si="29"/>
        <v>34.216490465214527</v>
      </c>
    </row>
    <row r="177" spans="2:11" x14ac:dyDescent="0.25">
      <c r="B177">
        <f t="shared" si="32"/>
        <v>175</v>
      </c>
      <c r="C177">
        <f t="shared" si="23"/>
        <v>0.274941620352113</v>
      </c>
      <c r="D177">
        <f t="shared" si="24"/>
        <v>35579199.954392813</v>
      </c>
      <c r="E177">
        <f t="shared" si="25"/>
        <v>35.579199954392813</v>
      </c>
      <c r="F177">
        <f t="shared" si="26"/>
        <v>1371.4285714285713</v>
      </c>
      <c r="G177">
        <f t="shared" si="27"/>
        <v>1000000</v>
      </c>
      <c r="H177">
        <f t="shared" si="30"/>
        <v>115500</v>
      </c>
      <c r="I177">
        <f t="shared" si="31"/>
        <v>90000</v>
      </c>
      <c r="J177">
        <f t="shared" si="28"/>
        <v>34372328.525821388</v>
      </c>
      <c r="K177">
        <f t="shared" si="29"/>
        <v>34.372328525821388</v>
      </c>
    </row>
    <row r="178" spans="2:11" x14ac:dyDescent="0.25">
      <c r="B178">
        <f t="shared" si="32"/>
        <v>176</v>
      </c>
      <c r="C178">
        <f t="shared" si="23"/>
        <v>0.27455024338805623</v>
      </c>
      <c r="D178">
        <f t="shared" si="24"/>
        <v>35734807.67625872</v>
      </c>
      <c r="E178">
        <f t="shared" si="25"/>
        <v>35.734807676258718</v>
      </c>
      <c r="F178">
        <f t="shared" si="26"/>
        <v>1363.6363636363637</v>
      </c>
      <c r="G178">
        <f t="shared" si="27"/>
        <v>1000000</v>
      </c>
      <c r="H178">
        <f t="shared" si="30"/>
        <v>115500</v>
      </c>
      <c r="I178">
        <f t="shared" si="31"/>
        <v>90000</v>
      </c>
      <c r="J178">
        <f t="shared" si="28"/>
        <v>34527944.039895087</v>
      </c>
      <c r="K178">
        <f t="shared" si="29"/>
        <v>34.52794403989509</v>
      </c>
    </row>
    <row r="179" spans="2:11" x14ac:dyDescent="0.25">
      <c r="B179">
        <f t="shared" si="32"/>
        <v>177</v>
      </c>
      <c r="C179">
        <f t="shared" si="23"/>
        <v>0.27416163626642387</v>
      </c>
      <c r="D179">
        <f t="shared" si="24"/>
        <v>35890194.520002604</v>
      </c>
      <c r="E179">
        <f t="shared" si="25"/>
        <v>35.890194520002602</v>
      </c>
      <c r="F179">
        <f t="shared" ref="F179:F193" si="33">800/B179*300</f>
        <v>1355.9322033898306</v>
      </c>
      <c r="G179">
        <f t="shared" si="27"/>
        <v>1000000</v>
      </c>
      <c r="H179">
        <f t="shared" si="30"/>
        <v>115500</v>
      </c>
      <c r="I179">
        <f t="shared" si="31"/>
        <v>90000</v>
      </c>
      <c r="J179">
        <f t="shared" ref="J179:J193" si="34">D179-I179-H179-G179-F179</f>
        <v>34683338.587799214</v>
      </c>
      <c r="K179">
        <f t="shared" si="29"/>
        <v>34.683338587799213</v>
      </c>
    </row>
    <row r="180" spans="2:11" x14ac:dyDescent="0.25">
      <c r="B180">
        <f t="shared" si="32"/>
        <v>178</v>
      </c>
      <c r="C180">
        <f t="shared" si="23"/>
        <v>0.27377576390101838</v>
      </c>
      <c r="D180">
        <f t="shared" si="24"/>
        <v>36045362.04441376</v>
      </c>
      <c r="E180">
        <f t="shared" si="25"/>
        <v>36.045362044413757</v>
      </c>
      <c r="F180">
        <f t="shared" si="33"/>
        <v>1348.3146067415732</v>
      </c>
      <c r="G180">
        <f t="shared" si="27"/>
        <v>1000000</v>
      </c>
      <c r="H180">
        <f t="shared" si="30"/>
        <v>115500</v>
      </c>
      <c r="I180">
        <f t="shared" si="31"/>
        <v>90000</v>
      </c>
      <c r="J180">
        <f t="shared" si="34"/>
        <v>34838513.729807019</v>
      </c>
      <c r="K180">
        <f t="shared" si="29"/>
        <v>34.838513729807019</v>
      </c>
    </row>
    <row r="181" spans="2:11" x14ac:dyDescent="0.25">
      <c r="B181">
        <f t="shared" si="32"/>
        <v>179</v>
      </c>
      <c r="C181">
        <f t="shared" si="23"/>
        <v>0.27339259184402492</v>
      </c>
      <c r="D181">
        <f t="shared" si="24"/>
        <v>36200311.788591161</v>
      </c>
      <c r="E181">
        <f t="shared" si="25"/>
        <v>36.200311788591158</v>
      </c>
      <c r="F181">
        <f t="shared" si="33"/>
        <v>1340.7821229050278</v>
      </c>
      <c r="G181">
        <f t="shared" si="27"/>
        <v>1000000</v>
      </c>
      <c r="H181">
        <f t="shared" si="30"/>
        <v>115500</v>
      </c>
      <c r="I181">
        <f t="shared" si="31"/>
        <v>90000</v>
      </c>
      <c r="J181">
        <f t="shared" si="34"/>
        <v>34993471.006468259</v>
      </c>
      <c r="K181">
        <f t="shared" si="29"/>
        <v>34.993471006468262</v>
      </c>
    </row>
    <row r="182" spans="2:11" x14ac:dyDescent="0.25">
      <c r="B182">
        <f t="shared" si="32"/>
        <v>180</v>
      </c>
      <c r="C182">
        <f t="shared" si="23"/>
        <v>0.27301208627090667</v>
      </c>
      <c r="D182">
        <f t="shared" si="24"/>
        <v>36355045.272300825</v>
      </c>
      <c r="E182">
        <f t="shared" si="25"/>
        <v>36.355045272300828</v>
      </c>
      <c r="F182">
        <f t="shared" si="33"/>
        <v>1333.3333333333335</v>
      </c>
      <c r="G182">
        <f t="shared" si="27"/>
        <v>1000000</v>
      </c>
      <c r="H182">
        <f t="shared" si="30"/>
        <v>115500</v>
      </c>
      <c r="I182">
        <f t="shared" si="31"/>
        <v>90000</v>
      </c>
      <c r="J182">
        <f t="shared" si="34"/>
        <v>35148211.938967489</v>
      </c>
      <c r="K182">
        <f t="shared" si="29"/>
        <v>35.148211938967492</v>
      </c>
    </row>
    <row r="183" spans="2:11" x14ac:dyDescent="0.25">
      <c r="B183">
        <f t="shared" si="32"/>
        <v>181</v>
      </c>
      <c r="C183">
        <f t="shared" si="23"/>
        <v>0.2726342139657395</v>
      </c>
      <c r="D183">
        <f t="shared" si="24"/>
        <v>36509563.996324584</v>
      </c>
      <c r="E183">
        <f t="shared" si="25"/>
        <v>36.509563996324587</v>
      </c>
      <c r="F183">
        <f t="shared" si="33"/>
        <v>1325.9668508287293</v>
      </c>
      <c r="G183">
        <f t="shared" si="27"/>
        <v>1000000</v>
      </c>
      <c r="H183">
        <f t="shared" si="30"/>
        <v>115500</v>
      </c>
      <c r="I183">
        <f t="shared" si="31"/>
        <v>90000</v>
      </c>
      <c r="J183">
        <f t="shared" si="34"/>
        <v>35302738.029473752</v>
      </c>
      <c r="K183">
        <f t="shared" si="29"/>
        <v>35.302738029473751</v>
      </c>
    </row>
    <row r="184" spans="2:11" x14ac:dyDescent="0.25">
      <c r="B184">
        <f t="shared" si="32"/>
        <v>182</v>
      </c>
      <c r="C184">
        <f t="shared" si="23"/>
        <v>0.27225894230697018</v>
      </c>
      <c r="D184">
        <f t="shared" si="24"/>
        <v>36663869.442800745</v>
      </c>
      <c r="E184">
        <f t="shared" si="25"/>
        <v>36.663869442800745</v>
      </c>
      <c r="F184">
        <f t="shared" si="33"/>
        <v>1318.6813186813188</v>
      </c>
      <c r="G184">
        <f t="shared" si="27"/>
        <v>1000000</v>
      </c>
      <c r="H184">
        <f t="shared" si="30"/>
        <v>115500</v>
      </c>
      <c r="I184">
        <f t="shared" si="31"/>
        <v>90000</v>
      </c>
      <c r="J184">
        <f t="shared" si="34"/>
        <v>35457050.761482067</v>
      </c>
      <c r="K184">
        <f t="shared" si="29"/>
        <v>35.457050761482066</v>
      </c>
    </row>
    <row r="185" spans="2:11" x14ac:dyDescent="0.25">
      <c r="B185">
        <f t="shared" si="32"/>
        <v>183</v>
      </c>
      <c r="C185">
        <f t="shared" si="23"/>
        <v>0.27188623925358429</v>
      </c>
      <c r="D185">
        <f t="shared" si="24"/>
        <v>36817963.075556837</v>
      </c>
      <c r="E185">
        <f t="shared" si="25"/>
        <v>36.81796307555684</v>
      </c>
      <c r="F185">
        <f t="shared" si="33"/>
        <v>1311.4754098360656</v>
      </c>
      <c r="G185">
        <f t="shared" si="27"/>
        <v>1000000</v>
      </c>
      <c r="H185">
        <f t="shared" si="30"/>
        <v>115500</v>
      </c>
      <c r="I185">
        <f t="shared" si="31"/>
        <v>90000</v>
      </c>
      <c r="J185">
        <f t="shared" si="34"/>
        <v>35611151.600147001</v>
      </c>
      <c r="K185">
        <f t="shared" si="29"/>
        <v>35.611151600147004</v>
      </c>
    </row>
    <row r="186" spans="2:11" x14ac:dyDescent="0.25">
      <c r="B186">
        <f t="shared" si="32"/>
        <v>184</v>
      </c>
      <c r="C186">
        <f t="shared" si="23"/>
        <v>0.27151607333166955</v>
      </c>
      <c r="D186">
        <f t="shared" si="24"/>
        <v>36971846.340434425</v>
      </c>
      <c r="E186">
        <f t="shared" si="25"/>
        <v>36.971846340434425</v>
      </c>
      <c r="F186">
        <f t="shared" si="33"/>
        <v>1304.3478260869565</v>
      </c>
      <c r="G186">
        <f t="shared" si="27"/>
        <v>1000000</v>
      </c>
      <c r="H186">
        <f t="shared" si="30"/>
        <v>115500</v>
      </c>
      <c r="I186">
        <f t="shared" si="31"/>
        <v>90000</v>
      </c>
      <c r="J186">
        <f t="shared" si="34"/>
        <v>35765041.992608339</v>
      </c>
      <c r="K186">
        <f t="shared" si="29"/>
        <v>35.765041992608339</v>
      </c>
    </row>
    <row r="187" spans="2:11" x14ac:dyDescent="0.25">
      <c r="B187">
        <f t="shared" si="32"/>
        <v>185</v>
      </c>
      <c r="C187">
        <f t="shared" si="23"/>
        <v>0.27114841362136122</v>
      </c>
      <c r="D187">
        <f t="shared" si="24"/>
        <v>37125520.665606797</v>
      </c>
      <c r="E187">
        <f t="shared" si="25"/>
        <v>37.1255206656068</v>
      </c>
      <c r="F187">
        <f t="shared" si="33"/>
        <v>1297.2972972972973</v>
      </c>
      <c r="G187">
        <f t="shared" si="27"/>
        <v>1000000</v>
      </c>
      <c r="H187">
        <f t="shared" si="30"/>
        <v>115500</v>
      </c>
      <c r="I187">
        <f t="shared" si="31"/>
        <v>90000</v>
      </c>
      <c r="J187">
        <f t="shared" si="34"/>
        <v>35918723.368309498</v>
      </c>
      <c r="K187">
        <f t="shared" si="29"/>
        <v>35.9187233683095</v>
      </c>
    </row>
    <row r="188" spans="2:11" x14ac:dyDescent="0.25">
      <c r="B188">
        <f t="shared" si="32"/>
        <v>186</v>
      </c>
      <c r="C188">
        <f t="shared" si="23"/>
        <v>0.27078322974415647</v>
      </c>
      <c r="D188">
        <f t="shared" si="24"/>
        <v>37278987.461889096</v>
      </c>
      <c r="E188">
        <f t="shared" si="25"/>
        <v>37.278987461889095</v>
      </c>
      <c r="F188">
        <f t="shared" si="33"/>
        <v>1290.3225806451612</v>
      </c>
      <c r="G188">
        <f t="shared" si="27"/>
        <v>1000000</v>
      </c>
      <c r="H188">
        <f t="shared" si="30"/>
        <v>115500</v>
      </c>
      <c r="I188">
        <f t="shared" si="31"/>
        <v>90000</v>
      </c>
      <c r="J188">
        <f t="shared" si="34"/>
        <v>36072197.139308453</v>
      </c>
      <c r="K188">
        <f t="shared" si="29"/>
        <v>36.07219713930845</v>
      </c>
    </row>
    <row r="189" spans="2:11" x14ac:dyDescent="0.25">
      <c r="B189">
        <f t="shared" si="32"/>
        <v>187</v>
      </c>
      <c r="C189">
        <f t="shared" si="23"/>
        <v>0.27042049185058636</v>
      </c>
      <c r="D189">
        <f t="shared" si="24"/>
        <v>37432248.123041213</v>
      </c>
      <c r="E189">
        <f t="shared" si="25"/>
        <v>37.432248123041212</v>
      </c>
      <c r="F189">
        <f t="shared" si="33"/>
        <v>1283.4224598930482</v>
      </c>
      <c r="G189">
        <f t="shared" si="27"/>
        <v>1000000</v>
      </c>
      <c r="H189">
        <f t="shared" si="30"/>
        <v>115500</v>
      </c>
      <c r="I189">
        <f t="shared" si="31"/>
        <v>90000</v>
      </c>
      <c r="J189">
        <f t="shared" si="34"/>
        <v>36225464.70058132</v>
      </c>
      <c r="K189">
        <f t="shared" si="29"/>
        <v>36.22546470058132</v>
      </c>
    </row>
    <row r="190" spans="2:11" x14ac:dyDescent="0.25">
      <c r="B190">
        <f t="shared" si="32"/>
        <v>188</v>
      </c>
      <c r="C190">
        <f t="shared" si="23"/>
        <v>0.27006017060823179</v>
      </c>
      <c r="D190">
        <f t="shared" si="24"/>
        <v>37585304.026064314</v>
      </c>
      <c r="E190">
        <f t="shared" si="25"/>
        <v>37.585304026064314</v>
      </c>
      <c r="F190">
        <f t="shared" si="33"/>
        <v>1276.5957446808511</v>
      </c>
      <c r="G190">
        <f t="shared" si="27"/>
        <v>1000000</v>
      </c>
      <c r="H190">
        <f t="shared" si="30"/>
        <v>115500</v>
      </c>
      <c r="I190">
        <f t="shared" si="31"/>
        <v>90000</v>
      </c>
      <c r="J190">
        <f t="shared" si="34"/>
        <v>36378527.43031963</v>
      </c>
      <c r="K190">
        <f t="shared" si="29"/>
        <v>36.378527430319629</v>
      </c>
    </row>
    <row r="191" spans="2:11" x14ac:dyDescent="0.25">
      <c r="B191">
        <f t="shared" si="32"/>
        <v>189</v>
      </c>
      <c r="C191">
        <f t="shared" si="23"/>
        <v>0.26970223719007369</v>
      </c>
      <c r="D191">
        <f t="shared" si="24"/>
        <v>37738156.531490207</v>
      </c>
      <c r="E191">
        <f t="shared" si="25"/>
        <v>37.738156531490205</v>
      </c>
      <c r="F191">
        <f t="shared" si="33"/>
        <v>1269.8412698412699</v>
      </c>
      <c r="G191">
        <f t="shared" si="27"/>
        <v>1000000</v>
      </c>
      <c r="H191">
        <f t="shared" si="30"/>
        <v>115500</v>
      </c>
      <c r="I191">
        <f t="shared" si="31"/>
        <v>90000</v>
      </c>
      <c r="J191">
        <f t="shared" si="34"/>
        <v>36531386.690220363</v>
      </c>
      <c r="K191">
        <f t="shared" si="29"/>
        <v>36.531386690220366</v>
      </c>
    </row>
    <row r="192" spans="2:11" x14ac:dyDescent="0.25">
      <c r="B192">
        <f t="shared" si="32"/>
        <v>190</v>
      </c>
      <c r="C192">
        <f t="shared" si="23"/>
        <v>0.2693466632631657</v>
      </c>
      <c r="D192">
        <f t="shared" si="24"/>
        <v>37890806.983664326</v>
      </c>
      <c r="E192">
        <f t="shared" si="25"/>
        <v>37.890806983664326</v>
      </c>
      <c r="F192">
        <f t="shared" si="33"/>
        <v>1263.1578947368421</v>
      </c>
      <c r="G192">
        <f t="shared" si="27"/>
        <v>1000000</v>
      </c>
      <c r="H192">
        <f t="shared" si="30"/>
        <v>115500</v>
      </c>
      <c r="I192">
        <f t="shared" si="31"/>
        <v>90000</v>
      </c>
      <c r="J192">
        <f t="shared" si="34"/>
        <v>36684043.825769588</v>
      </c>
      <c r="K192">
        <f t="shared" si="29"/>
        <v>36.684043825769585</v>
      </c>
    </row>
    <row r="193" spans="2:11" x14ac:dyDescent="0.25">
      <c r="B193">
        <f t="shared" si="32"/>
        <v>191</v>
      </c>
      <c r="C193">
        <f t="shared" si="23"/>
        <v>0.26899342097761825</v>
      </c>
      <c r="D193">
        <f t="shared" si="24"/>
        <v>38043256.711022519</v>
      </c>
      <c r="E193">
        <f t="shared" si="25"/>
        <v>38.043256711022515</v>
      </c>
      <c r="F193">
        <f t="shared" si="33"/>
        <v>1256.5445026178011</v>
      </c>
      <c r="G193">
        <f t="shared" si="27"/>
        <v>1000000</v>
      </c>
      <c r="H193">
        <f t="shared" si="30"/>
        <v>115500</v>
      </c>
      <c r="I193">
        <f t="shared" si="31"/>
        <v>90000</v>
      </c>
      <c r="J193">
        <f t="shared" si="34"/>
        <v>36836500.166519903</v>
      </c>
      <c r="K193">
        <f t="shared" si="29"/>
        <v>36.836500166519905</v>
      </c>
    </row>
    <row r="194" spans="2:11" x14ac:dyDescent="0.25">
      <c r="B194">
        <f t="shared" si="32"/>
        <v>192</v>
      </c>
      <c r="C194">
        <f t="shared" si="23"/>
        <v>0.2686424829558855</v>
      </c>
      <c r="D194">
        <f t="shared" si="24"/>
        <v>38195507.02636157</v>
      </c>
      <c r="E194">
        <f t="shared" si="25"/>
        <v>38.195507026361568</v>
      </c>
      <c r="F194">
        <f t="shared" ref="F194:F257" si="35">800/B194*300</f>
        <v>1250</v>
      </c>
      <c r="G194">
        <f t="shared" si="27"/>
        <v>1000000</v>
      </c>
      <c r="H194">
        <f t="shared" si="30"/>
        <v>115500</v>
      </c>
      <c r="I194">
        <f t="shared" si="31"/>
        <v>90000</v>
      </c>
      <c r="J194">
        <f t="shared" ref="J194:J257" si="36">D194-I194-H194-G194-F194</f>
        <v>36988757.02636157</v>
      </c>
      <c r="K194">
        <f t="shared" si="29"/>
        <v>36.988757026361569</v>
      </c>
    </row>
    <row r="195" spans="2:11" x14ac:dyDescent="0.25">
      <c r="B195">
        <f t="shared" si="32"/>
        <v>193</v>
      </c>
      <c r="C195">
        <f t="shared" si="23"/>
        <v>0.268293822282343</v>
      </c>
      <c r="D195">
        <f t="shared" si="24"/>
        <v>38347559.227103695</v>
      </c>
      <c r="E195">
        <f t="shared" si="25"/>
        <v>38.347559227103694</v>
      </c>
      <c r="F195">
        <f t="shared" si="35"/>
        <v>1243.523316062176</v>
      </c>
      <c r="G195">
        <f t="shared" si="27"/>
        <v>1000000</v>
      </c>
      <c r="H195">
        <f t="shared" si="30"/>
        <v>115500</v>
      </c>
      <c r="I195">
        <f t="shared" si="31"/>
        <v>90000</v>
      </c>
      <c r="J195">
        <f t="shared" si="36"/>
        <v>37140815.703787632</v>
      </c>
      <c r="K195">
        <f t="shared" si="29"/>
        <v>37.140815703787631</v>
      </c>
    </row>
    <row r="196" spans="2:11" x14ac:dyDescent="0.25">
      <c r="B196">
        <f t="shared" si="32"/>
        <v>194</v>
      </c>
      <c r="C196">
        <f t="shared" ref="C196:C259" si="37">1/B196^0.25</f>
        <v>0.26794741249314913</v>
      </c>
      <c r="D196">
        <f t="shared" ref="D196:D259" si="38">0.87*280/3*(B196^0.75 - 1)*300*31</f>
        <v>38499414.59555535</v>
      </c>
      <c r="E196">
        <f t="shared" ref="E196:E259" si="39">D196/10^6</f>
        <v>38.499414595555351</v>
      </c>
      <c r="F196">
        <f t="shared" si="35"/>
        <v>1237.1134020618556</v>
      </c>
      <c r="G196">
        <f t="shared" ref="G196:G259" si="40">10^6</f>
        <v>1000000</v>
      </c>
      <c r="H196">
        <f t="shared" si="30"/>
        <v>115500</v>
      </c>
      <c r="I196">
        <f t="shared" si="31"/>
        <v>90000</v>
      </c>
      <c r="J196">
        <f t="shared" si="36"/>
        <v>37292677.482153289</v>
      </c>
      <c r="K196">
        <f t="shared" ref="K196:K259" si="41">J196/10^6</f>
        <v>37.292677482153287</v>
      </c>
    </row>
    <row r="197" spans="2:11" x14ac:dyDescent="0.25">
      <c r="B197">
        <f t="shared" si="32"/>
        <v>195</v>
      </c>
      <c r="C197">
        <f t="shared" si="37"/>
        <v>0.26760322756637911</v>
      </c>
      <c r="D197">
        <f t="shared" si="38"/>
        <v>38651074.399160244</v>
      </c>
      <c r="E197">
        <f t="shared" si="39"/>
        <v>38.651074399160244</v>
      </c>
      <c r="F197">
        <f t="shared" si="35"/>
        <v>1230.7692307692307</v>
      </c>
      <c r="G197">
        <f t="shared" si="40"/>
        <v>1000000</v>
      </c>
      <c r="H197">
        <f t="shared" ref="H197:H260" si="42">70*5.5*300</f>
        <v>115500</v>
      </c>
      <c r="I197">
        <f t="shared" ref="I197:I260" si="43">300*300</f>
        <v>90000</v>
      </c>
      <c r="J197">
        <f t="shared" si="36"/>
        <v>37444343.629929475</v>
      </c>
      <c r="K197">
        <f t="shared" si="41"/>
        <v>37.444343629929477</v>
      </c>
    </row>
    <row r="198" spans="2:11" x14ac:dyDescent="0.25">
      <c r="B198">
        <f t="shared" si="32"/>
        <v>196</v>
      </c>
      <c r="C198">
        <f t="shared" si="37"/>
        <v>0.2672612419124244</v>
      </c>
      <c r="D198">
        <f t="shared" si="38"/>
        <v>38802539.890746914</v>
      </c>
      <c r="E198">
        <f t="shared" si="39"/>
        <v>38.802539890746914</v>
      </c>
      <c r="F198">
        <f t="shared" si="35"/>
        <v>1224.4897959183675</v>
      </c>
      <c r="G198">
        <f t="shared" si="40"/>
        <v>1000000</v>
      </c>
      <c r="H198">
        <f t="shared" si="42"/>
        <v>115500</v>
      </c>
      <c r="I198">
        <f t="shared" si="43"/>
        <v>90000</v>
      </c>
      <c r="J198">
        <f t="shared" si="36"/>
        <v>37595815.400950998</v>
      </c>
      <c r="K198">
        <f t="shared" si="41"/>
        <v>37.595815400950997</v>
      </c>
    </row>
    <row r="199" spans="2:11" x14ac:dyDescent="0.25">
      <c r="B199">
        <f t="shared" si="32"/>
        <v>197</v>
      </c>
      <c r="C199">
        <f t="shared" si="37"/>
        <v>0.26692143036464805</v>
      </c>
      <c r="D199">
        <f t="shared" si="38"/>
        <v>38953812.308771022</v>
      </c>
      <c r="E199">
        <f t="shared" si="39"/>
        <v>38.95381230877102</v>
      </c>
      <c r="F199">
        <f t="shared" si="35"/>
        <v>1218.2741116751267</v>
      </c>
      <c r="G199">
        <f t="shared" si="40"/>
        <v>1000000</v>
      </c>
      <c r="H199">
        <f t="shared" si="42"/>
        <v>115500</v>
      </c>
      <c r="I199">
        <f t="shared" si="43"/>
        <v>90000</v>
      </c>
      <c r="J199">
        <f t="shared" si="36"/>
        <v>37747094.034659348</v>
      </c>
      <c r="K199">
        <f t="shared" si="41"/>
        <v>37.747094034659348</v>
      </c>
    </row>
    <row r="200" spans="2:11" x14ac:dyDescent="0.25">
      <c r="B200">
        <f t="shared" si="32"/>
        <v>198</v>
      </c>
      <c r="C200">
        <f t="shared" si="37"/>
        <v>0.26658376817028856</v>
      </c>
      <c r="D200">
        <f t="shared" si="38"/>
        <v>39104892.877552077</v>
      </c>
      <c r="E200">
        <f t="shared" si="39"/>
        <v>39.104892877552075</v>
      </c>
      <c r="F200">
        <f t="shared" si="35"/>
        <v>1212.1212121212122</v>
      </c>
      <c r="G200">
        <f t="shared" si="40"/>
        <v>1000000</v>
      </c>
      <c r="H200">
        <f t="shared" si="42"/>
        <v>115500</v>
      </c>
      <c r="I200">
        <f t="shared" si="43"/>
        <v>90000</v>
      </c>
      <c r="J200">
        <f t="shared" si="36"/>
        <v>37898180.756339952</v>
      </c>
      <c r="K200">
        <f t="shared" si="41"/>
        <v>37.898180756339954</v>
      </c>
    </row>
    <row r="201" spans="2:11" x14ac:dyDescent="0.25">
      <c r="B201">
        <f t="shared" si="32"/>
        <v>199</v>
      </c>
      <c r="C201">
        <f t="shared" si="37"/>
        <v>0.26624823098160405</v>
      </c>
      <c r="D201">
        <f t="shared" si="38"/>
        <v>39255782.807505548</v>
      </c>
      <c r="E201">
        <f t="shared" si="39"/>
        <v>39.255782807505547</v>
      </c>
      <c r="F201">
        <f t="shared" si="35"/>
        <v>1206.0301507537688</v>
      </c>
      <c r="G201">
        <f t="shared" si="40"/>
        <v>1000000</v>
      </c>
      <c r="H201">
        <f t="shared" si="42"/>
        <v>115500</v>
      </c>
      <c r="I201">
        <f t="shared" si="43"/>
        <v>90000</v>
      </c>
      <c r="J201">
        <f t="shared" si="36"/>
        <v>38049076.777354792</v>
      </c>
      <c r="K201">
        <f t="shared" si="41"/>
        <v>38.049076777354792</v>
      </c>
    </row>
    <row r="202" spans="2:11" x14ac:dyDescent="0.25">
      <c r="B202">
        <f t="shared" si="32"/>
        <v>200</v>
      </c>
      <c r="C202">
        <f t="shared" si="37"/>
        <v>0.26591479484724945</v>
      </c>
      <c r="D202">
        <f t="shared" si="38"/>
        <v>39406483.295369752</v>
      </c>
      <c r="E202">
        <f t="shared" si="39"/>
        <v>39.406483295369753</v>
      </c>
      <c r="F202">
        <f t="shared" si="35"/>
        <v>1200</v>
      </c>
      <c r="G202">
        <f t="shared" si="40"/>
        <v>1000000</v>
      </c>
      <c r="H202">
        <f t="shared" si="42"/>
        <v>115500</v>
      </c>
      <c r="I202">
        <f t="shared" si="43"/>
        <v>90000</v>
      </c>
      <c r="J202">
        <f t="shared" si="36"/>
        <v>38199783.295369752</v>
      </c>
      <c r="K202">
        <f t="shared" si="41"/>
        <v>38.199783295369748</v>
      </c>
    </row>
    <row r="203" spans="2:11" x14ac:dyDescent="0.25">
      <c r="B203">
        <f t="shared" si="32"/>
        <v>201</v>
      </c>
      <c r="C203">
        <f t="shared" si="37"/>
        <v>0.26558343620387892</v>
      </c>
      <c r="D203">
        <f t="shared" si="38"/>
        <v>39556995.524427965</v>
      </c>
      <c r="E203">
        <f t="shared" si="39"/>
        <v>39.556995524427968</v>
      </c>
      <c r="F203">
        <f t="shared" si="35"/>
        <v>1194.0298507462687</v>
      </c>
      <c r="G203">
        <f t="shared" si="40"/>
        <v>1000000</v>
      </c>
      <c r="H203">
        <f t="shared" si="42"/>
        <v>115500</v>
      </c>
      <c r="I203">
        <f t="shared" si="43"/>
        <v>90000</v>
      </c>
      <c r="J203">
        <f t="shared" si="36"/>
        <v>38350301.494577222</v>
      </c>
      <c r="K203">
        <f t="shared" si="41"/>
        <v>38.350301494577224</v>
      </c>
    </row>
    <row r="204" spans="2:11" x14ac:dyDescent="0.25">
      <c r="B204">
        <f t="shared" si="32"/>
        <v>202</v>
      </c>
      <c r="C204">
        <f t="shared" si="37"/>
        <v>0.26525413186796765</v>
      </c>
      <c r="D204">
        <f t="shared" si="38"/>
        <v>39707320.664725721</v>
      </c>
      <c r="E204">
        <f t="shared" si="39"/>
        <v>39.707320664725721</v>
      </c>
      <c r="F204">
        <f t="shared" si="35"/>
        <v>1188.1188118811881</v>
      </c>
      <c r="G204">
        <f t="shared" si="40"/>
        <v>1000000</v>
      </c>
      <c r="H204">
        <f t="shared" si="42"/>
        <v>115500</v>
      </c>
      <c r="I204">
        <f t="shared" si="43"/>
        <v>90000</v>
      </c>
      <c r="J204">
        <f t="shared" si="36"/>
        <v>38500632.545913838</v>
      </c>
      <c r="K204">
        <f t="shared" si="41"/>
        <v>38.500632545913838</v>
      </c>
    </row>
    <row r="205" spans="2:11" x14ac:dyDescent="0.25">
      <c r="B205">
        <f t="shared" si="32"/>
        <v>203</v>
      </c>
      <c r="C205">
        <f t="shared" si="37"/>
        <v>0.26492685902784502</v>
      </c>
      <c r="D205">
        <f t="shared" si="38"/>
        <v>39857459.873283893</v>
      </c>
      <c r="E205">
        <f t="shared" si="39"/>
        <v>39.857459873283894</v>
      </c>
      <c r="F205">
        <f t="shared" si="35"/>
        <v>1182.2660098522167</v>
      </c>
      <c r="G205">
        <f t="shared" si="40"/>
        <v>1000000</v>
      </c>
      <c r="H205">
        <f t="shared" si="42"/>
        <v>115500</v>
      </c>
      <c r="I205">
        <f t="shared" si="43"/>
        <v>90000</v>
      </c>
      <c r="J205">
        <f t="shared" si="36"/>
        <v>38650777.607274041</v>
      </c>
      <c r="K205">
        <f t="shared" si="41"/>
        <v>38.650777607274044</v>
      </c>
    </row>
    <row r="206" spans="2:11" x14ac:dyDescent="0.25">
      <c r="B206">
        <f t="shared" si="32"/>
        <v>204</v>
      </c>
      <c r="C206">
        <f t="shared" si="37"/>
        <v>0.26460159523593296</v>
      </c>
      <c r="D206">
        <f t="shared" si="38"/>
        <v>40007414.294306874</v>
      </c>
      <c r="E206">
        <f t="shared" si="39"/>
        <v>40.007414294306876</v>
      </c>
      <c r="F206">
        <f t="shared" si="35"/>
        <v>1176.4705882352941</v>
      </c>
      <c r="G206">
        <f t="shared" si="40"/>
        <v>1000000</v>
      </c>
      <c r="H206">
        <f t="shared" si="42"/>
        <v>115500</v>
      </c>
      <c r="I206">
        <f t="shared" si="43"/>
        <v>90000</v>
      </c>
      <c r="J206">
        <f t="shared" si="36"/>
        <v>38800737.823718637</v>
      </c>
      <c r="K206">
        <f t="shared" si="41"/>
        <v>38.800737823718634</v>
      </c>
    </row>
    <row r="207" spans="2:11" x14ac:dyDescent="0.25">
      <c r="B207">
        <f t="shared" si="32"/>
        <v>205</v>
      </c>
      <c r="C207">
        <f t="shared" si="37"/>
        <v>0.26427831840118443</v>
      </c>
      <c r="D207">
        <f t="shared" si="38"/>
        <v>40157185.059386894</v>
      </c>
      <c r="E207">
        <f t="shared" si="39"/>
        <v>40.157185059386897</v>
      </c>
      <c r="F207">
        <f t="shared" si="35"/>
        <v>1170.7317073170732</v>
      </c>
      <c r="G207">
        <f t="shared" si="40"/>
        <v>1000000</v>
      </c>
      <c r="H207">
        <f t="shared" si="42"/>
        <v>115500</v>
      </c>
      <c r="I207">
        <f t="shared" si="43"/>
        <v>90000</v>
      </c>
      <c r="J207">
        <f t="shared" si="36"/>
        <v>38950514.327679574</v>
      </c>
      <c r="K207">
        <f t="shared" si="41"/>
        <v>38.950514327679578</v>
      </c>
    </row>
    <row r="208" spans="2:11" x14ac:dyDescent="0.25">
      <c r="B208">
        <f t="shared" si="32"/>
        <v>206</v>
      </c>
      <c r="C208">
        <f t="shared" si="37"/>
        <v>0.26395700678171391</v>
      </c>
      <c r="D208">
        <f t="shared" si="38"/>
        <v>40306773.287703492</v>
      </c>
      <c r="E208">
        <f t="shared" si="39"/>
        <v>40.306773287703493</v>
      </c>
      <c r="F208">
        <f t="shared" si="35"/>
        <v>1165.0485436893205</v>
      </c>
      <c r="G208">
        <f t="shared" si="40"/>
        <v>1000000</v>
      </c>
      <c r="H208">
        <f t="shared" si="42"/>
        <v>115500</v>
      </c>
      <c r="I208">
        <f t="shared" si="43"/>
        <v>90000</v>
      </c>
      <c r="J208">
        <f t="shared" si="36"/>
        <v>39100108.2391598</v>
      </c>
      <c r="K208">
        <f t="shared" si="41"/>
        <v>39.100108239159802</v>
      </c>
    </row>
    <row r="209" spans="2:11" x14ac:dyDescent="0.25">
      <c r="B209">
        <f t="shared" si="32"/>
        <v>207</v>
      </c>
      <c r="C209">
        <f t="shared" si="37"/>
        <v>0.26363763897761561</v>
      </c>
      <c r="D209">
        <f t="shared" si="38"/>
        <v>40456180.086219594</v>
      </c>
      <c r="E209">
        <f t="shared" si="39"/>
        <v>40.456180086219597</v>
      </c>
      <c r="F209">
        <f t="shared" si="35"/>
        <v>1159.4202898550725</v>
      </c>
      <c r="G209">
        <f t="shared" si="40"/>
        <v>1000000</v>
      </c>
      <c r="H209">
        <f t="shared" si="42"/>
        <v>115500</v>
      </c>
      <c r="I209">
        <f t="shared" si="43"/>
        <v>90000</v>
      </c>
      <c r="J209">
        <f t="shared" si="36"/>
        <v>39249520.665929742</v>
      </c>
      <c r="K209">
        <f t="shared" si="41"/>
        <v>39.249520665929744</v>
      </c>
    </row>
    <row r="210" spans="2:11" x14ac:dyDescent="0.25">
      <c r="B210">
        <f t="shared" si="32"/>
        <v>208</v>
      </c>
      <c r="C210">
        <f t="shared" si="37"/>
        <v>0.26332019392396327</v>
      </c>
      <c r="D210">
        <f t="shared" si="38"/>
        <v>40605406.549872987</v>
      </c>
      <c r="E210">
        <f t="shared" si="39"/>
        <v>40.605406549872988</v>
      </c>
      <c r="F210">
        <f t="shared" si="35"/>
        <v>1153.8461538461538</v>
      </c>
      <c r="G210">
        <f t="shared" si="40"/>
        <v>1000000</v>
      </c>
      <c r="H210">
        <f t="shared" si="42"/>
        <v>115500</v>
      </c>
      <c r="I210">
        <f t="shared" si="43"/>
        <v>90000</v>
      </c>
      <c r="J210">
        <f t="shared" si="36"/>
        <v>39398752.703719139</v>
      </c>
      <c r="K210">
        <f t="shared" si="41"/>
        <v>39.39875270371914</v>
      </c>
    </row>
    <row r="211" spans="2:11" x14ac:dyDescent="0.25">
      <c r="B211">
        <f t="shared" si="32"/>
        <v>209</v>
      </c>
      <c r="C211">
        <f t="shared" si="37"/>
        <v>0.26300465088398622</v>
      </c>
      <c r="D211">
        <f t="shared" si="38"/>
        <v>40754453.761764169</v>
      </c>
      <c r="E211">
        <f t="shared" si="39"/>
        <v>40.754453761764168</v>
      </c>
      <c r="F211">
        <f t="shared" si="35"/>
        <v>1148.3253588516745</v>
      </c>
      <c r="G211">
        <f t="shared" si="40"/>
        <v>1000000</v>
      </c>
      <c r="H211">
        <f t="shared" si="42"/>
        <v>115500</v>
      </c>
      <c r="I211">
        <f t="shared" si="43"/>
        <v>90000</v>
      </c>
      <c r="J211">
        <f t="shared" si="36"/>
        <v>39547805.436405316</v>
      </c>
      <c r="K211">
        <f t="shared" si="41"/>
        <v>39.547805436405319</v>
      </c>
    </row>
    <row r="212" spans="2:11" x14ac:dyDescent="0.25">
      <c r="B212">
        <f t="shared" si="32"/>
        <v>210</v>
      </c>
      <c r="C212">
        <f t="shared" si="37"/>
        <v>0.26269098944241581</v>
      </c>
      <c r="D212">
        <f t="shared" si="38"/>
        <v>40903322.793340281</v>
      </c>
      <c r="E212">
        <f t="shared" si="39"/>
        <v>40.90332279334028</v>
      </c>
      <c r="F212">
        <f t="shared" si="35"/>
        <v>1142.8571428571429</v>
      </c>
      <c r="G212">
        <f t="shared" si="40"/>
        <v>1000000</v>
      </c>
      <c r="H212">
        <f t="shared" si="42"/>
        <v>115500</v>
      </c>
      <c r="I212">
        <f t="shared" si="43"/>
        <v>90000</v>
      </c>
      <c r="J212">
        <f t="shared" si="36"/>
        <v>39696679.936197422</v>
      </c>
      <c r="K212">
        <f t="shared" si="41"/>
        <v>39.69667993619742</v>
      </c>
    </row>
    <row r="213" spans="2:11" x14ac:dyDescent="0.25">
      <c r="B213">
        <f t="shared" ref="B213:B276" si="44">B212+1</f>
        <v>211</v>
      </c>
      <c r="C213">
        <f t="shared" si="37"/>
        <v>0.26237918949899858</v>
      </c>
      <c r="D213">
        <f t="shared" si="38"/>
        <v>41052014.704575457</v>
      </c>
      <c r="E213">
        <f t="shared" si="39"/>
        <v>41.052014704575456</v>
      </c>
      <c r="F213">
        <f t="shared" si="35"/>
        <v>1137.4407582938388</v>
      </c>
      <c r="G213">
        <f t="shared" si="40"/>
        <v>1000000</v>
      </c>
      <c r="H213">
        <f t="shared" si="42"/>
        <v>115500</v>
      </c>
      <c r="I213">
        <f t="shared" si="43"/>
        <v>90000</v>
      </c>
      <c r="J213">
        <f t="shared" si="36"/>
        <v>39845377.263817161</v>
      </c>
      <c r="K213">
        <f t="shared" si="41"/>
        <v>39.845377263817163</v>
      </c>
    </row>
    <row r="214" spans="2:11" x14ac:dyDescent="0.25">
      <c r="B214">
        <f t="shared" si="44"/>
        <v>212</v>
      </c>
      <c r="C214">
        <f t="shared" si="37"/>
        <v>0.26206923126216958</v>
      </c>
      <c r="D214">
        <f t="shared" si="38"/>
        <v>41200530.544147275</v>
      </c>
      <c r="E214">
        <f t="shared" si="39"/>
        <v>41.200530544147277</v>
      </c>
      <c r="F214">
        <f t="shared" si="35"/>
        <v>1132.0754716981132</v>
      </c>
      <c r="G214">
        <f t="shared" si="40"/>
        <v>1000000</v>
      </c>
      <c r="H214">
        <f t="shared" si="42"/>
        <v>115500</v>
      </c>
      <c r="I214">
        <f t="shared" si="43"/>
        <v>90000</v>
      </c>
      <c r="J214">
        <f t="shared" si="36"/>
        <v>39993898.468675576</v>
      </c>
      <c r="K214">
        <f t="shared" si="41"/>
        <v>39.993898468675575</v>
      </c>
    </row>
    <row r="215" spans="2:11" x14ac:dyDescent="0.25">
      <c r="B215">
        <f t="shared" si="44"/>
        <v>213</v>
      </c>
      <c r="C215">
        <f t="shared" si="37"/>
        <v>0.26176109524288205</v>
      </c>
      <c r="D215">
        <f t="shared" si="38"/>
        <v>41348871.349609964</v>
      </c>
      <c r="E215">
        <f t="shared" si="39"/>
        <v>41.348871349609965</v>
      </c>
      <c r="F215">
        <f t="shared" si="35"/>
        <v>1126.7605633802816</v>
      </c>
      <c r="G215">
        <f t="shared" si="40"/>
        <v>1000000</v>
      </c>
      <c r="H215">
        <f t="shared" si="42"/>
        <v>115500</v>
      </c>
      <c r="I215">
        <f t="shared" si="43"/>
        <v>90000</v>
      </c>
      <c r="J215">
        <f t="shared" si="36"/>
        <v>40142244.589046583</v>
      </c>
      <c r="K215">
        <f t="shared" si="41"/>
        <v>40.142244589046584</v>
      </c>
    </row>
    <row r="216" spans="2:11" x14ac:dyDescent="0.25">
      <c r="B216">
        <f t="shared" si="44"/>
        <v>214</v>
      </c>
      <c r="C216">
        <f t="shared" si="37"/>
        <v>0.26145476224858927</v>
      </c>
      <c r="D216">
        <f t="shared" si="38"/>
        <v>41497038.147563957</v>
      </c>
      <c r="E216">
        <f t="shared" si="39"/>
        <v>41.497038147563956</v>
      </c>
      <c r="F216">
        <f t="shared" si="35"/>
        <v>1121.4953271028037</v>
      </c>
      <c r="G216">
        <f t="shared" si="40"/>
        <v>1000000</v>
      </c>
      <c r="H216">
        <f t="shared" si="42"/>
        <v>115500</v>
      </c>
      <c r="I216">
        <f t="shared" si="43"/>
        <v>90000</v>
      </c>
      <c r="J216">
        <f t="shared" si="36"/>
        <v>40290416.652236857</v>
      </c>
      <c r="K216">
        <f t="shared" si="41"/>
        <v>40.290416652236857</v>
      </c>
    </row>
    <row r="217" spans="2:11" x14ac:dyDescent="0.25">
      <c r="B217">
        <f t="shared" si="44"/>
        <v>215</v>
      </c>
      <c r="C217">
        <f t="shared" si="37"/>
        <v>0.26115021337737282</v>
      </c>
      <c r="D217">
        <f t="shared" si="38"/>
        <v>41645031.953822218</v>
      </c>
      <c r="E217">
        <f t="shared" si="39"/>
        <v>41.645031953822219</v>
      </c>
      <c r="F217">
        <f t="shared" si="35"/>
        <v>1116.2790697674418</v>
      </c>
      <c r="G217">
        <f t="shared" si="40"/>
        <v>1000000</v>
      </c>
      <c r="H217">
        <f t="shared" si="42"/>
        <v>115500</v>
      </c>
      <c r="I217">
        <f t="shared" si="43"/>
        <v>90000</v>
      </c>
      <c r="J217">
        <f t="shared" si="36"/>
        <v>40438415.674752451</v>
      </c>
      <c r="K217">
        <f t="shared" si="41"/>
        <v>40.438415674752449</v>
      </c>
    </row>
    <row r="218" spans="2:11" x14ac:dyDescent="0.25">
      <c r="B218">
        <f t="shared" si="44"/>
        <v>216</v>
      </c>
      <c r="C218">
        <f t="shared" si="37"/>
        <v>0.2608474300122145</v>
      </c>
      <c r="D218">
        <f t="shared" si="38"/>
        <v>41792853.773573197</v>
      </c>
      <c r="E218">
        <f t="shared" si="39"/>
        <v>41.792853773573199</v>
      </c>
      <c r="F218">
        <f t="shared" si="35"/>
        <v>1111.1111111111111</v>
      </c>
      <c r="G218">
        <f t="shared" si="40"/>
        <v>1000000</v>
      </c>
      <c r="H218">
        <f t="shared" si="42"/>
        <v>115500</v>
      </c>
      <c r="I218">
        <f t="shared" si="43"/>
        <v>90000</v>
      </c>
      <c r="J218">
        <f t="shared" si="36"/>
        <v>40586242.662462085</v>
      </c>
      <c r="K218">
        <f t="shared" si="41"/>
        <v>40.586242662462084</v>
      </c>
    </row>
    <row r="219" spans="2:11" x14ac:dyDescent="0.25">
      <c r="B219">
        <f t="shared" si="44"/>
        <v>217</v>
      </c>
      <c r="C219">
        <f t="shared" si="37"/>
        <v>0.26054639381540684</v>
      </c>
      <c r="D219">
        <f t="shared" si="38"/>
        <v>41940504.601540454</v>
      </c>
      <c r="E219">
        <f t="shared" si="39"/>
        <v>41.940504601540454</v>
      </c>
      <c r="F219">
        <f t="shared" si="35"/>
        <v>1105.9907834101382</v>
      </c>
      <c r="G219">
        <f t="shared" si="40"/>
        <v>1000000</v>
      </c>
      <c r="H219">
        <f t="shared" si="42"/>
        <v>115500</v>
      </c>
      <c r="I219">
        <f t="shared" si="43"/>
        <v>90000</v>
      </c>
      <c r="J219">
        <f t="shared" si="36"/>
        <v>40733898.610757045</v>
      </c>
      <c r="K219">
        <f t="shared" si="41"/>
        <v>40.733898610757045</v>
      </c>
    </row>
    <row r="220" spans="2:11" x14ac:dyDescent="0.25">
      <c r="B220">
        <f t="shared" si="44"/>
        <v>218</v>
      </c>
      <c r="C220">
        <f t="shared" si="37"/>
        <v>0.26024708672309788</v>
      </c>
      <c r="D220">
        <f t="shared" si="38"/>
        <v>42087985.422139585</v>
      </c>
      <c r="E220">
        <f t="shared" si="39"/>
        <v>42.087985422139582</v>
      </c>
      <c r="F220">
        <f t="shared" si="35"/>
        <v>1100.9174311926606</v>
      </c>
      <c r="G220">
        <f t="shared" si="40"/>
        <v>1000000</v>
      </c>
      <c r="H220">
        <f t="shared" si="42"/>
        <v>115500</v>
      </c>
      <c r="I220">
        <f t="shared" si="43"/>
        <v>90000</v>
      </c>
      <c r="J220">
        <f t="shared" si="36"/>
        <v>40881384.504708394</v>
      </c>
      <c r="K220">
        <f t="shared" si="41"/>
        <v>40.881384504708393</v>
      </c>
    </row>
    <row r="221" spans="2:11" x14ac:dyDescent="0.25">
      <c r="B221">
        <f t="shared" si="44"/>
        <v>219</v>
      </c>
      <c r="C221">
        <f t="shared" si="37"/>
        <v>0.25994949093996816</v>
      </c>
      <c r="D221">
        <f t="shared" si="38"/>
        <v>42235297.209631585</v>
      </c>
      <c r="E221">
        <f t="shared" si="39"/>
        <v>42.235297209631582</v>
      </c>
      <c r="F221">
        <f t="shared" si="35"/>
        <v>1095.8904109589041</v>
      </c>
      <c r="G221">
        <f t="shared" si="40"/>
        <v>1000000</v>
      </c>
      <c r="H221">
        <f t="shared" si="42"/>
        <v>115500</v>
      </c>
      <c r="I221">
        <f t="shared" si="43"/>
        <v>90000</v>
      </c>
      <c r="J221">
        <f t="shared" si="36"/>
        <v>41028701.319220625</v>
      </c>
      <c r="K221">
        <f t="shared" si="41"/>
        <v>41.028701319220623</v>
      </c>
    </row>
    <row r="222" spans="2:11" x14ac:dyDescent="0.25">
      <c r="B222">
        <f t="shared" si="44"/>
        <v>220</v>
      </c>
      <c r="C222">
        <f t="shared" si="37"/>
        <v>0.25965358893403379</v>
      </c>
      <c r="D222">
        <f t="shared" si="38"/>
        <v>42382440.928273499</v>
      </c>
      <c r="E222">
        <f t="shared" si="39"/>
        <v>42.382440928273496</v>
      </c>
      <c r="F222">
        <f t="shared" si="35"/>
        <v>1090.9090909090908</v>
      </c>
      <c r="G222">
        <f t="shared" si="40"/>
        <v>1000000</v>
      </c>
      <c r="H222">
        <f t="shared" si="42"/>
        <v>115500</v>
      </c>
      <c r="I222">
        <f t="shared" si="43"/>
        <v>90000</v>
      </c>
      <c r="J222">
        <f t="shared" si="36"/>
        <v>41175850.019182593</v>
      </c>
      <c r="K222">
        <f t="shared" si="41"/>
        <v>41.17585001918259</v>
      </c>
    </row>
    <row r="223" spans="2:11" x14ac:dyDescent="0.25">
      <c r="B223">
        <f t="shared" si="44"/>
        <v>221</v>
      </c>
      <c r="C223">
        <f t="shared" si="37"/>
        <v>0.25935936343157395</v>
      </c>
      <c r="D223">
        <f t="shared" si="38"/>
        <v>42529417.532466203</v>
      </c>
      <c r="E223">
        <f t="shared" si="39"/>
        <v>42.529417532466205</v>
      </c>
      <c r="F223">
        <f t="shared" si="35"/>
        <v>1085.972850678733</v>
      </c>
      <c r="G223">
        <f t="shared" si="40"/>
        <v>1000000</v>
      </c>
      <c r="H223">
        <f t="shared" si="42"/>
        <v>115500</v>
      </c>
      <c r="I223">
        <f t="shared" si="43"/>
        <v>90000</v>
      </c>
      <c r="J223">
        <f t="shared" si="36"/>
        <v>41322831.559615523</v>
      </c>
      <c r="K223">
        <f t="shared" si="41"/>
        <v>41.322831559615523</v>
      </c>
    </row>
    <row r="224" spans="2:11" x14ac:dyDescent="0.25">
      <c r="B224">
        <f t="shared" si="44"/>
        <v>222</v>
      </c>
      <c r="C224">
        <f t="shared" si="37"/>
        <v>0.25906679741217792</v>
      </c>
      <c r="D224">
        <f t="shared" si="38"/>
        <v>42676227.966899209</v>
      </c>
      <c r="E224">
        <f t="shared" si="39"/>
        <v>42.676227966899212</v>
      </c>
      <c r="F224">
        <f t="shared" si="35"/>
        <v>1081.081081081081</v>
      </c>
      <c r="G224">
        <f t="shared" si="40"/>
        <v>1000000</v>
      </c>
      <c r="H224">
        <f t="shared" si="42"/>
        <v>115500</v>
      </c>
      <c r="I224">
        <f t="shared" si="43"/>
        <v>90000</v>
      </c>
      <c r="J224">
        <f t="shared" si="36"/>
        <v>41469646.885818131</v>
      </c>
      <c r="K224">
        <f t="shared" si="41"/>
        <v>41.469646885818129</v>
      </c>
    </row>
    <row r="225" spans="2:11" x14ac:dyDescent="0.25">
      <c r="B225">
        <f t="shared" si="44"/>
        <v>223</v>
      </c>
      <c r="C225">
        <f t="shared" si="37"/>
        <v>0.25877587410390968</v>
      </c>
      <c r="D225">
        <f t="shared" si="38"/>
        <v>42822873.166692756</v>
      </c>
      <c r="E225">
        <f t="shared" si="39"/>
        <v>42.822873166692759</v>
      </c>
      <c r="F225">
        <f t="shared" si="35"/>
        <v>1076.2331838565024</v>
      </c>
      <c r="G225">
        <f t="shared" si="40"/>
        <v>1000000</v>
      </c>
      <c r="H225">
        <f t="shared" si="42"/>
        <v>115500</v>
      </c>
      <c r="I225">
        <f t="shared" si="43"/>
        <v>90000</v>
      </c>
      <c r="J225">
        <f t="shared" si="36"/>
        <v>41616296.933508903</v>
      </c>
      <c r="K225">
        <f t="shared" si="41"/>
        <v>41.616296933508906</v>
      </c>
    </row>
    <row r="226" spans="2:11" x14ac:dyDescent="0.25">
      <c r="B226">
        <f t="shared" si="44"/>
        <v>224</v>
      </c>
      <c r="C226">
        <f t="shared" si="37"/>
        <v>0.25848657697858529</v>
      </c>
      <c r="D226">
        <f t="shared" si="38"/>
        <v>42969354.057537235</v>
      </c>
      <c r="E226">
        <f t="shared" si="39"/>
        <v>42.969354057537238</v>
      </c>
      <c r="F226">
        <f t="shared" si="35"/>
        <v>1071.4285714285716</v>
      </c>
      <c r="G226">
        <f t="shared" si="40"/>
        <v>1000000</v>
      </c>
      <c r="H226">
        <f t="shared" si="42"/>
        <v>115500</v>
      </c>
      <c r="I226">
        <f t="shared" si="43"/>
        <v>90000</v>
      </c>
      <c r="J226">
        <f t="shared" si="36"/>
        <v>41762782.62896581</v>
      </c>
      <c r="K226">
        <f t="shared" si="41"/>
        <v>41.762782628965809</v>
      </c>
    </row>
    <row r="227" spans="2:11" x14ac:dyDescent="0.25">
      <c r="B227">
        <f t="shared" si="44"/>
        <v>225</v>
      </c>
      <c r="C227">
        <f t="shared" si="37"/>
        <v>0.2581988897471611</v>
      </c>
      <c r="D227">
        <f t="shared" si="38"/>
        <v>43115671.555829883</v>
      </c>
      <c r="E227">
        <f t="shared" si="39"/>
        <v>43.115671555829884</v>
      </c>
      <c r="F227">
        <f t="shared" si="35"/>
        <v>1066.6666666666665</v>
      </c>
      <c r="G227">
        <f t="shared" si="40"/>
        <v>1000000</v>
      </c>
      <c r="H227">
        <f t="shared" si="42"/>
        <v>115500</v>
      </c>
      <c r="I227">
        <f t="shared" si="43"/>
        <v>90000</v>
      </c>
      <c r="J227">
        <f t="shared" si="36"/>
        <v>41909104.889163218</v>
      </c>
      <c r="K227">
        <f t="shared" si="41"/>
        <v>41.909104889163217</v>
      </c>
    </row>
    <row r="228" spans="2:11" x14ac:dyDescent="0.25">
      <c r="B228">
        <f t="shared" si="44"/>
        <v>226</v>
      </c>
      <c r="C228">
        <f t="shared" si="37"/>
        <v>0.25791279635522918</v>
      </c>
      <c r="D228">
        <f t="shared" si="38"/>
        <v>43261826.568808995</v>
      </c>
      <c r="E228">
        <f t="shared" si="39"/>
        <v>43.261826568808992</v>
      </c>
      <c r="F228">
        <f t="shared" si="35"/>
        <v>1061.9469026548672</v>
      </c>
      <c r="G228">
        <f t="shared" si="40"/>
        <v>1000000</v>
      </c>
      <c r="H228">
        <f t="shared" si="42"/>
        <v>115500</v>
      </c>
      <c r="I228">
        <f t="shared" si="43"/>
        <v>90000</v>
      </c>
      <c r="J228">
        <f t="shared" si="36"/>
        <v>42055264.62190634</v>
      </c>
      <c r="K228">
        <f t="shared" si="41"/>
        <v>42.055264621906339</v>
      </c>
    </row>
    <row r="229" spans="2:11" x14ac:dyDescent="0.25">
      <c r="B229">
        <f t="shared" si="44"/>
        <v>227</v>
      </c>
      <c r="C229">
        <f t="shared" si="37"/>
        <v>0.2576282809786169</v>
      </c>
      <c r="D229">
        <f t="shared" si="38"/>
        <v>43407819.994685411</v>
      </c>
      <c r="E229">
        <f t="shared" si="39"/>
        <v>43.407819994685411</v>
      </c>
      <c r="F229">
        <f t="shared" si="35"/>
        <v>1057.2687224669603</v>
      </c>
      <c r="G229">
        <f t="shared" si="40"/>
        <v>1000000</v>
      </c>
      <c r="H229">
        <f t="shared" si="42"/>
        <v>115500</v>
      </c>
      <c r="I229">
        <f t="shared" si="43"/>
        <v>90000</v>
      </c>
      <c r="J229">
        <f t="shared" si="36"/>
        <v>42201262.725962944</v>
      </c>
      <c r="K229">
        <f t="shared" si="41"/>
        <v>42.201262725962941</v>
      </c>
    </row>
    <row r="230" spans="2:11" x14ac:dyDescent="0.25">
      <c r="B230">
        <f t="shared" si="44"/>
        <v>228</v>
      </c>
      <c r="C230">
        <f t="shared" si="37"/>
        <v>0.25734532801908833</v>
      </c>
      <c r="D230">
        <f t="shared" si="38"/>
        <v>43553652.722772032</v>
      </c>
      <c r="E230">
        <f t="shared" si="39"/>
        <v>43.553652722772028</v>
      </c>
      <c r="F230">
        <f t="shared" si="35"/>
        <v>1052.6315789473683</v>
      </c>
      <c r="G230">
        <f t="shared" si="40"/>
        <v>1000000</v>
      </c>
      <c r="H230">
        <f t="shared" si="42"/>
        <v>115500</v>
      </c>
      <c r="I230">
        <f t="shared" si="43"/>
        <v>90000</v>
      </c>
      <c r="J230">
        <f t="shared" si="36"/>
        <v>42347100.091193087</v>
      </c>
      <c r="K230">
        <f t="shared" si="41"/>
        <v>42.347100091193084</v>
      </c>
    </row>
    <row r="231" spans="2:11" x14ac:dyDescent="0.25">
      <c r="B231">
        <f t="shared" si="44"/>
        <v>229</v>
      </c>
      <c r="C231">
        <f t="shared" si="37"/>
        <v>0.25706392210014412</v>
      </c>
      <c r="D231">
        <f t="shared" si="38"/>
        <v>43699325.633610174</v>
      </c>
      <c r="E231">
        <f t="shared" si="39"/>
        <v>43.699325633610172</v>
      </c>
      <c r="F231">
        <f t="shared" si="35"/>
        <v>1048.0349344978167</v>
      </c>
      <c r="G231">
        <f t="shared" si="40"/>
        <v>1000000</v>
      </c>
      <c r="H231">
        <f t="shared" si="42"/>
        <v>115500</v>
      </c>
      <c r="I231">
        <f t="shared" si="43"/>
        <v>90000</v>
      </c>
      <c r="J231">
        <f t="shared" si="36"/>
        <v>42492777.598675676</v>
      </c>
      <c r="K231">
        <f t="shared" si="41"/>
        <v>42.492777598675673</v>
      </c>
    </row>
    <row r="232" spans="2:11" x14ac:dyDescent="0.25">
      <c r="B232">
        <f t="shared" si="44"/>
        <v>230</v>
      </c>
      <c r="C232">
        <f t="shared" si="37"/>
        <v>0.25678404806291744</v>
      </c>
      <c r="D232">
        <f t="shared" si="38"/>
        <v>43844839.599094331</v>
      </c>
      <c r="E232">
        <f t="shared" si="39"/>
        <v>43.844839599094328</v>
      </c>
      <c r="F232">
        <f t="shared" si="35"/>
        <v>1043.4782608695652</v>
      </c>
      <c r="G232">
        <f t="shared" si="40"/>
        <v>1000000</v>
      </c>
      <c r="H232">
        <f t="shared" si="42"/>
        <v>115500</v>
      </c>
      <c r="I232">
        <f t="shared" si="43"/>
        <v>90000</v>
      </c>
      <c r="J232">
        <f t="shared" si="36"/>
        <v>42638296.120833464</v>
      </c>
      <c r="K232">
        <f t="shared" si="41"/>
        <v>42.638296120833466</v>
      </c>
    </row>
    <row r="233" spans="2:11" x14ac:dyDescent="0.25">
      <c r="B233">
        <f t="shared" si="44"/>
        <v>231</v>
      </c>
      <c r="C233">
        <f t="shared" si="37"/>
        <v>0.25650569096216347</v>
      </c>
      <c r="D233">
        <f t="shared" si="38"/>
        <v>43990195.482594058</v>
      </c>
      <c r="E233">
        <f t="shared" si="39"/>
        <v>43.990195482594061</v>
      </c>
      <c r="F233">
        <f t="shared" si="35"/>
        <v>1038.9610389610389</v>
      </c>
      <c r="G233">
        <f t="shared" si="40"/>
        <v>1000000</v>
      </c>
      <c r="H233">
        <f t="shared" si="42"/>
        <v>115500</v>
      </c>
      <c r="I233">
        <f t="shared" si="43"/>
        <v>90000</v>
      </c>
      <c r="J233">
        <f t="shared" si="36"/>
        <v>42783656.521555096</v>
      </c>
      <c r="K233">
        <f t="shared" si="41"/>
        <v>42.783656521555095</v>
      </c>
    </row>
    <row r="234" spans="2:11" x14ac:dyDescent="0.25">
      <c r="B234">
        <f t="shared" si="44"/>
        <v>232</v>
      </c>
      <c r="C234">
        <f t="shared" si="37"/>
        <v>0.25622883606233959</v>
      </c>
      <c r="D234">
        <f t="shared" si="38"/>
        <v>44135394.139074042</v>
      </c>
      <c r="E234">
        <f t="shared" si="39"/>
        <v>44.135394139074045</v>
      </c>
      <c r="F234">
        <f t="shared" si="35"/>
        <v>1034.4827586206895</v>
      </c>
      <c r="G234">
        <f t="shared" si="40"/>
        <v>1000000</v>
      </c>
      <c r="H234">
        <f t="shared" si="42"/>
        <v>115500</v>
      </c>
      <c r="I234">
        <f t="shared" si="43"/>
        <v>90000</v>
      </c>
      <c r="J234">
        <f t="shared" si="36"/>
        <v>42928859.656315424</v>
      </c>
      <c r="K234">
        <f t="shared" si="41"/>
        <v>42.928859656315424</v>
      </c>
    </row>
    <row r="235" spans="2:11" x14ac:dyDescent="0.25">
      <c r="B235">
        <f t="shared" si="44"/>
        <v>233</v>
      </c>
      <c r="C235">
        <f t="shared" si="37"/>
        <v>0.25595346883377423</v>
      </c>
      <c r="D235">
        <f t="shared" si="38"/>
        <v>44280436.415211491</v>
      </c>
      <c r="E235">
        <f t="shared" si="39"/>
        <v>44.28043641521149</v>
      </c>
      <c r="F235">
        <f t="shared" si="35"/>
        <v>1030.0429184549357</v>
      </c>
      <c r="G235">
        <f t="shared" si="40"/>
        <v>1000000</v>
      </c>
      <c r="H235">
        <f t="shared" si="42"/>
        <v>115500</v>
      </c>
      <c r="I235">
        <f t="shared" si="43"/>
        <v>90000</v>
      </c>
      <c r="J235">
        <f t="shared" si="36"/>
        <v>43073906.372293033</v>
      </c>
      <c r="K235">
        <f t="shared" si="41"/>
        <v>43.073906372293031</v>
      </c>
    </row>
    <row r="236" spans="2:11" x14ac:dyDescent="0.25">
      <c r="B236">
        <f t="shared" si="44"/>
        <v>234</v>
      </c>
      <c r="C236">
        <f t="shared" si="37"/>
        <v>0.25567957494892185</v>
      </c>
      <c r="D236">
        <f t="shared" si="38"/>
        <v>44425323.14951212</v>
      </c>
      <c r="E236">
        <f t="shared" si="39"/>
        <v>44.425323149512117</v>
      </c>
      <c r="F236">
        <f t="shared" si="35"/>
        <v>1025.6410256410256</v>
      </c>
      <c r="G236">
        <f t="shared" si="40"/>
        <v>1000000</v>
      </c>
      <c r="H236">
        <f t="shared" si="42"/>
        <v>115500</v>
      </c>
      <c r="I236">
        <f t="shared" si="43"/>
        <v>90000</v>
      </c>
      <c r="J236">
        <f t="shared" si="36"/>
        <v>43218797.50848648</v>
      </c>
      <c r="K236">
        <f t="shared" si="41"/>
        <v>43.218797508486482</v>
      </c>
    </row>
    <row r="237" spans="2:11" x14ac:dyDescent="0.25">
      <c r="B237">
        <f t="shared" si="44"/>
        <v>235</v>
      </c>
      <c r="C237">
        <f t="shared" si="37"/>
        <v>0.25540714027870132</v>
      </c>
      <c r="D237">
        <f t="shared" si="38"/>
        <v>44570055.172423065</v>
      </c>
      <c r="E237">
        <f t="shared" si="39"/>
        <v>44.570055172423068</v>
      </c>
      <c r="F237">
        <f t="shared" si="35"/>
        <v>1021.2765957446809</v>
      </c>
      <c r="G237">
        <f t="shared" si="40"/>
        <v>1000000</v>
      </c>
      <c r="H237">
        <f t="shared" si="42"/>
        <v>115500</v>
      </c>
      <c r="I237">
        <f t="shared" si="43"/>
        <v>90000</v>
      </c>
      <c r="J237">
        <f t="shared" si="36"/>
        <v>43363533.895827323</v>
      </c>
      <c r="K237">
        <f t="shared" si="41"/>
        <v>43.363533895827324</v>
      </c>
    </row>
    <row r="238" spans="2:11" x14ac:dyDescent="0.25">
      <c r="B238">
        <f t="shared" si="44"/>
        <v>236</v>
      </c>
      <c r="C238">
        <f t="shared" si="37"/>
        <v>0.25513615088891639</v>
      </c>
      <c r="D238">
        <f t="shared" si="38"/>
        <v>44714633.306444719</v>
      </c>
      <c r="E238">
        <f t="shared" si="39"/>
        <v>44.714633306444718</v>
      </c>
      <c r="F238">
        <f t="shared" si="35"/>
        <v>1016.9491525423729</v>
      </c>
      <c r="G238">
        <f t="shared" si="40"/>
        <v>1000000</v>
      </c>
      <c r="H238">
        <f t="shared" si="42"/>
        <v>115500</v>
      </c>
      <c r="I238">
        <f t="shared" si="43"/>
        <v>90000</v>
      </c>
      <c r="J238">
        <f t="shared" si="36"/>
        <v>43508116.357292175</v>
      </c>
      <c r="K238">
        <f t="shared" si="41"/>
        <v>43.508116357292174</v>
      </c>
    </row>
    <row r="239" spans="2:11" x14ac:dyDescent="0.25">
      <c r="B239">
        <f t="shared" si="44"/>
        <v>237</v>
      </c>
      <c r="C239">
        <f t="shared" si="37"/>
        <v>0.25486659303675535</v>
      </c>
      <c r="D239">
        <f t="shared" si="38"/>
        <v>44859058.366239764</v>
      </c>
      <c r="E239">
        <f t="shared" si="39"/>
        <v>44.859058366239765</v>
      </c>
      <c r="F239">
        <f t="shared" si="35"/>
        <v>1012.6582278481013</v>
      </c>
      <c r="G239">
        <f t="shared" si="40"/>
        <v>1000000</v>
      </c>
      <c r="H239">
        <f t="shared" si="42"/>
        <v>115500</v>
      </c>
      <c r="I239">
        <f t="shared" si="43"/>
        <v>90000</v>
      </c>
      <c r="J239">
        <f t="shared" si="36"/>
        <v>43652545.708011918</v>
      </c>
      <c r="K239">
        <f t="shared" si="41"/>
        <v>43.652545708011921</v>
      </c>
    </row>
    <row r="240" spans="2:11" x14ac:dyDescent="0.25">
      <c r="B240">
        <f t="shared" si="44"/>
        <v>238</v>
      </c>
      <c r="C240">
        <f t="shared" si="37"/>
        <v>0.2545984531673679</v>
      </c>
      <c r="D240">
        <f t="shared" si="38"/>
        <v>45003331.158740975</v>
      </c>
      <c r="E240">
        <f t="shared" si="39"/>
        <v>45.003331158740977</v>
      </c>
      <c r="F240">
        <f t="shared" si="35"/>
        <v>1008.4033613445379</v>
      </c>
      <c r="G240">
        <f t="shared" si="40"/>
        <v>1000000</v>
      </c>
      <c r="H240">
        <f t="shared" si="42"/>
        <v>115500</v>
      </c>
      <c r="I240">
        <f t="shared" si="43"/>
        <v>90000</v>
      </c>
      <c r="J240">
        <f t="shared" si="36"/>
        <v>43796822.755379632</v>
      </c>
      <c r="K240">
        <f t="shared" si="41"/>
        <v>43.79682275537963</v>
      </c>
    </row>
    <row r="241" spans="2:11" x14ac:dyDescent="0.25">
      <c r="B241">
        <f t="shared" si="44"/>
        <v>239</v>
      </c>
      <c r="C241">
        <f t="shared" si="37"/>
        <v>0.25433171791051756</v>
      </c>
      <c r="D241">
        <f t="shared" si="38"/>
        <v>45147452.48325628</v>
      </c>
      <c r="E241">
        <f t="shared" si="39"/>
        <v>45.147452483256281</v>
      </c>
      <c r="F241">
        <f t="shared" si="35"/>
        <v>1004.18410041841</v>
      </c>
      <c r="G241">
        <f t="shared" si="40"/>
        <v>1000000</v>
      </c>
      <c r="H241">
        <f t="shared" si="42"/>
        <v>115500</v>
      </c>
      <c r="I241">
        <f t="shared" si="43"/>
        <v>90000</v>
      </c>
      <c r="J241">
        <f t="shared" si="36"/>
        <v>43940948.299155861</v>
      </c>
      <c r="K241">
        <f t="shared" si="41"/>
        <v>43.940948299155863</v>
      </c>
    </row>
    <row r="242" spans="2:11" x14ac:dyDescent="0.25">
      <c r="B242">
        <f t="shared" si="44"/>
        <v>240</v>
      </c>
      <c r="C242">
        <f t="shared" si="37"/>
        <v>0.25406637407730737</v>
      </c>
      <c r="D242">
        <f t="shared" si="38"/>
        <v>45291423.131572649</v>
      </c>
      <c r="E242">
        <f t="shared" si="39"/>
        <v>45.29142313157265</v>
      </c>
      <c r="F242">
        <f t="shared" si="35"/>
        <v>1000</v>
      </c>
      <c r="G242">
        <f t="shared" si="40"/>
        <v>1000000</v>
      </c>
      <c r="H242">
        <f t="shared" si="42"/>
        <v>115500</v>
      </c>
      <c r="I242">
        <f t="shared" si="43"/>
        <v>90000</v>
      </c>
      <c r="J242">
        <f t="shared" si="36"/>
        <v>44084923.131572649</v>
      </c>
      <c r="K242">
        <f t="shared" si="41"/>
        <v>44.084923131572651</v>
      </c>
    </row>
    <row r="243" spans="2:11" x14ac:dyDescent="0.25">
      <c r="B243">
        <f t="shared" si="44"/>
        <v>241</v>
      </c>
      <c r="C243">
        <f t="shared" si="37"/>
        <v>0.2538024086569769</v>
      </c>
      <c r="D243">
        <f t="shared" si="38"/>
        <v>45435243.888058014</v>
      </c>
      <c r="E243">
        <f t="shared" si="39"/>
        <v>45.435243888058011</v>
      </c>
      <c r="F243">
        <f t="shared" si="35"/>
        <v>995.8506224066391</v>
      </c>
      <c r="G243">
        <f t="shared" si="40"/>
        <v>1000000</v>
      </c>
      <c r="H243">
        <f t="shared" si="42"/>
        <v>115500</v>
      </c>
      <c r="I243">
        <f t="shared" si="43"/>
        <v>90000</v>
      </c>
      <c r="J243">
        <f t="shared" si="36"/>
        <v>44228748.037435606</v>
      </c>
      <c r="K243">
        <f t="shared" si="41"/>
        <v>44.228748037435608</v>
      </c>
    </row>
    <row r="244" spans="2:11" x14ac:dyDescent="0.25">
      <c r="B244">
        <f t="shared" si="44"/>
        <v>242</v>
      </c>
      <c r="C244">
        <f t="shared" si="37"/>
        <v>0.25353980881376892</v>
      </c>
      <c r="D244">
        <f t="shared" si="38"/>
        <v>45578915.529761024</v>
      </c>
      <c r="E244">
        <f t="shared" si="39"/>
        <v>45.578915529761026</v>
      </c>
      <c r="F244">
        <f t="shared" si="35"/>
        <v>991.73553719008271</v>
      </c>
      <c r="G244">
        <f t="shared" si="40"/>
        <v>1000000</v>
      </c>
      <c r="H244">
        <f t="shared" si="42"/>
        <v>115500</v>
      </c>
      <c r="I244">
        <f t="shared" si="43"/>
        <v>90000</v>
      </c>
      <c r="J244">
        <f t="shared" si="36"/>
        <v>44372423.79422383</v>
      </c>
      <c r="K244">
        <f t="shared" si="41"/>
        <v>44.372423794223828</v>
      </c>
    </row>
    <row r="245" spans="2:11" x14ac:dyDescent="0.25">
      <c r="B245">
        <f t="shared" si="44"/>
        <v>243</v>
      </c>
      <c r="C245">
        <f t="shared" si="37"/>
        <v>0.25327856188386422</v>
      </c>
      <c r="D245">
        <f t="shared" si="38"/>
        <v>45722438.826509193</v>
      </c>
      <c r="E245">
        <f t="shared" si="39"/>
        <v>45.72243882650919</v>
      </c>
      <c r="F245">
        <f t="shared" si="35"/>
        <v>987.65432098765439</v>
      </c>
      <c r="G245">
        <f t="shared" si="40"/>
        <v>1000000</v>
      </c>
      <c r="H245">
        <f t="shared" si="42"/>
        <v>115500</v>
      </c>
      <c r="I245">
        <f t="shared" si="43"/>
        <v>90000</v>
      </c>
      <c r="J245">
        <f t="shared" si="36"/>
        <v>44515951.172188208</v>
      </c>
      <c r="K245">
        <f t="shared" si="41"/>
        <v>44.51595117218821</v>
      </c>
    </row>
    <row r="246" spans="2:11" x14ac:dyDescent="0.25">
      <c r="B246">
        <f t="shared" si="44"/>
        <v>244</v>
      </c>
      <c r="C246">
        <f t="shared" si="37"/>
        <v>0.25301865537238155</v>
      </c>
      <c r="D246">
        <f t="shared" si="38"/>
        <v>45865814.541005887</v>
      </c>
      <c r="E246">
        <f t="shared" si="39"/>
        <v>45.865814541005889</v>
      </c>
      <c r="F246">
        <f t="shared" si="35"/>
        <v>983.60655737704917</v>
      </c>
      <c r="G246">
        <f t="shared" si="40"/>
        <v>1000000</v>
      </c>
      <c r="H246">
        <f t="shared" si="42"/>
        <v>115500</v>
      </c>
      <c r="I246">
        <f t="shared" si="43"/>
        <v>90000</v>
      </c>
      <c r="J246">
        <f t="shared" si="36"/>
        <v>44659330.93444851</v>
      </c>
      <c r="K246">
        <f t="shared" si="41"/>
        <v>44.659330934448512</v>
      </c>
    </row>
    <row r="247" spans="2:11" x14ac:dyDescent="0.25">
      <c r="B247">
        <f t="shared" si="44"/>
        <v>245</v>
      </c>
      <c r="C247">
        <f t="shared" si="37"/>
        <v>0.25276007695044322</v>
      </c>
      <c r="D247">
        <f t="shared" si="38"/>
        <v>46009043.428924724</v>
      </c>
      <c r="E247">
        <f t="shared" si="39"/>
        <v>46.009043428924727</v>
      </c>
      <c r="F247">
        <f t="shared" si="35"/>
        <v>979.59183673469386</v>
      </c>
      <c r="G247">
        <f t="shared" si="40"/>
        <v>1000000</v>
      </c>
      <c r="H247">
        <f t="shared" si="42"/>
        <v>115500</v>
      </c>
      <c r="I247">
        <f t="shared" si="43"/>
        <v>90000</v>
      </c>
      <c r="J247">
        <f t="shared" si="36"/>
        <v>44802563.837087989</v>
      </c>
      <c r="K247">
        <f t="shared" si="41"/>
        <v>44.802563837087988</v>
      </c>
    </row>
    <row r="248" spans="2:11" x14ac:dyDescent="0.25">
      <c r="B248">
        <f t="shared" si="44"/>
        <v>246</v>
      </c>
      <c r="C248">
        <f t="shared" si="37"/>
        <v>0.25250281445230238</v>
      </c>
      <c r="D248">
        <f t="shared" si="38"/>
        <v>46152126.239002936</v>
      </c>
      <c r="E248">
        <f t="shared" si="39"/>
        <v>46.152126239002932</v>
      </c>
      <c r="F248">
        <f t="shared" si="35"/>
        <v>975.60975609756099</v>
      </c>
      <c r="G248">
        <f t="shared" si="40"/>
        <v>1000000</v>
      </c>
      <c r="H248">
        <f t="shared" si="42"/>
        <v>115500</v>
      </c>
      <c r="I248">
        <f t="shared" si="43"/>
        <v>90000</v>
      </c>
      <c r="J248">
        <f t="shared" si="36"/>
        <v>44945650.629246838</v>
      </c>
      <c r="K248">
        <f t="shared" si="41"/>
        <v>44.945650629246842</v>
      </c>
    </row>
    <row r="249" spans="2:11" x14ac:dyDescent="0.25">
      <c r="B249">
        <f t="shared" si="44"/>
        <v>247</v>
      </c>
      <c r="C249">
        <f t="shared" si="37"/>
        <v>0.25224685587253171</v>
      </c>
      <c r="D249">
        <f t="shared" si="38"/>
        <v>46295063.713133164</v>
      </c>
      <c r="E249">
        <f t="shared" si="39"/>
        <v>46.29506371313316</v>
      </c>
      <c r="F249">
        <f t="shared" si="35"/>
        <v>971.65991902834003</v>
      </c>
      <c r="G249">
        <f t="shared" si="40"/>
        <v>1000000</v>
      </c>
      <c r="H249">
        <f t="shared" si="42"/>
        <v>115500</v>
      </c>
      <c r="I249">
        <f t="shared" si="43"/>
        <v>90000</v>
      </c>
      <c r="J249">
        <f t="shared" si="36"/>
        <v>45088592.053214133</v>
      </c>
      <c r="K249">
        <f t="shared" si="41"/>
        <v>45.088592053214136</v>
      </c>
    </row>
    <row r="250" spans="2:11" x14ac:dyDescent="0.25">
      <c r="B250">
        <f t="shared" si="44"/>
        <v>248</v>
      </c>
      <c r="C250">
        <f t="shared" si="37"/>
        <v>0.25199218936327222</v>
      </c>
      <c r="D250">
        <f t="shared" si="38"/>
        <v>46437856.586453028</v>
      </c>
      <c r="E250">
        <f t="shared" si="39"/>
        <v>46.43785658645303</v>
      </c>
      <c r="F250">
        <f t="shared" si="35"/>
        <v>967.74193548387086</v>
      </c>
      <c r="G250">
        <f t="shared" si="40"/>
        <v>1000000</v>
      </c>
      <c r="H250">
        <f t="shared" si="42"/>
        <v>115500</v>
      </c>
      <c r="I250">
        <f t="shared" si="43"/>
        <v>90000</v>
      </c>
      <c r="J250">
        <f t="shared" si="36"/>
        <v>45231388.844517544</v>
      </c>
      <c r="K250">
        <f t="shared" si="41"/>
        <v>45.231388844517546</v>
      </c>
    </row>
    <row r="251" spans="2:11" x14ac:dyDescent="0.25">
      <c r="B251">
        <f t="shared" si="44"/>
        <v>249</v>
      </c>
      <c r="C251">
        <f t="shared" si="37"/>
        <v>0.25173880323153958</v>
      </c>
      <c r="D251">
        <f t="shared" si="38"/>
        <v>46580505.587434016</v>
      </c>
      <c r="E251">
        <f t="shared" si="39"/>
        <v>46.580505587434018</v>
      </c>
      <c r="F251">
        <f t="shared" si="35"/>
        <v>963.85542168674704</v>
      </c>
      <c r="G251">
        <f t="shared" si="40"/>
        <v>1000000</v>
      </c>
      <c r="H251">
        <f t="shared" si="42"/>
        <v>115500</v>
      </c>
      <c r="I251">
        <f t="shared" si="43"/>
        <v>90000</v>
      </c>
      <c r="J251">
        <f t="shared" si="36"/>
        <v>45374041.732012331</v>
      </c>
      <c r="K251">
        <f t="shared" si="41"/>
        <v>45.37404173201233</v>
      </c>
    </row>
    <row r="252" spans="2:11" x14ac:dyDescent="0.25">
      <c r="B252">
        <f t="shared" si="44"/>
        <v>250</v>
      </c>
      <c r="C252">
        <f t="shared" si="37"/>
        <v>0.25148668593658707</v>
      </c>
      <c r="D252">
        <f t="shared" si="38"/>
        <v>46723011.437968262</v>
      </c>
      <c r="E252">
        <f t="shared" si="39"/>
        <v>46.72301143796826</v>
      </c>
      <c r="F252">
        <f t="shared" si="35"/>
        <v>960</v>
      </c>
      <c r="G252">
        <f t="shared" si="40"/>
        <v>1000000</v>
      </c>
      <c r="H252">
        <f t="shared" si="42"/>
        <v>115500</v>
      </c>
      <c r="I252">
        <f t="shared" si="43"/>
        <v>90000</v>
      </c>
      <c r="J252">
        <f t="shared" si="36"/>
        <v>45516551.437968262</v>
      </c>
      <c r="K252">
        <f t="shared" si="41"/>
        <v>45.516551437968261</v>
      </c>
    </row>
    <row r="253" spans="2:11" x14ac:dyDescent="0.25">
      <c r="B253">
        <f t="shared" si="44"/>
        <v>251</v>
      </c>
      <c r="C253">
        <f t="shared" si="37"/>
        <v>0.25123582608732442</v>
      </c>
      <c r="D253">
        <f t="shared" si="38"/>
        <v>46865374.853454091</v>
      </c>
      <c r="E253">
        <f t="shared" si="39"/>
        <v>46.865374853454092</v>
      </c>
      <c r="F253">
        <f t="shared" si="35"/>
        <v>956.17529880478082</v>
      </c>
      <c r="G253">
        <f t="shared" si="40"/>
        <v>1000000</v>
      </c>
      <c r="H253">
        <f t="shared" si="42"/>
        <v>115500</v>
      </c>
      <c r="I253">
        <f t="shared" si="43"/>
        <v>90000</v>
      </c>
      <c r="J253">
        <f t="shared" si="36"/>
        <v>45658918.678155288</v>
      </c>
      <c r="K253">
        <f t="shared" si="41"/>
        <v>45.658918678155288</v>
      </c>
    </row>
    <row r="254" spans="2:11" x14ac:dyDescent="0.25">
      <c r="B254">
        <f t="shared" si="44"/>
        <v>252</v>
      </c>
      <c r="C254">
        <f t="shared" si="37"/>
        <v>0.25098621243978964</v>
      </c>
      <c r="D254">
        <f t="shared" si="38"/>
        <v>47007596.542879939</v>
      </c>
      <c r="E254">
        <f t="shared" si="39"/>
        <v>47.007596542879938</v>
      </c>
      <c r="F254">
        <f t="shared" si="35"/>
        <v>952.38095238095229</v>
      </c>
      <c r="G254">
        <f t="shared" si="40"/>
        <v>1000000</v>
      </c>
      <c r="H254">
        <f t="shared" si="42"/>
        <v>115500</v>
      </c>
      <c r="I254">
        <f t="shared" si="43"/>
        <v>90000</v>
      </c>
      <c r="J254">
        <f t="shared" si="36"/>
        <v>45801144.161927558</v>
      </c>
      <c r="K254">
        <f t="shared" si="41"/>
        <v>45.80114416192756</v>
      </c>
    </row>
    <row r="255" spans="2:11" x14ac:dyDescent="0.25">
      <c r="B255">
        <f t="shared" si="44"/>
        <v>253</v>
      </c>
      <c r="C255">
        <f t="shared" si="37"/>
        <v>0.25073783389467402</v>
      </c>
      <c r="D255">
        <f t="shared" si="38"/>
        <v>47149677.208907202</v>
      </c>
      <c r="E255">
        <f t="shared" si="39"/>
        <v>47.1496772089072</v>
      </c>
      <c r="F255">
        <f t="shared" si="35"/>
        <v>948.61660079051387</v>
      </c>
      <c r="G255">
        <f t="shared" si="40"/>
        <v>1000000</v>
      </c>
      <c r="H255">
        <f t="shared" si="42"/>
        <v>115500</v>
      </c>
      <c r="I255">
        <f t="shared" si="43"/>
        <v>90000</v>
      </c>
      <c r="J255">
        <f t="shared" si="36"/>
        <v>45943228.592306413</v>
      </c>
      <c r="K255">
        <f t="shared" si="41"/>
        <v>45.943228592306411</v>
      </c>
    </row>
    <row r="256" spans="2:11" x14ac:dyDescent="0.25">
      <c r="B256">
        <f t="shared" si="44"/>
        <v>254</v>
      </c>
      <c r="C256">
        <f t="shared" si="37"/>
        <v>0.25049067949489828</v>
      </c>
      <c r="D256">
        <f t="shared" si="38"/>
        <v>47291617.547951318</v>
      </c>
      <c r="E256">
        <f t="shared" si="39"/>
        <v>47.291617547951319</v>
      </c>
      <c r="F256">
        <f t="shared" si="35"/>
        <v>944.88188976377955</v>
      </c>
      <c r="G256">
        <f t="shared" si="40"/>
        <v>1000000</v>
      </c>
      <c r="H256">
        <f t="shared" si="42"/>
        <v>115500</v>
      </c>
      <c r="I256">
        <f t="shared" si="43"/>
        <v>90000</v>
      </c>
      <c r="J256">
        <f t="shared" si="36"/>
        <v>46085172.666061558</v>
      </c>
      <c r="K256">
        <f t="shared" si="41"/>
        <v>46.08517266606156</v>
      </c>
    </row>
    <row r="257" spans="2:11" x14ac:dyDescent="0.25">
      <c r="B257">
        <f t="shared" si="44"/>
        <v>255</v>
      </c>
      <c r="C257">
        <f t="shared" si="37"/>
        <v>0.2502447384232383</v>
      </c>
      <c r="D257">
        <f t="shared" si="38"/>
        <v>47433418.250261605</v>
      </c>
      <c r="E257">
        <f t="shared" si="39"/>
        <v>47.433418250261603</v>
      </c>
      <c r="F257">
        <f t="shared" si="35"/>
        <v>941.17647058823525</v>
      </c>
      <c r="G257">
        <f t="shared" si="40"/>
        <v>1000000</v>
      </c>
      <c r="H257">
        <f t="shared" si="42"/>
        <v>115500</v>
      </c>
      <c r="I257">
        <f t="shared" si="43"/>
        <v>90000</v>
      </c>
      <c r="J257">
        <f t="shared" si="36"/>
        <v>46226977.07379102</v>
      </c>
      <c r="K257">
        <f t="shared" si="41"/>
        <v>46.226977073791019</v>
      </c>
    </row>
    <row r="258" spans="2:11" x14ac:dyDescent="0.25">
      <c r="B258">
        <f t="shared" si="44"/>
        <v>256</v>
      </c>
      <c r="C258">
        <f t="shared" si="37"/>
        <v>0.25</v>
      </c>
      <c r="D258">
        <f t="shared" si="38"/>
        <v>47575079.999999985</v>
      </c>
      <c r="E258">
        <f t="shared" si="39"/>
        <v>47.575079999999986</v>
      </c>
      <c r="F258">
        <f t="shared" ref="F258:F321" si="45">800/B258*300</f>
        <v>937.5</v>
      </c>
      <c r="G258">
        <f t="shared" si="40"/>
        <v>1000000</v>
      </c>
      <c r="H258">
        <f t="shared" si="42"/>
        <v>115500</v>
      </c>
      <c r="I258">
        <f t="shared" si="43"/>
        <v>90000</v>
      </c>
      <c r="J258">
        <f t="shared" ref="J258:J321" si="46">D258-I258-H258-G258-F258</f>
        <v>46368642.499999985</v>
      </c>
      <c r="K258">
        <f t="shared" si="41"/>
        <v>46.368642499999986</v>
      </c>
    </row>
    <row r="259" spans="2:11" x14ac:dyDescent="0.25">
      <c r="B259">
        <f t="shared" si="44"/>
        <v>257</v>
      </c>
      <c r="C259">
        <f t="shared" si="37"/>
        <v>0.24975645368074184</v>
      </c>
      <c r="D259">
        <f t="shared" si="38"/>
        <v>47716603.475318111</v>
      </c>
      <c r="E259">
        <f t="shared" si="39"/>
        <v>47.716603475318109</v>
      </c>
      <c r="F259">
        <f t="shared" si="45"/>
        <v>933.85214007782099</v>
      </c>
      <c r="G259">
        <f t="shared" si="40"/>
        <v>1000000</v>
      </c>
      <c r="H259">
        <f t="shared" si="42"/>
        <v>115500</v>
      </c>
      <c r="I259">
        <f t="shared" si="43"/>
        <v>90000</v>
      </c>
      <c r="J259">
        <f t="shared" si="46"/>
        <v>46510169.623178035</v>
      </c>
      <c r="K259">
        <f t="shared" si="41"/>
        <v>46.510169623178037</v>
      </c>
    </row>
    <row r="260" spans="2:11" x14ac:dyDescent="0.25">
      <c r="B260">
        <f t="shared" si="44"/>
        <v>258</v>
      </c>
      <c r="C260">
        <f t="shared" ref="C260:C323" si="47">1/B260^0.25</f>
        <v>0.24951408905404329</v>
      </c>
      <c r="D260">
        <f t="shared" ref="D260:D323" si="48">0.87*280/3*(B260^0.75 - 1)*300*31</f>
        <v>47857989.348433249</v>
      </c>
      <c r="E260">
        <f t="shared" ref="E260:E323" si="49">D260/10^6</f>
        <v>47.85798934843325</v>
      </c>
      <c r="F260">
        <f t="shared" si="45"/>
        <v>930.23255813953494</v>
      </c>
      <c r="G260">
        <f t="shared" ref="G260:G323" si="50">10^6</f>
        <v>1000000</v>
      </c>
      <c r="H260">
        <f t="shared" si="42"/>
        <v>115500</v>
      </c>
      <c r="I260">
        <f t="shared" si="43"/>
        <v>90000</v>
      </c>
      <c r="J260">
        <f t="shared" si="46"/>
        <v>46651559.11587511</v>
      </c>
      <c r="K260">
        <f t="shared" ref="K260:K323" si="51">J260/10^6</f>
        <v>46.651559115875109</v>
      </c>
    </row>
    <row r="261" spans="2:11" x14ac:dyDescent="0.25">
      <c r="B261">
        <f t="shared" si="44"/>
        <v>259</v>
      </c>
      <c r="C261">
        <f t="shared" si="47"/>
        <v>0.24927289583931908</v>
      </c>
      <c r="D261">
        <f t="shared" si="48"/>
        <v>47999238.285703205</v>
      </c>
      <c r="E261">
        <f t="shared" si="49"/>
        <v>47.999238285703207</v>
      </c>
      <c r="F261">
        <f t="shared" si="45"/>
        <v>926.64092664092664</v>
      </c>
      <c r="G261">
        <f t="shared" si="50"/>
        <v>1000000</v>
      </c>
      <c r="H261">
        <f t="shared" ref="H261:H324" si="52">70*5.5*300</f>
        <v>115500</v>
      </c>
      <c r="I261">
        <f t="shared" ref="I261:I324" si="53">300*300</f>
        <v>90000</v>
      </c>
      <c r="J261">
        <f t="shared" si="46"/>
        <v>46792811.64477656</v>
      </c>
      <c r="K261">
        <f t="shared" si="51"/>
        <v>46.792811644776563</v>
      </c>
    </row>
    <row r="262" spans="2:11" x14ac:dyDescent="0.25">
      <c r="B262">
        <f t="shared" si="44"/>
        <v>260</v>
      </c>
      <c r="C262">
        <f t="shared" si="47"/>
        <v>0.24903286388467735</v>
      </c>
      <c r="D262">
        <f t="shared" si="48"/>
        <v>48140350.947699763</v>
      </c>
      <c r="E262">
        <f t="shared" si="49"/>
        <v>48.140350947699766</v>
      </c>
      <c r="F262">
        <f t="shared" si="45"/>
        <v>923.07692307692309</v>
      </c>
      <c r="G262">
        <f t="shared" si="50"/>
        <v>1000000</v>
      </c>
      <c r="H262">
        <f t="shared" si="52"/>
        <v>115500</v>
      </c>
      <c r="I262">
        <f t="shared" si="53"/>
        <v>90000</v>
      </c>
      <c r="J262">
        <f t="shared" si="46"/>
        <v>46933927.870776683</v>
      </c>
      <c r="K262">
        <f t="shared" si="51"/>
        <v>46.933927870776685</v>
      </c>
    </row>
    <row r="263" spans="2:11" x14ac:dyDescent="0.25">
      <c r="B263">
        <f t="shared" si="44"/>
        <v>261</v>
      </c>
      <c r="C263">
        <f t="shared" si="47"/>
        <v>0.2487939831648211</v>
      </c>
      <c r="D263">
        <f t="shared" si="48"/>
        <v>48281327.989280805</v>
      </c>
      <c r="E263">
        <f t="shared" si="49"/>
        <v>48.281327989280804</v>
      </c>
      <c r="F263">
        <f t="shared" si="45"/>
        <v>919.54022988505756</v>
      </c>
      <c r="G263">
        <f t="shared" si="50"/>
        <v>1000000</v>
      </c>
      <c r="H263">
        <f t="shared" si="52"/>
        <v>115500</v>
      </c>
      <c r="I263">
        <f t="shared" si="53"/>
        <v>90000</v>
      </c>
      <c r="J263">
        <f t="shared" si="46"/>
        <v>47074908.449050918</v>
      </c>
      <c r="K263">
        <f t="shared" si="51"/>
        <v>47.074908449050916</v>
      </c>
    </row>
    <row r="264" spans="2:11" x14ac:dyDescent="0.25">
      <c r="B264">
        <f t="shared" si="44"/>
        <v>262</v>
      </c>
      <c r="C264">
        <f t="shared" si="47"/>
        <v>0.24855624377899171</v>
      </c>
      <c r="D264">
        <f t="shared" si="48"/>
        <v>48422170.059661552</v>
      </c>
      <c r="E264">
        <f t="shared" si="49"/>
        <v>48.422170059661553</v>
      </c>
      <c r="F264">
        <f t="shared" si="45"/>
        <v>916.03053435114509</v>
      </c>
      <c r="G264">
        <f t="shared" si="50"/>
        <v>1000000</v>
      </c>
      <c r="H264">
        <f t="shared" si="52"/>
        <v>115500</v>
      </c>
      <c r="I264">
        <f t="shared" si="53"/>
        <v>90000</v>
      </c>
      <c r="J264">
        <f t="shared" si="46"/>
        <v>47215754.029127203</v>
      </c>
      <c r="K264">
        <f t="shared" si="51"/>
        <v>47.215754029127204</v>
      </c>
    </row>
    <row r="265" spans="2:11" x14ac:dyDescent="0.25">
      <c r="B265">
        <f t="shared" si="44"/>
        <v>263</v>
      </c>
      <c r="C265">
        <f t="shared" si="47"/>
        <v>0.24831963594895334</v>
      </c>
      <c r="D265">
        <f t="shared" si="48"/>
        <v>48562877.802484676</v>
      </c>
      <c r="E265">
        <f t="shared" si="49"/>
        <v>48.562877802484678</v>
      </c>
      <c r="F265">
        <f t="shared" si="45"/>
        <v>912.54752851711021</v>
      </c>
      <c r="G265">
        <f t="shared" si="50"/>
        <v>1000000</v>
      </c>
      <c r="H265">
        <f t="shared" si="52"/>
        <v>115500</v>
      </c>
      <c r="I265">
        <f t="shared" si="53"/>
        <v>90000</v>
      </c>
      <c r="J265">
        <f t="shared" si="46"/>
        <v>47356465.254956156</v>
      </c>
      <c r="K265">
        <f t="shared" si="51"/>
        <v>47.356465254956156</v>
      </c>
    </row>
    <row r="266" spans="2:11" x14ac:dyDescent="0.25">
      <c r="B266">
        <f t="shared" si="44"/>
        <v>264</v>
      </c>
      <c r="C266">
        <f t="shared" si="47"/>
        <v>0.24808415001701814</v>
      </c>
      <c r="D266">
        <f t="shared" si="48"/>
        <v>48703451.855888791</v>
      </c>
      <c r="E266">
        <f t="shared" si="49"/>
        <v>48.703451855888794</v>
      </c>
      <c r="F266">
        <f t="shared" si="45"/>
        <v>909.09090909090912</v>
      </c>
      <c r="G266">
        <f t="shared" si="50"/>
        <v>1000000</v>
      </c>
      <c r="H266">
        <f t="shared" si="52"/>
        <v>115500</v>
      </c>
      <c r="I266">
        <f t="shared" si="53"/>
        <v>90000</v>
      </c>
      <c r="J266">
        <f t="shared" si="46"/>
        <v>47497042.764979698</v>
      </c>
      <c r="K266">
        <f t="shared" si="51"/>
        <v>47.497042764979696</v>
      </c>
    </row>
    <row r="267" spans="2:11" x14ac:dyDescent="0.25">
      <c r="B267">
        <f t="shared" si="44"/>
        <v>265</v>
      </c>
      <c r="C267">
        <f t="shared" si="47"/>
        <v>0.24784977644410966</v>
      </c>
      <c r="D267">
        <f t="shared" si="48"/>
        <v>48843892.852576487</v>
      </c>
      <c r="E267">
        <f t="shared" si="49"/>
        <v>48.843892852576488</v>
      </c>
      <c r="F267">
        <f t="shared" si="45"/>
        <v>905.66037735849068</v>
      </c>
      <c r="G267">
        <f t="shared" si="50"/>
        <v>1000000</v>
      </c>
      <c r="H267">
        <f t="shared" si="52"/>
        <v>115500</v>
      </c>
      <c r="I267">
        <f t="shared" si="53"/>
        <v>90000</v>
      </c>
      <c r="J267">
        <f t="shared" si="46"/>
        <v>47637487.192199126</v>
      </c>
      <c r="K267">
        <f t="shared" si="51"/>
        <v>47.637487192199124</v>
      </c>
    </row>
    <row r="268" spans="2:11" x14ac:dyDescent="0.25">
      <c r="B268">
        <f t="shared" si="44"/>
        <v>266</v>
      </c>
      <c r="C268">
        <f t="shared" si="47"/>
        <v>0.24761650580786526</v>
      </c>
      <c r="D268">
        <f t="shared" si="48"/>
        <v>48984201.419880792</v>
      </c>
      <c r="E268">
        <f t="shared" si="49"/>
        <v>48.98420141988079</v>
      </c>
      <c r="F268">
        <f t="shared" si="45"/>
        <v>902.25563909774428</v>
      </c>
      <c r="G268">
        <f t="shared" si="50"/>
        <v>1000000</v>
      </c>
      <c r="H268">
        <f t="shared" si="52"/>
        <v>115500</v>
      </c>
      <c r="I268">
        <f t="shared" si="53"/>
        <v>90000</v>
      </c>
      <c r="J268">
        <f t="shared" si="46"/>
        <v>47777799.164241694</v>
      </c>
      <c r="K268">
        <f t="shared" si="51"/>
        <v>47.777799164241692</v>
      </c>
    </row>
    <row r="269" spans="2:11" x14ac:dyDescent="0.25">
      <c r="B269">
        <f t="shared" si="44"/>
        <v>267</v>
      </c>
      <c r="C269">
        <f t="shared" si="47"/>
        <v>0.24738432880077604</v>
      </c>
      <c r="D269">
        <f t="shared" si="48"/>
        <v>49124378.179830812</v>
      </c>
      <c r="E269">
        <f t="shared" si="49"/>
        <v>49.124378179830813</v>
      </c>
      <c r="F269">
        <f t="shared" si="45"/>
        <v>898.87640449438209</v>
      </c>
      <c r="G269">
        <f t="shared" si="50"/>
        <v>1000000</v>
      </c>
      <c r="H269">
        <f t="shared" si="52"/>
        <v>115500</v>
      </c>
      <c r="I269">
        <f t="shared" si="53"/>
        <v>90000</v>
      </c>
      <c r="J269">
        <f t="shared" si="46"/>
        <v>47917979.303426318</v>
      </c>
      <c r="K269">
        <f t="shared" si="51"/>
        <v>47.917979303426321</v>
      </c>
    </row>
    <row r="270" spans="2:11" x14ac:dyDescent="0.25">
      <c r="B270">
        <f t="shared" si="44"/>
        <v>268</v>
      </c>
      <c r="C270">
        <f t="shared" si="47"/>
        <v>0.24715323622836219</v>
      </c>
      <c r="D270">
        <f t="shared" si="48"/>
        <v>49264423.749216288</v>
      </c>
      <c r="E270">
        <f t="shared" si="49"/>
        <v>49.264423749216292</v>
      </c>
      <c r="F270">
        <f t="shared" si="45"/>
        <v>895.5223880597016</v>
      </c>
      <c r="G270">
        <f t="shared" si="50"/>
        <v>1000000</v>
      </c>
      <c r="H270">
        <f t="shared" si="52"/>
        <v>115500</v>
      </c>
      <c r="I270">
        <f t="shared" si="53"/>
        <v>90000</v>
      </c>
      <c r="J270">
        <f t="shared" si="46"/>
        <v>48058028.226828225</v>
      </c>
      <c r="K270">
        <f t="shared" si="51"/>
        <v>48.058028226828228</v>
      </c>
    </row>
    <row r="271" spans="2:11" x14ac:dyDescent="0.25">
      <c r="B271">
        <f t="shared" si="44"/>
        <v>269</v>
      </c>
      <c r="C271">
        <f t="shared" si="47"/>
        <v>0.24692321900738545</v>
      </c>
      <c r="D271">
        <f t="shared" si="48"/>
        <v>49404338.739651017</v>
      </c>
      <c r="E271">
        <f t="shared" si="49"/>
        <v>49.404338739651017</v>
      </c>
      <c r="F271">
        <f t="shared" si="45"/>
        <v>892.19330855018586</v>
      </c>
      <c r="G271">
        <f t="shared" si="50"/>
        <v>1000000</v>
      </c>
      <c r="H271">
        <f t="shared" si="52"/>
        <v>115500</v>
      </c>
      <c r="I271">
        <f t="shared" si="53"/>
        <v>90000</v>
      </c>
      <c r="J271">
        <f t="shared" si="46"/>
        <v>48197946.54634247</v>
      </c>
      <c r="K271">
        <f t="shared" si="51"/>
        <v>48.197946546342472</v>
      </c>
    </row>
    <row r="272" spans="2:11" x14ac:dyDescent="0.25">
      <c r="B272">
        <f t="shared" si="44"/>
        <v>270</v>
      </c>
      <c r="C272">
        <f t="shared" si="47"/>
        <v>0.24669426816409507</v>
      </c>
      <c r="D272">
        <f t="shared" si="48"/>
        <v>49544123.757635474</v>
      </c>
      <c r="E272">
        <f t="shared" si="49"/>
        <v>49.544123757635475</v>
      </c>
      <c r="F272">
        <f t="shared" si="45"/>
        <v>888.8888888888888</v>
      </c>
      <c r="G272">
        <f t="shared" si="50"/>
        <v>1000000</v>
      </c>
      <c r="H272">
        <f t="shared" si="52"/>
        <v>115500</v>
      </c>
      <c r="I272">
        <f t="shared" si="53"/>
        <v>90000</v>
      </c>
      <c r="J272">
        <f t="shared" si="46"/>
        <v>48337734.868746586</v>
      </c>
      <c r="K272">
        <f t="shared" si="51"/>
        <v>48.337734868746587</v>
      </c>
    </row>
    <row r="273" spans="2:11" x14ac:dyDescent="0.25">
      <c r="B273">
        <f t="shared" si="44"/>
        <v>271</v>
      </c>
      <c r="C273">
        <f t="shared" si="47"/>
        <v>0.24646637483250874</v>
      </c>
      <c r="D273">
        <f t="shared" si="48"/>
        <v>49683779.404618174</v>
      </c>
      <c r="E273">
        <f t="shared" si="49"/>
        <v>49.683779404618171</v>
      </c>
      <c r="F273">
        <f t="shared" si="45"/>
        <v>885.60885608856086</v>
      </c>
      <c r="G273">
        <f t="shared" si="50"/>
        <v>1000000</v>
      </c>
      <c r="H273">
        <f t="shared" si="52"/>
        <v>115500</v>
      </c>
      <c r="I273">
        <f t="shared" si="53"/>
        <v>90000</v>
      </c>
      <c r="J273">
        <f t="shared" si="46"/>
        <v>48477393.795762084</v>
      </c>
      <c r="K273">
        <f t="shared" si="51"/>
        <v>48.477393795762083</v>
      </c>
    </row>
    <row r="274" spans="2:11" x14ac:dyDescent="0.25">
      <c r="B274">
        <f t="shared" si="44"/>
        <v>272</v>
      </c>
      <c r="C274">
        <f t="shared" si="47"/>
        <v>0.24623953025272613</v>
      </c>
      <c r="D274">
        <f t="shared" si="48"/>
        <v>49823306.277056478</v>
      </c>
      <c r="E274">
        <f t="shared" si="49"/>
        <v>49.823306277056481</v>
      </c>
      <c r="F274">
        <f t="shared" si="45"/>
        <v>882.35294117647061</v>
      </c>
      <c r="G274">
        <f t="shared" si="50"/>
        <v>1000000</v>
      </c>
      <c r="H274">
        <f t="shared" si="52"/>
        <v>115500</v>
      </c>
      <c r="I274">
        <f t="shared" si="53"/>
        <v>90000</v>
      </c>
      <c r="J274">
        <f t="shared" si="46"/>
        <v>48616923.9241153</v>
      </c>
      <c r="K274">
        <f t="shared" si="51"/>
        <v>48.616923924115298</v>
      </c>
    </row>
    <row r="275" spans="2:11" x14ac:dyDescent="0.25">
      <c r="B275">
        <f t="shared" si="44"/>
        <v>273</v>
      </c>
      <c r="C275">
        <f t="shared" si="47"/>
        <v>0.24601372576927538</v>
      </c>
      <c r="D275">
        <f t="shared" si="48"/>
        <v>49962704.966475822</v>
      </c>
      <c r="E275">
        <f t="shared" si="49"/>
        <v>49.962704966475819</v>
      </c>
      <c r="F275">
        <f t="shared" si="45"/>
        <v>879.12087912087907</v>
      </c>
      <c r="G275">
        <f t="shared" si="50"/>
        <v>1000000</v>
      </c>
      <c r="H275">
        <f t="shared" si="52"/>
        <v>115500</v>
      </c>
      <c r="I275">
        <f t="shared" si="53"/>
        <v>90000</v>
      </c>
      <c r="J275">
        <f t="shared" si="46"/>
        <v>48756325.845596701</v>
      </c>
      <c r="K275">
        <f t="shared" si="51"/>
        <v>48.756325845596699</v>
      </c>
    </row>
    <row r="276" spans="2:11" x14ac:dyDescent="0.25">
      <c r="B276">
        <f t="shared" si="44"/>
        <v>274</v>
      </c>
      <c r="C276">
        <f t="shared" si="47"/>
        <v>0.24578895282949087</v>
      </c>
      <c r="D276">
        <f t="shared" si="48"/>
        <v>50101976.059528828</v>
      </c>
      <c r="E276">
        <f t="shared" si="49"/>
        <v>50.10197605952883</v>
      </c>
      <c r="F276">
        <f t="shared" si="45"/>
        <v>875.91240875912411</v>
      </c>
      <c r="G276">
        <f t="shared" si="50"/>
        <v>1000000</v>
      </c>
      <c r="H276">
        <f t="shared" si="52"/>
        <v>115500</v>
      </c>
      <c r="I276">
        <f t="shared" si="53"/>
        <v>90000</v>
      </c>
      <c r="J276">
        <f t="shared" si="46"/>
        <v>48895600.147120066</v>
      </c>
      <c r="K276">
        <f t="shared" si="51"/>
        <v>48.895600147120064</v>
      </c>
    </row>
    <row r="277" spans="2:11" x14ac:dyDescent="0.25">
      <c r="B277">
        <f t="shared" ref="B277:B340" si="54">B276+1</f>
        <v>275</v>
      </c>
      <c r="C277">
        <f t="shared" si="47"/>
        <v>0.2455652029819223</v>
      </c>
      <c r="D277">
        <f t="shared" si="48"/>
        <v>50241120.138052858</v>
      </c>
      <c r="E277">
        <f t="shared" si="49"/>
        <v>50.241120138052857</v>
      </c>
      <c r="F277">
        <f t="shared" si="45"/>
        <v>872.72727272727275</v>
      </c>
      <c r="G277">
        <f t="shared" si="50"/>
        <v>1000000</v>
      </c>
      <c r="H277">
        <f t="shared" si="52"/>
        <v>115500</v>
      </c>
      <c r="I277">
        <f t="shared" si="53"/>
        <v>90000</v>
      </c>
      <c r="J277">
        <f t="shared" si="46"/>
        <v>49034747.410780132</v>
      </c>
      <c r="K277">
        <f t="shared" si="51"/>
        <v>49.034747410780135</v>
      </c>
    </row>
    <row r="278" spans="2:11" x14ac:dyDescent="0.25">
      <c r="B278">
        <f t="shared" si="54"/>
        <v>276</v>
      </c>
      <c r="C278">
        <f t="shared" si="47"/>
        <v>0.24534246787477418</v>
      </c>
      <c r="D278">
        <f t="shared" si="48"/>
        <v>50380137.779126763</v>
      </c>
      <c r="E278">
        <f t="shared" si="49"/>
        <v>50.380137779126763</v>
      </c>
      <c r="F278">
        <f t="shared" si="45"/>
        <v>869.56521739130437</v>
      </c>
      <c r="G278">
        <f t="shared" si="50"/>
        <v>1000000</v>
      </c>
      <c r="H278">
        <f t="shared" si="52"/>
        <v>115500</v>
      </c>
      <c r="I278">
        <f t="shared" si="53"/>
        <v>90000</v>
      </c>
      <c r="J278">
        <f t="shared" si="46"/>
        <v>49173768.213909373</v>
      </c>
      <c r="K278">
        <f t="shared" si="51"/>
        <v>49.173768213909369</v>
      </c>
    </row>
    <row r="279" spans="2:11" x14ac:dyDescent="0.25">
      <c r="B279">
        <f t="shared" si="54"/>
        <v>277</v>
      </c>
      <c r="C279">
        <f t="shared" si="47"/>
        <v>0.24512073925437433</v>
      </c>
      <c r="D279">
        <f t="shared" si="48"/>
        <v>50519029.555127315</v>
      </c>
      <c r="E279">
        <f t="shared" si="49"/>
        <v>50.519029555127318</v>
      </c>
      <c r="F279">
        <f t="shared" si="45"/>
        <v>866.42599277978343</v>
      </c>
      <c r="G279">
        <f t="shared" si="50"/>
        <v>1000000</v>
      </c>
      <c r="H279">
        <f t="shared" si="52"/>
        <v>115500</v>
      </c>
      <c r="I279">
        <f t="shared" si="53"/>
        <v>90000</v>
      </c>
      <c r="J279">
        <f t="shared" si="46"/>
        <v>49312663.129134536</v>
      </c>
      <c r="K279">
        <f t="shared" si="51"/>
        <v>49.312663129134535</v>
      </c>
    </row>
    <row r="280" spans="2:11" x14ac:dyDescent="0.25">
      <c r="B280">
        <f t="shared" si="54"/>
        <v>278</v>
      </c>
      <c r="C280">
        <f t="shared" si="47"/>
        <v>0.24490000896367223</v>
      </c>
      <c r="D280">
        <f t="shared" si="48"/>
        <v>50657796.033783853</v>
      </c>
      <c r="E280">
        <f t="shared" si="49"/>
        <v>50.657796033783853</v>
      </c>
      <c r="F280">
        <f t="shared" si="45"/>
        <v>863.30935251798553</v>
      </c>
      <c r="G280">
        <f t="shared" si="50"/>
        <v>1000000</v>
      </c>
      <c r="H280">
        <f t="shared" si="52"/>
        <v>115500</v>
      </c>
      <c r="I280">
        <f t="shared" si="53"/>
        <v>90000</v>
      </c>
      <c r="J280">
        <f t="shared" si="46"/>
        <v>49451432.724431336</v>
      </c>
      <c r="K280">
        <f t="shared" si="51"/>
        <v>49.451432724431335</v>
      </c>
    </row>
    <row r="281" spans="2:11" x14ac:dyDescent="0.25">
      <c r="B281">
        <f t="shared" si="54"/>
        <v>279</v>
      </c>
      <c r="C281">
        <f t="shared" si="47"/>
        <v>0.24468026894076478</v>
      </c>
      <c r="D281">
        <f t="shared" si="48"/>
        <v>50796437.778232932</v>
      </c>
      <c r="E281">
        <f t="shared" si="49"/>
        <v>50.796437778232935</v>
      </c>
      <c r="F281">
        <f t="shared" si="45"/>
        <v>860.21505376344089</v>
      </c>
      <c r="G281">
        <f t="shared" si="50"/>
        <v>1000000</v>
      </c>
      <c r="H281">
        <f t="shared" si="52"/>
        <v>115500</v>
      </c>
      <c r="I281">
        <f t="shared" si="53"/>
        <v>90000</v>
      </c>
      <c r="J281">
        <f t="shared" si="46"/>
        <v>49590077.563179165</v>
      </c>
      <c r="K281">
        <f t="shared" si="51"/>
        <v>49.590077563179165</v>
      </c>
    </row>
    <row r="282" spans="2:11" x14ac:dyDescent="0.25">
      <c r="B282">
        <f t="shared" si="54"/>
        <v>280</v>
      </c>
      <c r="C282">
        <f t="shared" si="47"/>
        <v>0.24446151121745052</v>
      </c>
      <c r="D282">
        <f t="shared" si="48"/>
        <v>50934955.347071566</v>
      </c>
      <c r="E282">
        <f t="shared" si="49"/>
        <v>50.934955347071565</v>
      </c>
      <c r="F282">
        <f t="shared" si="45"/>
        <v>857.14285714285711</v>
      </c>
      <c r="G282">
        <f t="shared" si="50"/>
        <v>1000000</v>
      </c>
      <c r="H282">
        <f t="shared" si="52"/>
        <v>115500</v>
      </c>
      <c r="I282">
        <f t="shared" si="53"/>
        <v>90000</v>
      </c>
      <c r="J282">
        <f t="shared" si="46"/>
        <v>49728598.204214424</v>
      </c>
      <c r="K282">
        <f t="shared" si="51"/>
        <v>49.728598204214421</v>
      </c>
    </row>
    <row r="283" spans="2:11" x14ac:dyDescent="0.25">
      <c r="B283">
        <f t="shared" si="54"/>
        <v>281</v>
      </c>
      <c r="C283">
        <f t="shared" si="47"/>
        <v>0.24424372791781035</v>
      </c>
      <c r="D283">
        <f t="shared" si="48"/>
        <v>51073349.294410251</v>
      </c>
      <c r="E283">
        <f t="shared" si="49"/>
        <v>51.073349294410249</v>
      </c>
      <c r="F283">
        <f t="shared" si="45"/>
        <v>854.09252669039154</v>
      </c>
      <c r="G283">
        <f t="shared" si="50"/>
        <v>1000000</v>
      </c>
      <c r="H283">
        <f t="shared" si="52"/>
        <v>115500</v>
      </c>
      <c r="I283">
        <f t="shared" si="53"/>
        <v>90000</v>
      </c>
      <c r="J283">
        <f t="shared" si="46"/>
        <v>49866995.201883562</v>
      </c>
      <c r="K283">
        <f t="shared" si="51"/>
        <v>49.866995201883562</v>
      </c>
    </row>
    <row r="284" spans="2:11" x14ac:dyDescent="0.25">
      <c r="B284">
        <f t="shared" si="54"/>
        <v>282</v>
      </c>
      <c r="C284">
        <f t="shared" si="47"/>
        <v>0.24402691125681478</v>
      </c>
      <c r="D284">
        <f t="shared" si="48"/>
        <v>51211620.169924356</v>
      </c>
      <c r="E284">
        <f t="shared" si="49"/>
        <v>51.211620169924359</v>
      </c>
      <c r="F284">
        <f t="shared" si="45"/>
        <v>851.06382978723411</v>
      </c>
      <c r="G284">
        <f t="shared" si="50"/>
        <v>1000000</v>
      </c>
      <c r="H284">
        <f t="shared" si="52"/>
        <v>115500</v>
      </c>
      <c r="I284">
        <f t="shared" si="53"/>
        <v>90000</v>
      </c>
      <c r="J284">
        <f t="shared" si="46"/>
        <v>50005269.106094569</v>
      </c>
      <c r="K284">
        <f t="shared" si="51"/>
        <v>50.005269106094566</v>
      </c>
    </row>
    <row r="285" spans="2:11" x14ac:dyDescent="0.25">
      <c r="B285">
        <f t="shared" si="54"/>
        <v>283</v>
      </c>
      <c r="C285">
        <f t="shared" si="47"/>
        <v>0.24381105353895752</v>
      </c>
      <c r="D285">
        <f t="shared" si="48"/>
        <v>51349768.51890558</v>
      </c>
      <c r="E285">
        <f t="shared" si="49"/>
        <v>51.349768518905577</v>
      </c>
      <c r="F285">
        <f t="shared" si="45"/>
        <v>848.0565371024735</v>
      </c>
      <c r="G285">
        <f t="shared" si="50"/>
        <v>1000000</v>
      </c>
      <c r="H285">
        <f t="shared" si="52"/>
        <v>115500</v>
      </c>
      <c r="I285">
        <f t="shared" si="53"/>
        <v>90000</v>
      </c>
      <c r="J285">
        <f t="shared" si="46"/>
        <v>50143420.462368481</v>
      </c>
      <c r="K285">
        <f t="shared" si="51"/>
        <v>50.143420462368482</v>
      </c>
    </row>
    <row r="286" spans="2:11" x14ac:dyDescent="0.25">
      <c r="B286">
        <f t="shared" si="54"/>
        <v>284</v>
      </c>
      <c r="C286">
        <f t="shared" si="47"/>
        <v>0.2435961471569135</v>
      </c>
      <c r="D286">
        <f t="shared" si="48"/>
        <v>51487794.882312231</v>
      </c>
      <c r="E286">
        <f t="shared" si="49"/>
        <v>51.48779488231223</v>
      </c>
      <c r="F286">
        <f t="shared" si="45"/>
        <v>845.07042253521126</v>
      </c>
      <c r="G286">
        <f t="shared" si="50"/>
        <v>1000000</v>
      </c>
      <c r="H286">
        <f t="shared" si="52"/>
        <v>115500</v>
      </c>
      <c r="I286">
        <f t="shared" si="53"/>
        <v>90000</v>
      </c>
      <c r="J286">
        <f t="shared" si="46"/>
        <v>50281449.811889693</v>
      </c>
      <c r="K286">
        <f t="shared" si="51"/>
        <v>50.281449811889694</v>
      </c>
    </row>
    <row r="287" spans="2:11" x14ac:dyDescent="0.25">
      <c r="B287">
        <f t="shared" si="54"/>
        <v>285</v>
      </c>
      <c r="C287">
        <f t="shared" si="47"/>
        <v>0.24338218459022268</v>
      </c>
      <c r="D287">
        <f t="shared" si="48"/>
        <v>51625699.79681848</v>
      </c>
      <c r="E287">
        <f t="shared" si="49"/>
        <v>51.625699796818481</v>
      </c>
      <c r="F287">
        <f t="shared" si="45"/>
        <v>842.10526315789468</v>
      </c>
      <c r="G287">
        <f t="shared" si="50"/>
        <v>1000000</v>
      </c>
      <c r="H287">
        <f t="shared" si="52"/>
        <v>115500</v>
      </c>
      <c r="I287">
        <f t="shared" si="53"/>
        <v>90000</v>
      </c>
      <c r="J287">
        <f t="shared" si="46"/>
        <v>50419357.691555321</v>
      </c>
      <c r="K287">
        <f t="shared" si="51"/>
        <v>50.419357691555319</v>
      </c>
    </row>
    <row r="288" spans="2:11" x14ac:dyDescent="0.25">
      <c r="B288">
        <f t="shared" si="54"/>
        <v>286</v>
      </c>
      <c r="C288">
        <f t="shared" si="47"/>
        <v>0.24316915840399717</v>
      </c>
      <c r="D288">
        <f t="shared" si="48"/>
        <v>51763483.794863664</v>
      </c>
      <c r="E288">
        <f t="shared" si="49"/>
        <v>51.76348379486366</v>
      </c>
      <c r="F288">
        <f t="shared" si="45"/>
        <v>839.16083916083915</v>
      </c>
      <c r="G288">
        <f t="shared" si="50"/>
        <v>1000000</v>
      </c>
      <c r="H288">
        <f t="shared" si="52"/>
        <v>115500</v>
      </c>
      <c r="I288">
        <f t="shared" si="53"/>
        <v>90000</v>
      </c>
      <c r="J288">
        <f t="shared" si="46"/>
        <v>50557144.634024501</v>
      </c>
      <c r="K288">
        <f t="shared" si="51"/>
        <v>50.557144634024503</v>
      </c>
    </row>
    <row r="289" spans="2:11" x14ac:dyDescent="0.25">
      <c r="B289">
        <f t="shared" si="54"/>
        <v>287</v>
      </c>
      <c r="C289">
        <f t="shared" si="47"/>
        <v>0.2429570612476524</v>
      </c>
      <c r="D289">
        <f t="shared" si="48"/>
        <v>51901147.404700086</v>
      </c>
      <c r="E289">
        <f t="shared" si="49"/>
        <v>51.901147404700083</v>
      </c>
      <c r="F289">
        <f t="shared" si="45"/>
        <v>836.2369337979095</v>
      </c>
      <c r="G289">
        <f t="shared" si="50"/>
        <v>1000000</v>
      </c>
      <c r="H289">
        <f t="shared" si="52"/>
        <v>115500</v>
      </c>
      <c r="I289">
        <f t="shared" si="53"/>
        <v>90000</v>
      </c>
      <c r="J289">
        <f t="shared" si="46"/>
        <v>50694811.167766288</v>
      </c>
      <c r="K289">
        <f t="shared" si="51"/>
        <v>50.694811167766289</v>
      </c>
    </row>
    <row r="290" spans="2:11" x14ac:dyDescent="0.25">
      <c r="B290">
        <f t="shared" si="54"/>
        <v>288</v>
      </c>
      <c r="C290">
        <f t="shared" si="47"/>
        <v>0.24274588585366172</v>
      </c>
      <c r="D290">
        <f t="shared" si="48"/>
        <v>52038691.150440335</v>
      </c>
      <c r="E290">
        <f t="shared" si="49"/>
        <v>52.038691150440336</v>
      </c>
      <c r="F290">
        <f t="shared" si="45"/>
        <v>833.33333333333326</v>
      </c>
      <c r="G290">
        <f t="shared" si="50"/>
        <v>1000000</v>
      </c>
      <c r="H290">
        <f t="shared" si="52"/>
        <v>115500</v>
      </c>
      <c r="I290">
        <f t="shared" si="53"/>
        <v>90000</v>
      </c>
      <c r="J290">
        <f t="shared" si="46"/>
        <v>50832357.817106999</v>
      </c>
      <c r="K290">
        <f t="shared" si="51"/>
        <v>50.832357817107003</v>
      </c>
    </row>
    <row r="291" spans="2:11" x14ac:dyDescent="0.25">
      <c r="B291">
        <f t="shared" si="54"/>
        <v>289</v>
      </c>
      <c r="C291">
        <f t="shared" si="47"/>
        <v>0.24253562503633297</v>
      </c>
      <c r="D291">
        <f t="shared" si="48"/>
        <v>52176115.552104384</v>
      </c>
      <c r="E291">
        <f t="shared" si="49"/>
        <v>52.176115552104385</v>
      </c>
      <c r="F291">
        <f t="shared" si="45"/>
        <v>830.44982698961928</v>
      </c>
      <c r="G291">
        <f t="shared" si="50"/>
        <v>1000000</v>
      </c>
      <c r="H291">
        <f t="shared" si="52"/>
        <v>115500</v>
      </c>
      <c r="I291">
        <f t="shared" si="53"/>
        <v>90000</v>
      </c>
      <c r="J291">
        <f t="shared" si="46"/>
        <v>50969785.102277391</v>
      </c>
      <c r="K291">
        <f t="shared" si="51"/>
        <v>50.969785102277392</v>
      </c>
    </row>
    <row r="292" spans="2:11" x14ac:dyDescent="0.25">
      <c r="B292">
        <f t="shared" si="54"/>
        <v>290</v>
      </c>
      <c r="C292">
        <f t="shared" si="47"/>
        <v>0.242326271690608</v>
      </c>
      <c r="D292">
        <f t="shared" si="48"/>
        <v>52313421.125665076</v>
      </c>
      <c r="E292">
        <f t="shared" si="49"/>
        <v>52.313421125665073</v>
      </c>
      <c r="F292">
        <f t="shared" si="45"/>
        <v>827.58620689655174</v>
      </c>
      <c r="G292">
        <f t="shared" si="50"/>
        <v>1000000</v>
      </c>
      <c r="H292">
        <f t="shared" si="52"/>
        <v>115500</v>
      </c>
      <c r="I292">
        <f t="shared" si="53"/>
        <v>90000</v>
      </c>
      <c r="J292">
        <f t="shared" si="46"/>
        <v>51107093.539458178</v>
      </c>
      <c r="K292">
        <f t="shared" si="51"/>
        <v>51.107093539458177</v>
      </c>
    </row>
    <row r="293" spans="2:11" x14ac:dyDescent="0.25">
      <c r="B293">
        <f t="shared" si="54"/>
        <v>291</v>
      </c>
      <c r="C293">
        <f t="shared" si="47"/>
        <v>0.24211781879088312</v>
      </c>
      <c r="D293">
        <f t="shared" si="48"/>
        <v>52450608.383093886</v>
      </c>
      <c r="E293">
        <f t="shared" si="49"/>
        <v>52.450608383093886</v>
      </c>
      <c r="F293">
        <f t="shared" si="45"/>
        <v>824.74226804123714</v>
      </c>
      <c r="G293">
        <f t="shared" si="50"/>
        <v>1000000</v>
      </c>
      <c r="H293">
        <f t="shared" si="52"/>
        <v>115500</v>
      </c>
      <c r="I293">
        <f t="shared" si="53"/>
        <v>90000</v>
      </c>
      <c r="J293">
        <f t="shared" si="46"/>
        <v>51244283.640825845</v>
      </c>
      <c r="K293">
        <f t="shared" si="51"/>
        <v>51.244283640825849</v>
      </c>
    </row>
    <row r="294" spans="2:11" x14ac:dyDescent="0.25">
      <c r="B294">
        <f t="shared" si="54"/>
        <v>292</v>
      </c>
      <c r="C294">
        <f t="shared" si="47"/>
        <v>0.24191025938985161</v>
      </c>
      <c r="D294">
        <f t="shared" si="48"/>
        <v>52587677.832405396</v>
      </c>
      <c r="E294">
        <f t="shared" si="49"/>
        <v>52.587677832405397</v>
      </c>
      <c r="F294">
        <f t="shared" si="45"/>
        <v>821.91780821917803</v>
      </c>
      <c r="G294">
        <f t="shared" si="50"/>
        <v>1000000</v>
      </c>
      <c r="H294">
        <f t="shared" si="52"/>
        <v>115500</v>
      </c>
      <c r="I294">
        <f t="shared" si="53"/>
        <v>90000</v>
      </c>
      <c r="J294">
        <f t="shared" si="46"/>
        <v>51381355.914597176</v>
      </c>
      <c r="K294">
        <f t="shared" si="51"/>
        <v>51.381355914597179</v>
      </c>
    </row>
    <row r="295" spans="2:11" x14ac:dyDescent="0.25">
      <c r="B295">
        <f t="shared" si="54"/>
        <v>293</v>
      </c>
      <c r="C295">
        <f t="shared" si="47"/>
        <v>0.2417035866173661</v>
      </c>
      <c r="D295">
        <f t="shared" si="48"/>
        <v>52724629.977701291</v>
      </c>
      <c r="E295">
        <f t="shared" si="49"/>
        <v>52.724629977701291</v>
      </c>
      <c r="F295">
        <f t="shared" si="45"/>
        <v>819.11262798634823</v>
      </c>
      <c r="G295">
        <f t="shared" si="50"/>
        <v>1000000</v>
      </c>
      <c r="H295">
        <f t="shared" si="52"/>
        <v>115500</v>
      </c>
      <c r="I295">
        <f t="shared" si="53"/>
        <v>90000</v>
      </c>
      <c r="J295">
        <f t="shared" si="46"/>
        <v>51518310.865073308</v>
      </c>
      <c r="K295">
        <f t="shared" si="51"/>
        <v>51.51831086507331</v>
      </c>
    </row>
    <row r="296" spans="2:11" x14ac:dyDescent="0.25">
      <c r="B296">
        <f t="shared" si="54"/>
        <v>294</v>
      </c>
      <c r="C296">
        <f t="shared" si="47"/>
        <v>0.24149779367932214</v>
      </c>
      <c r="D296">
        <f t="shared" si="48"/>
        <v>52861465.319213793</v>
      </c>
      <c r="E296">
        <f t="shared" si="49"/>
        <v>52.861465319213792</v>
      </c>
      <c r="F296">
        <f t="shared" si="45"/>
        <v>816.32653061224482</v>
      </c>
      <c r="G296">
        <f t="shared" si="50"/>
        <v>1000000</v>
      </c>
      <c r="H296">
        <f t="shared" si="52"/>
        <v>115500</v>
      </c>
      <c r="I296">
        <f t="shared" si="53"/>
        <v>90000</v>
      </c>
      <c r="J296">
        <f t="shared" si="46"/>
        <v>51655148.99268318</v>
      </c>
      <c r="K296">
        <f t="shared" si="51"/>
        <v>51.655148992683181</v>
      </c>
    </row>
    <row r="297" spans="2:11" x14ac:dyDescent="0.25">
      <c r="B297">
        <f t="shared" si="54"/>
        <v>295</v>
      </c>
      <c r="C297">
        <f t="shared" si="47"/>
        <v>0.24129287385656087</v>
      </c>
      <c r="D297">
        <f t="shared" si="48"/>
        <v>52998184.353348538</v>
      </c>
      <c r="E297">
        <f t="shared" si="49"/>
        <v>52.998184353348542</v>
      </c>
      <c r="F297">
        <f t="shared" si="45"/>
        <v>813.5593220338983</v>
      </c>
      <c r="G297">
        <f t="shared" si="50"/>
        <v>1000000</v>
      </c>
      <c r="H297">
        <f t="shared" si="52"/>
        <v>115500</v>
      </c>
      <c r="I297">
        <f t="shared" si="53"/>
        <v>90000</v>
      </c>
      <c r="J297">
        <f t="shared" si="46"/>
        <v>51791870.794026501</v>
      </c>
      <c r="K297">
        <f t="shared" si="51"/>
        <v>51.791870794026501</v>
      </c>
    </row>
    <row r="298" spans="2:11" x14ac:dyDescent="0.25">
      <c r="B298">
        <f t="shared" si="54"/>
        <v>296</v>
      </c>
      <c r="C298">
        <f t="shared" si="47"/>
        <v>0.24108882050379199</v>
      </c>
      <c r="D298">
        <f t="shared" si="48"/>
        <v>53134787.572726488</v>
      </c>
      <c r="E298">
        <f t="shared" si="49"/>
        <v>53.134787572726488</v>
      </c>
      <c r="F298">
        <f t="shared" si="45"/>
        <v>810.81081081081084</v>
      </c>
      <c r="G298">
        <f t="shared" si="50"/>
        <v>1000000</v>
      </c>
      <c r="H298">
        <f t="shared" si="52"/>
        <v>115500</v>
      </c>
      <c r="I298">
        <f t="shared" si="53"/>
        <v>90000</v>
      </c>
      <c r="J298">
        <f t="shared" si="46"/>
        <v>51928476.761915676</v>
      </c>
      <c r="K298">
        <f t="shared" si="51"/>
        <v>51.928476761915675</v>
      </c>
    </row>
    <row r="299" spans="2:11" x14ac:dyDescent="0.25">
      <c r="B299">
        <f t="shared" si="54"/>
        <v>297</v>
      </c>
      <c r="C299">
        <f t="shared" si="47"/>
        <v>0.24088562704853511</v>
      </c>
      <c r="D299">
        <f t="shared" si="48"/>
        <v>53271275.466225602</v>
      </c>
      <c r="E299">
        <f t="shared" si="49"/>
        <v>53.271275466225603</v>
      </c>
      <c r="F299">
        <f t="shared" si="45"/>
        <v>808.08080808080808</v>
      </c>
      <c r="G299">
        <f t="shared" si="50"/>
        <v>1000000</v>
      </c>
      <c r="H299">
        <f t="shared" si="52"/>
        <v>115500</v>
      </c>
      <c r="I299">
        <f t="shared" si="53"/>
        <v>90000</v>
      </c>
      <c r="J299">
        <f t="shared" si="46"/>
        <v>52064967.385417521</v>
      </c>
      <c r="K299">
        <f t="shared" si="51"/>
        <v>52.064967385417518</v>
      </c>
    </row>
    <row r="300" spans="2:11" x14ac:dyDescent="0.25">
      <c r="B300">
        <f t="shared" si="54"/>
        <v>298</v>
      </c>
      <c r="C300">
        <f t="shared" si="47"/>
        <v>0.24068328699008001</v>
      </c>
      <c r="D300">
        <f t="shared" si="48"/>
        <v>53407648.519021787</v>
      </c>
      <c r="E300">
        <f t="shared" si="49"/>
        <v>53.407648519021784</v>
      </c>
      <c r="F300">
        <f t="shared" si="45"/>
        <v>805.36912751677858</v>
      </c>
      <c r="G300">
        <f t="shared" si="50"/>
        <v>1000000</v>
      </c>
      <c r="H300">
        <f t="shared" si="52"/>
        <v>115500</v>
      </c>
      <c r="I300">
        <f t="shared" si="53"/>
        <v>90000</v>
      </c>
      <c r="J300">
        <f t="shared" si="46"/>
        <v>52201343.149894267</v>
      </c>
      <c r="K300">
        <f t="shared" si="51"/>
        <v>52.201343149894271</v>
      </c>
    </row>
    <row r="301" spans="2:11" x14ac:dyDescent="0.25">
      <c r="B301">
        <f t="shared" si="54"/>
        <v>299</v>
      </c>
      <c r="C301">
        <f t="shared" si="47"/>
        <v>0.24048179389846541</v>
      </c>
      <c r="D301">
        <f t="shared" si="48"/>
        <v>53543907.212629221</v>
      </c>
      <c r="E301">
        <f t="shared" si="49"/>
        <v>53.543907212629222</v>
      </c>
      <c r="F301">
        <f t="shared" si="45"/>
        <v>802.67558528428094</v>
      </c>
      <c r="G301">
        <f t="shared" si="50"/>
        <v>1000000</v>
      </c>
      <c r="H301">
        <f t="shared" si="52"/>
        <v>115500</v>
      </c>
      <c r="I301">
        <f t="shared" si="53"/>
        <v>90000</v>
      </c>
      <c r="J301">
        <f t="shared" si="46"/>
        <v>52337604.537043937</v>
      </c>
      <c r="K301">
        <f t="shared" si="51"/>
        <v>52.337604537043937</v>
      </c>
    </row>
    <row r="302" spans="2:11" x14ac:dyDescent="0.25">
      <c r="B302">
        <f t="shared" si="54"/>
        <v>300</v>
      </c>
      <c r="C302">
        <f t="shared" si="47"/>
        <v>0.24028114141347545</v>
      </c>
      <c r="D302">
        <f t="shared" si="48"/>
        <v>53680052.024940021</v>
      </c>
      <c r="E302">
        <f t="shared" si="49"/>
        <v>53.680052024940018</v>
      </c>
      <c r="F302">
        <f t="shared" si="45"/>
        <v>800</v>
      </c>
      <c r="G302">
        <f t="shared" si="50"/>
        <v>1000000</v>
      </c>
      <c r="H302">
        <f t="shared" si="52"/>
        <v>115500</v>
      </c>
      <c r="I302">
        <f t="shared" si="53"/>
        <v>90000</v>
      </c>
      <c r="J302">
        <f t="shared" si="46"/>
        <v>52473752.024940021</v>
      </c>
      <c r="K302">
        <f t="shared" si="51"/>
        <v>52.473752024940019</v>
      </c>
    </row>
    <row r="303" spans="2:11" x14ac:dyDescent="0.25">
      <c r="B303">
        <f t="shared" si="54"/>
        <v>301</v>
      </c>
      <c r="C303">
        <f t="shared" si="47"/>
        <v>0.24008132324365325</v>
      </c>
      <c r="D303">
        <f t="shared" si="48"/>
        <v>53816083.43026378</v>
      </c>
      <c r="E303">
        <f t="shared" si="49"/>
        <v>53.816083430263781</v>
      </c>
      <c r="F303">
        <f t="shared" si="45"/>
        <v>797.34219269102994</v>
      </c>
      <c r="G303">
        <f t="shared" si="50"/>
        <v>1000000</v>
      </c>
      <c r="H303">
        <f t="shared" si="52"/>
        <v>115500</v>
      </c>
      <c r="I303">
        <f t="shared" si="53"/>
        <v>90000</v>
      </c>
      <c r="J303">
        <f t="shared" si="46"/>
        <v>52609786.088071086</v>
      </c>
      <c r="K303">
        <f t="shared" si="51"/>
        <v>52.609786088071083</v>
      </c>
    </row>
    <row r="304" spans="2:11" x14ac:dyDescent="0.25">
      <c r="B304">
        <f t="shared" si="54"/>
        <v>302</v>
      </c>
      <c r="C304">
        <f t="shared" si="47"/>
        <v>0.23988233316533253</v>
      </c>
      <c r="D304">
        <f t="shared" si="48"/>
        <v>53952001.899366036</v>
      </c>
      <c r="E304">
        <f t="shared" si="49"/>
        <v>53.952001899366039</v>
      </c>
      <c r="F304">
        <f t="shared" si="45"/>
        <v>794.70198675496692</v>
      </c>
      <c r="G304">
        <f t="shared" si="50"/>
        <v>1000000</v>
      </c>
      <c r="H304">
        <f t="shared" si="52"/>
        <v>115500</v>
      </c>
      <c r="I304">
        <f t="shared" si="53"/>
        <v>90000</v>
      </c>
      <c r="J304">
        <f t="shared" si="46"/>
        <v>52745707.197379284</v>
      </c>
      <c r="K304">
        <f t="shared" si="51"/>
        <v>52.745707197379282</v>
      </c>
    </row>
    <row r="305" spans="2:11" x14ac:dyDescent="0.25">
      <c r="B305">
        <f t="shared" si="54"/>
        <v>303</v>
      </c>
      <c r="C305">
        <f t="shared" si="47"/>
        <v>0.2396841650216856</v>
      </c>
      <c r="D305">
        <f t="shared" si="48"/>
        <v>54087807.899506129</v>
      </c>
      <c r="E305">
        <f t="shared" si="49"/>
        <v>54.087807899506132</v>
      </c>
      <c r="F305">
        <f t="shared" si="45"/>
        <v>792.0792079207921</v>
      </c>
      <c r="G305">
        <f t="shared" si="50"/>
        <v>1000000</v>
      </c>
      <c r="H305">
        <f t="shared" si="52"/>
        <v>115500</v>
      </c>
      <c r="I305">
        <f t="shared" si="53"/>
        <v>90000</v>
      </c>
      <c r="J305">
        <f t="shared" si="46"/>
        <v>52881515.82029821</v>
      </c>
      <c r="K305">
        <f t="shared" si="51"/>
        <v>52.881515820298212</v>
      </c>
    </row>
    <row r="306" spans="2:11" x14ac:dyDescent="0.25">
      <c r="B306">
        <f t="shared" si="54"/>
        <v>304</v>
      </c>
      <c r="C306">
        <f t="shared" si="47"/>
        <v>0.23948681272178735</v>
      </c>
      <c r="D306">
        <f t="shared" si="48"/>
        <v>54223501.8944754</v>
      </c>
      <c r="E306">
        <f t="shared" si="49"/>
        <v>54.223501894475397</v>
      </c>
      <c r="F306">
        <f t="shared" si="45"/>
        <v>789.47368421052636</v>
      </c>
      <c r="G306">
        <f t="shared" si="50"/>
        <v>1000000</v>
      </c>
      <c r="H306">
        <f t="shared" si="52"/>
        <v>115500</v>
      </c>
      <c r="I306">
        <f t="shared" si="53"/>
        <v>90000</v>
      </c>
      <c r="J306">
        <f t="shared" si="46"/>
        <v>53017212.420791186</v>
      </c>
      <c r="K306">
        <f t="shared" si="51"/>
        <v>53.017212420791189</v>
      </c>
    </row>
    <row r="307" spans="2:11" x14ac:dyDescent="0.25">
      <c r="B307">
        <f t="shared" si="54"/>
        <v>305</v>
      </c>
      <c r="C307">
        <f t="shared" si="47"/>
        <v>0.23929027023969615</v>
      </c>
      <c r="D307">
        <f t="shared" si="48"/>
        <v>54359084.344633766</v>
      </c>
      <c r="E307">
        <f t="shared" si="49"/>
        <v>54.359084344633764</v>
      </c>
      <c r="F307">
        <f t="shared" si="45"/>
        <v>786.88524590163934</v>
      </c>
      <c r="G307">
        <f t="shared" si="50"/>
        <v>1000000</v>
      </c>
      <c r="H307">
        <f t="shared" si="52"/>
        <v>115500</v>
      </c>
      <c r="I307">
        <f t="shared" si="53"/>
        <v>90000</v>
      </c>
      <c r="J307">
        <f t="shared" si="46"/>
        <v>53152797.459387861</v>
      </c>
      <c r="K307">
        <f t="shared" si="51"/>
        <v>53.152797459387862</v>
      </c>
    </row>
    <row r="308" spans="2:11" x14ac:dyDescent="0.25">
      <c r="B308">
        <f t="shared" si="54"/>
        <v>306</v>
      </c>
      <c r="C308">
        <f t="shared" si="47"/>
        <v>0.23909453161355018</v>
      </c>
      <c r="D308">
        <f t="shared" si="48"/>
        <v>54494555.706946298</v>
      </c>
      <c r="E308">
        <f t="shared" si="49"/>
        <v>54.494555706946301</v>
      </c>
      <c r="F308">
        <f t="shared" si="45"/>
        <v>784.31372549019613</v>
      </c>
      <c r="G308">
        <f t="shared" si="50"/>
        <v>1000000</v>
      </c>
      <c r="H308">
        <f t="shared" si="52"/>
        <v>115500</v>
      </c>
      <c r="I308">
        <f t="shared" si="53"/>
        <v>90000</v>
      </c>
      <c r="J308">
        <f t="shared" si="46"/>
        <v>53288271.393220805</v>
      </c>
      <c r="K308">
        <f t="shared" si="51"/>
        <v>53.288271393220803</v>
      </c>
    </row>
    <row r="309" spans="2:11" x14ac:dyDescent="0.25">
      <c r="B309">
        <f t="shared" si="54"/>
        <v>307</v>
      </c>
      <c r="C309">
        <f t="shared" si="47"/>
        <v>0.23889959094467902</v>
      </c>
      <c r="D309">
        <f t="shared" si="48"/>
        <v>54629916.43501962</v>
      </c>
      <c r="E309">
        <f t="shared" si="49"/>
        <v>54.629916435019616</v>
      </c>
      <c r="F309">
        <f t="shared" si="45"/>
        <v>781.75895765472308</v>
      </c>
      <c r="G309">
        <f t="shared" si="50"/>
        <v>1000000</v>
      </c>
      <c r="H309">
        <f t="shared" si="52"/>
        <v>115500</v>
      </c>
      <c r="I309">
        <f t="shared" si="53"/>
        <v>90000</v>
      </c>
      <c r="J309">
        <f t="shared" si="46"/>
        <v>53423634.676061966</v>
      </c>
      <c r="K309">
        <f t="shared" si="51"/>
        <v>53.423634676061965</v>
      </c>
    </row>
    <row r="310" spans="2:11" x14ac:dyDescent="0.25">
      <c r="B310">
        <f t="shared" si="54"/>
        <v>308</v>
      </c>
      <c r="C310">
        <f t="shared" si="47"/>
        <v>0.23870544239673086</v>
      </c>
      <c r="D310">
        <f t="shared" si="48"/>
        <v>54765166.97913707</v>
      </c>
      <c r="E310">
        <f t="shared" si="49"/>
        <v>54.765166979137071</v>
      </c>
      <c r="F310">
        <f t="shared" si="45"/>
        <v>779.22077922077926</v>
      </c>
      <c r="G310">
        <f t="shared" si="50"/>
        <v>1000000</v>
      </c>
      <c r="H310">
        <f t="shared" si="52"/>
        <v>115500</v>
      </c>
      <c r="I310">
        <f t="shared" si="53"/>
        <v>90000</v>
      </c>
      <c r="J310">
        <f t="shared" si="46"/>
        <v>53558887.758357853</v>
      </c>
      <c r="K310">
        <f t="shared" si="51"/>
        <v>53.558887758357855</v>
      </c>
    </row>
    <row r="311" spans="2:11" x14ac:dyDescent="0.25">
      <c r="B311">
        <f t="shared" si="54"/>
        <v>309</v>
      </c>
      <c r="C311">
        <f t="shared" si="47"/>
        <v>0.23851208019481407</v>
      </c>
      <c r="D311">
        <f t="shared" si="48"/>
        <v>54900307.786293998</v>
      </c>
      <c r="E311">
        <f t="shared" si="49"/>
        <v>54.900307786294</v>
      </c>
      <c r="F311">
        <f t="shared" si="45"/>
        <v>776.69902912621353</v>
      </c>
      <c r="G311">
        <f t="shared" si="50"/>
        <v>1000000</v>
      </c>
      <c r="H311">
        <f t="shared" si="52"/>
        <v>115500</v>
      </c>
      <c r="I311">
        <f t="shared" si="53"/>
        <v>90000</v>
      </c>
      <c r="J311">
        <f t="shared" si="46"/>
        <v>53694031.087264873</v>
      </c>
      <c r="K311">
        <f t="shared" si="51"/>
        <v>53.694031087264875</v>
      </c>
    </row>
    <row r="312" spans="2:11" x14ac:dyDescent="0.25">
      <c r="B312">
        <f t="shared" si="54"/>
        <v>310</v>
      </c>
      <c r="C312">
        <f t="shared" si="47"/>
        <v>0.23831949862465401</v>
      </c>
      <c r="D312">
        <f t="shared" si="48"/>
        <v>55035339.300232083</v>
      </c>
      <c r="E312">
        <f t="shared" si="49"/>
        <v>55.035339300232081</v>
      </c>
      <c r="F312">
        <f t="shared" si="45"/>
        <v>774.19354838709671</v>
      </c>
      <c r="G312">
        <f t="shared" si="50"/>
        <v>1000000</v>
      </c>
      <c r="H312">
        <f t="shared" si="52"/>
        <v>115500</v>
      </c>
      <c r="I312">
        <f t="shared" si="53"/>
        <v>90000</v>
      </c>
      <c r="J312">
        <f t="shared" si="46"/>
        <v>53829065.106683694</v>
      </c>
      <c r="K312">
        <f t="shared" si="51"/>
        <v>53.829065106683693</v>
      </c>
    </row>
    <row r="313" spans="2:11" x14ac:dyDescent="0.25">
      <c r="B313">
        <f t="shared" si="54"/>
        <v>311</v>
      </c>
      <c r="C313">
        <f t="shared" si="47"/>
        <v>0.23812769203176326</v>
      </c>
      <c r="D313">
        <f t="shared" si="48"/>
        <v>55170261.961473666</v>
      </c>
      <c r="E313">
        <f t="shared" si="49"/>
        <v>55.170261961473663</v>
      </c>
      <c r="F313">
        <f t="shared" si="45"/>
        <v>771.70418006430873</v>
      </c>
      <c r="G313">
        <f t="shared" si="50"/>
        <v>1000000</v>
      </c>
      <c r="H313">
        <f t="shared" si="52"/>
        <v>115500</v>
      </c>
      <c r="I313">
        <f t="shared" si="53"/>
        <v>90000</v>
      </c>
      <c r="J313">
        <f t="shared" si="46"/>
        <v>53963990.257293604</v>
      </c>
      <c r="K313">
        <f t="shared" si="51"/>
        <v>53.963990257293602</v>
      </c>
    </row>
    <row r="314" spans="2:11" x14ac:dyDescent="0.25">
      <c r="B314">
        <f t="shared" si="54"/>
        <v>312</v>
      </c>
      <c r="C314">
        <f t="shared" si="47"/>
        <v>0.23793665482062612</v>
      </c>
      <c r="D314">
        <f t="shared" si="48"/>
        <v>55305076.207355358</v>
      </c>
      <c r="E314">
        <f t="shared" si="49"/>
        <v>55.305076207355356</v>
      </c>
      <c r="F314">
        <f t="shared" si="45"/>
        <v>769.23076923076928</v>
      </c>
      <c r="G314">
        <f t="shared" si="50"/>
        <v>1000000</v>
      </c>
      <c r="H314">
        <f t="shared" si="52"/>
        <v>115500</v>
      </c>
      <c r="I314">
        <f t="shared" si="53"/>
        <v>90000</v>
      </c>
      <c r="J314">
        <f t="shared" si="46"/>
        <v>54098806.976586126</v>
      </c>
      <c r="K314">
        <f t="shared" si="51"/>
        <v>54.098806976586125</v>
      </c>
    </row>
    <row r="315" spans="2:11" x14ac:dyDescent="0.25">
      <c r="B315">
        <f t="shared" si="54"/>
        <v>313</v>
      </c>
      <c r="C315">
        <f t="shared" si="47"/>
        <v>0.23774638145389757</v>
      </c>
      <c r="D315">
        <f t="shared" si="48"/>
        <v>55439782.472060993</v>
      </c>
      <c r="E315">
        <f t="shared" si="49"/>
        <v>55.43978247206099</v>
      </c>
      <c r="F315">
        <f t="shared" si="45"/>
        <v>766.77316293929709</v>
      </c>
      <c r="G315">
        <f t="shared" si="50"/>
        <v>1000000</v>
      </c>
      <c r="H315">
        <f t="shared" si="52"/>
        <v>115500</v>
      </c>
      <c r="I315">
        <f t="shared" si="53"/>
        <v>90000</v>
      </c>
      <c r="J315">
        <f t="shared" si="46"/>
        <v>54233515.698898055</v>
      </c>
      <c r="K315">
        <f t="shared" si="51"/>
        <v>54.233515698898053</v>
      </c>
    </row>
    <row r="316" spans="2:11" x14ac:dyDescent="0.25">
      <c r="B316">
        <f t="shared" si="54"/>
        <v>314</v>
      </c>
      <c r="C316">
        <f t="shared" si="47"/>
        <v>0.23755686645161414</v>
      </c>
      <c r="D316">
        <f t="shared" si="48"/>
        <v>55574381.186654702</v>
      </c>
      <c r="E316">
        <f t="shared" si="49"/>
        <v>55.574381186654705</v>
      </c>
      <c r="F316">
        <f t="shared" si="45"/>
        <v>764.33121019108273</v>
      </c>
      <c r="G316">
        <f t="shared" si="50"/>
        <v>1000000</v>
      </c>
      <c r="H316">
        <f t="shared" si="52"/>
        <v>115500</v>
      </c>
      <c r="I316">
        <f t="shared" si="53"/>
        <v>90000</v>
      </c>
      <c r="J316">
        <f t="shared" si="46"/>
        <v>54368116.855444513</v>
      </c>
      <c r="K316">
        <f t="shared" si="51"/>
        <v>54.368116855444512</v>
      </c>
    </row>
    <row r="317" spans="2:11" x14ac:dyDescent="0.25">
      <c r="B317">
        <f t="shared" si="54"/>
        <v>315</v>
      </c>
      <c r="C317">
        <f t="shared" si="47"/>
        <v>0.23736810439041953</v>
      </c>
      <c r="D317">
        <f t="shared" si="48"/>
        <v>55708872.779112801</v>
      </c>
      <c r="E317">
        <f t="shared" si="49"/>
        <v>55.708872779112802</v>
      </c>
      <c r="F317">
        <f t="shared" si="45"/>
        <v>761.90476190476181</v>
      </c>
      <c r="G317">
        <f t="shared" si="50"/>
        <v>1000000</v>
      </c>
      <c r="H317">
        <f t="shared" si="52"/>
        <v>115500</v>
      </c>
      <c r="I317">
        <f t="shared" si="53"/>
        <v>90000</v>
      </c>
      <c r="J317">
        <f t="shared" si="46"/>
        <v>54502610.874350898</v>
      </c>
      <c r="K317">
        <f t="shared" si="51"/>
        <v>54.5026108743509</v>
      </c>
    </row>
    <row r="318" spans="2:11" x14ac:dyDescent="0.25">
      <c r="B318">
        <f t="shared" si="54"/>
        <v>316</v>
      </c>
      <c r="C318">
        <f t="shared" si="47"/>
        <v>0.23718008990280187</v>
      </c>
      <c r="D318">
        <f t="shared" si="48"/>
        <v>55843257.674355961</v>
      </c>
      <c r="E318">
        <f t="shared" si="49"/>
        <v>55.843257674355961</v>
      </c>
      <c r="F318">
        <f t="shared" si="45"/>
        <v>759.49367088607596</v>
      </c>
      <c r="G318">
        <f t="shared" si="50"/>
        <v>1000000</v>
      </c>
      <c r="H318">
        <f t="shared" si="52"/>
        <v>115500</v>
      </c>
      <c r="I318">
        <f t="shared" si="53"/>
        <v>90000</v>
      </c>
      <c r="J318">
        <f t="shared" si="46"/>
        <v>54636998.180685073</v>
      </c>
      <c r="K318">
        <f t="shared" si="51"/>
        <v>54.636998180685076</v>
      </c>
    </row>
    <row r="319" spans="2:11" x14ac:dyDescent="0.25">
      <c r="B319">
        <f t="shared" si="54"/>
        <v>317</v>
      </c>
      <c r="C319">
        <f t="shared" si="47"/>
        <v>0.2369928176763445</v>
      </c>
      <c r="D319">
        <f t="shared" si="48"/>
        <v>55977536.294280425</v>
      </c>
      <c r="E319">
        <f t="shared" si="49"/>
        <v>55.977536294280426</v>
      </c>
      <c r="F319">
        <f t="shared" si="45"/>
        <v>757.09779179810721</v>
      </c>
      <c r="G319">
        <f t="shared" si="50"/>
        <v>1000000</v>
      </c>
      <c r="H319">
        <f t="shared" si="52"/>
        <v>115500</v>
      </c>
      <c r="I319">
        <f t="shared" si="53"/>
        <v>90000</v>
      </c>
      <c r="J319">
        <f t="shared" si="46"/>
        <v>54771279.196488626</v>
      </c>
      <c r="K319">
        <f t="shared" si="51"/>
        <v>54.771279196488628</v>
      </c>
    </row>
    <row r="320" spans="2:11" x14ac:dyDescent="0.25">
      <c r="B320">
        <f t="shared" si="54"/>
        <v>318</v>
      </c>
      <c r="C320">
        <f t="shared" si="47"/>
        <v>0.23680628245298818</v>
      </c>
      <c r="D320">
        <f t="shared" si="48"/>
        <v>56111709.057789117</v>
      </c>
      <c r="E320">
        <f t="shared" si="49"/>
        <v>56.11170905778912</v>
      </c>
      <c r="F320">
        <f t="shared" si="45"/>
        <v>754.71698113207549</v>
      </c>
      <c r="G320">
        <f t="shared" si="50"/>
        <v>1000000</v>
      </c>
      <c r="H320">
        <f t="shared" si="52"/>
        <v>115500</v>
      </c>
      <c r="I320">
        <f t="shared" si="53"/>
        <v>90000</v>
      </c>
      <c r="J320">
        <f t="shared" si="46"/>
        <v>54905454.340807982</v>
      </c>
      <c r="K320">
        <f t="shared" si="51"/>
        <v>54.905454340807985</v>
      </c>
    </row>
    <row r="321" spans="2:11" x14ac:dyDescent="0.25">
      <c r="B321">
        <f t="shared" si="54"/>
        <v>319</v>
      </c>
      <c r="C321">
        <f t="shared" si="47"/>
        <v>0.23662047902830691</v>
      </c>
      <c r="D321">
        <f t="shared" si="48"/>
        <v>56245776.380822182</v>
      </c>
      <c r="E321">
        <f t="shared" si="49"/>
        <v>56.245776380822178</v>
      </c>
      <c r="F321">
        <f t="shared" si="45"/>
        <v>752.3510971786834</v>
      </c>
      <c r="G321">
        <f t="shared" si="50"/>
        <v>1000000</v>
      </c>
      <c r="H321">
        <f t="shared" si="52"/>
        <v>115500</v>
      </c>
      <c r="I321">
        <f t="shared" si="53"/>
        <v>90000</v>
      </c>
      <c r="J321">
        <f t="shared" si="46"/>
        <v>55039524.029725</v>
      </c>
      <c r="K321">
        <f t="shared" si="51"/>
        <v>55.039524029725001</v>
      </c>
    </row>
    <row r="322" spans="2:11" x14ac:dyDescent="0.25">
      <c r="B322">
        <f t="shared" si="54"/>
        <v>320</v>
      </c>
      <c r="C322">
        <f t="shared" si="47"/>
        <v>0.23643540225079396</v>
      </c>
      <c r="D322">
        <f t="shared" si="48"/>
        <v>56379738.676387049</v>
      </c>
      <c r="E322">
        <f t="shared" si="49"/>
        <v>56.379738676387049</v>
      </c>
      <c r="F322">
        <f t="shared" ref="F322:F381" si="55">800/B322*300</f>
        <v>750</v>
      </c>
      <c r="G322">
        <f t="shared" si="50"/>
        <v>1000000</v>
      </c>
      <c r="H322">
        <f t="shared" si="52"/>
        <v>115500</v>
      </c>
      <c r="I322">
        <f t="shared" si="53"/>
        <v>90000</v>
      </c>
      <c r="J322">
        <f t="shared" ref="J322:J381" si="56">D322-I322-H322-G322-F322</f>
        <v>55173488.676387049</v>
      </c>
      <c r="K322">
        <f t="shared" si="51"/>
        <v>55.173488676387052</v>
      </c>
    </row>
    <row r="323" spans="2:11" x14ac:dyDescent="0.25">
      <c r="B323">
        <f t="shared" si="54"/>
        <v>321</v>
      </c>
      <c r="C323">
        <f t="shared" si="47"/>
        <v>0.23625104702116087</v>
      </c>
      <c r="D323">
        <f t="shared" si="48"/>
        <v>56513596.354588412</v>
      </c>
      <c r="E323">
        <f t="shared" si="49"/>
        <v>56.513596354588415</v>
      </c>
      <c r="F323">
        <f t="shared" si="55"/>
        <v>747.66355140186909</v>
      </c>
      <c r="G323">
        <f t="shared" si="50"/>
        <v>1000000</v>
      </c>
      <c r="H323">
        <f t="shared" si="52"/>
        <v>115500</v>
      </c>
      <c r="I323">
        <f t="shared" si="53"/>
        <v>90000</v>
      </c>
      <c r="J323">
        <f t="shared" si="56"/>
        <v>55307348.691037007</v>
      </c>
      <c r="K323">
        <f t="shared" si="51"/>
        <v>55.307348691037006</v>
      </c>
    </row>
    <row r="324" spans="2:11" x14ac:dyDescent="0.25">
      <c r="B324">
        <f t="shared" si="54"/>
        <v>322</v>
      </c>
      <c r="C324">
        <f t="shared" ref="C324:C381" si="57">1/B324^0.25</f>
        <v>0.23606740829164724</v>
      </c>
      <c r="D324">
        <f t="shared" ref="D324:D381" si="58">0.87*280/3*(B324^0.75 - 1)*300*31</f>
        <v>56647349.822657548</v>
      </c>
      <c r="E324">
        <f t="shared" ref="E324:E381" si="59">D324/10^6</f>
        <v>56.647349822657546</v>
      </c>
      <c r="F324">
        <f t="shared" si="55"/>
        <v>745.34161490683221</v>
      </c>
      <c r="G324">
        <f t="shared" ref="G324:G381" si="60">10^6</f>
        <v>1000000</v>
      </c>
      <c r="H324">
        <f t="shared" si="52"/>
        <v>115500</v>
      </c>
      <c r="I324">
        <f t="shared" si="53"/>
        <v>90000</v>
      </c>
      <c r="J324">
        <f t="shared" si="56"/>
        <v>55441104.481042638</v>
      </c>
      <c r="K324">
        <f t="shared" ref="K324:K381" si="61">J324/10^6</f>
        <v>55.441104481042636</v>
      </c>
    </row>
    <row r="325" spans="2:11" x14ac:dyDescent="0.25">
      <c r="B325">
        <f t="shared" si="54"/>
        <v>323</v>
      </c>
      <c r="C325">
        <f t="shared" si="57"/>
        <v>0.23588448106534207</v>
      </c>
      <c r="D325">
        <f t="shared" si="58"/>
        <v>56780999.484981075</v>
      </c>
      <c r="E325">
        <f t="shared" si="59"/>
        <v>56.780999484981074</v>
      </c>
      <c r="F325">
        <f t="shared" si="55"/>
        <v>743.03405572755423</v>
      </c>
      <c r="G325">
        <f t="shared" si="60"/>
        <v>1000000</v>
      </c>
      <c r="H325">
        <f t="shared" ref="H325:H381" si="62">70*5.5*300</f>
        <v>115500</v>
      </c>
      <c r="I325">
        <f t="shared" ref="I325:I381" si="63">300*300</f>
        <v>90000</v>
      </c>
      <c r="J325">
        <f t="shared" si="56"/>
        <v>55574756.45092535</v>
      </c>
      <c r="K325">
        <f t="shared" si="61"/>
        <v>55.574756450925349</v>
      </c>
    </row>
    <row r="326" spans="2:11" x14ac:dyDescent="0.25">
      <c r="B326">
        <f t="shared" si="54"/>
        <v>324</v>
      </c>
      <c r="C326">
        <f t="shared" si="57"/>
        <v>0.23570226039551587</v>
      </c>
      <c r="D326">
        <f t="shared" si="58"/>
        <v>56914545.743129954</v>
      </c>
      <c r="E326">
        <f t="shared" si="59"/>
        <v>56.914545743129956</v>
      </c>
      <c r="F326">
        <f t="shared" si="55"/>
        <v>740.74074074074065</v>
      </c>
      <c r="G326">
        <f t="shared" si="60"/>
        <v>1000000</v>
      </c>
      <c r="H326">
        <f t="shared" si="62"/>
        <v>115500</v>
      </c>
      <c r="I326">
        <f t="shared" si="63"/>
        <v>90000</v>
      </c>
      <c r="J326">
        <f t="shared" si="56"/>
        <v>55708305.002389215</v>
      </c>
      <c r="K326">
        <f t="shared" si="61"/>
        <v>55.708305002389217</v>
      </c>
    </row>
    <row r="327" spans="2:11" x14ac:dyDescent="0.25">
      <c r="B327">
        <f t="shared" si="54"/>
        <v>325</v>
      </c>
      <c r="C327">
        <f t="shared" si="57"/>
        <v>0.23552074138496362</v>
      </c>
      <c r="D327">
        <f t="shared" si="58"/>
        <v>57047988.995887481</v>
      </c>
      <c r="E327">
        <f t="shared" si="59"/>
        <v>57.047988995887479</v>
      </c>
      <c r="F327">
        <f t="shared" si="55"/>
        <v>738.46153846153845</v>
      </c>
      <c r="G327">
        <f t="shared" si="60"/>
        <v>1000000</v>
      </c>
      <c r="H327">
        <f t="shared" si="62"/>
        <v>115500</v>
      </c>
      <c r="I327">
        <f t="shared" si="63"/>
        <v>90000</v>
      </c>
      <c r="J327">
        <f t="shared" si="56"/>
        <v>55841750.534349017</v>
      </c>
      <c r="K327">
        <f t="shared" si="61"/>
        <v>55.841750534349018</v>
      </c>
    </row>
    <row r="328" spans="2:11" x14ac:dyDescent="0.25">
      <c r="B328">
        <f t="shared" si="54"/>
        <v>326</v>
      </c>
      <c r="C328">
        <f t="shared" si="57"/>
        <v>0.23533991918535863</v>
      </c>
      <c r="D328">
        <f t="shared" si="58"/>
        <v>57181329.639277041</v>
      </c>
      <c r="E328">
        <f t="shared" si="59"/>
        <v>57.181329639277038</v>
      </c>
      <c r="F328">
        <f t="shared" si="55"/>
        <v>736.19631901840489</v>
      </c>
      <c r="G328">
        <f t="shared" si="60"/>
        <v>1000000</v>
      </c>
      <c r="H328">
        <f t="shared" si="62"/>
        <v>115500</v>
      </c>
      <c r="I328">
        <f t="shared" si="63"/>
        <v>90000</v>
      </c>
      <c r="J328">
        <f t="shared" si="56"/>
        <v>55975093.44295802</v>
      </c>
      <c r="K328">
        <f t="shared" si="61"/>
        <v>55.97509344295802</v>
      </c>
    </row>
    <row r="329" spans="2:11" x14ac:dyDescent="0.25">
      <c r="B329">
        <f t="shared" si="54"/>
        <v>327</v>
      </c>
      <c r="C329">
        <f t="shared" si="57"/>
        <v>0.23515978899661627</v>
      </c>
      <c r="D329">
        <f t="shared" si="58"/>
        <v>57314568.066589937</v>
      </c>
      <c r="E329">
        <f t="shared" si="59"/>
        <v>57.314568066589935</v>
      </c>
      <c r="F329">
        <f t="shared" si="55"/>
        <v>733.94495412844037</v>
      </c>
      <c r="G329">
        <f t="shared" si="60"/>
        <v>1000000</v>
      </c>
      <c r="H329">
        <f t="shared" si="62"/>
        <v>115500</v>
      </c>
      <c r="I329">
        <f t="shared" si="63"/>
        <v>90000</v>
      </c>
      <c r="J329">
        <f t="shared" si="56"/>
        <v>56108334.12163581</v>
      </c>
      <c r="K329">
        <f t="shared" si="61"/>
        <v>56.108334121635806</v>
      </c>
    </row>
    <row r="330" spans="2:11" x14ac:dyDescent="0.25">
      <c r="B330">
        <f t="shared" si="54"/>
        <v>328</v>
      </c>
      <c r="C330">
        <f t="shared" si="57"/>
        <v>0.23498034606626841</v>
      </c>
      <c r="D330">
        <f t="shared" si="58"/>
        <v>57447704.668412305</v>
      </c>
      <c r="E330">
        <f t="shared" si="59"/>
        <v>57.447704668412307</v>
      </c>
      <c r="F330">
        <f t="shared" si="55"/>
        <v>731.70731707317077</v>
      </c>
      <c r="G330">
        <f t="shared" si="60"/>
        <v>1000000</v>
      </c>
      <c r="H330">
        <f t="shared" si="62"/>
        <v>115500</v>
      </c>
      <c r="I330">
        <f t="shared" si="63"/>
        <v>90000</v>
      </c>
      <c r="J330">
        <f t="shared" si="56"/>
        <v>56241472.961095229</v>
      </c>
      <c r="K330">
        <f t="shared" si="61"/>
        <v>56.241472961095226</v>
      </c>
    </row>
    <row r="331" spans="2:11" x14ac:dyDescent="0.25">
      <c r="B331">
        <f t="shared" si="54"/>
        <v>329</v>
      </c>
      <c r="C331">
        <f t="shared" si="57"/>
        <v>0.23480158568884735</v>
      </c>
      <c r="D331">
        <f t="shared" si="58"/>
        <v>57580739.832651913</v>
      </c>
      <c r="E331">
        <f t="shared" si="59"/>
        <v>57.580739832651915</v>
      </c>
      <c r="F331">
        <f t="shared" si="55"/>
        <v>729.483282674772</v>
      </c>
      <c r="G331">
        <f t="shared" si="60"/>
        <v>1000000</v>
      </c>
      <c r="H331">
        <f t="shared" si="62"/>
        <v>115500</v>
      </c>
      <c r="I331">
        <f t="shared" si="63"/>
        <v>90000</v>
      </c>
      <c r="J331">
        <f t="shared" si="56"/>
        <v>56374510.349369235</v>
      </c>
      <c r="K331">
        <f t="shared" si="61"/>
        <v>56.374510349369238</v>
      </c>
    </row>
    <row r="332" spans="2:11" x14ac:dyDescent="0.25">
      <c r="B332">
        <f t="shared" si="54"/>
        <v>330</v>
      </c>
      <c r="C332">
        <f t="shared" si="57"/>
        <v>0.23462350320528</v>
      </c>
      <c r="D332">
        <f t="shared" si="58"/>
        <v>57713673.944564722</v>
      </c>
      <c r="E332">
        <f t="shared" si="59"/>
        <v>57.713673944564725</v>
      </c>
      <c r="F332">
        <f t="shared" si="55"/>
        <v>727.27272727272725</v>
      </c>
      <c r="G332">
        <f t="shared" si="60"/>
        <v>1000000</v>
      </c>
      <c r="H332">
        <f t="shared" si="62"/>
        <v>115500</v>
      </c>
      <c r="I332">
        <f t="shared" si="63"/>
        <v>90000</v>
      </c>
      <c r="J332">
        <f t="shared" si="56"/>
        <v>56507446.671837449</v>
      </c>
      <c r="K332">
        <f t="shared" si="61"/>
        <v>56.50744667183745</v>
      </c>
    </row>
    <row r="333" spans="2:11" x14ac:dyDescent="0.25">
      <c r="B333">
        <f t="shared" si="54"/>
        <v>331</v>
      </c>
      <c r="C333">
        <f t="shared" si="57"/>
        <v>0.23444609400229144</v>
      </c>
      <c r="D333">
        <f t="shared" si="58"/>
        <v>57846507.386781007</v>
      </c>
      <c r="E333">
        <f t="shared" si="59"/>
        <v>57.846507386781006</v>
      </c>
      <c r="F333">
        <f t="shared" si="55"/>
        <v>725.07552870090626</v>
      </c>
      <c r="G333">
        <f t="shared" si="60"/>
        <v>1000000</v>
      </c>
      <c r="H333">
        <f t="shared" si="62"/>
        <v>115500</v>
      </c>
      <c r="I333">
        <f t="shared" si="63"/>
        <v>90000</v>
      </c>
      <c r="J333">
        <f t="shared" si="56"/>
        <v>56640282.311252303</v>
      </c>
      <c r="K333">
        <f t="shared" si="61"/>
        <v>56.640282311252307</v>
      </c>
    </row>
    <row r="334" spans="2:11" x14ac:dyDescent="0.25">
      <c r="B334">
        <f t="shared" si="54"/>
        <v>332</v>
      </c>
      <c r="C334">
        <f t="shared" si="57"/>
        <v>0.23426935351181807</v>
      </c>
      <c r="D334">
        <f t="shared" si="58"/>
        <v>57979240.53933087</v>
      </c>
      <c r="E334">
        <f t="shared" si="59"/>
        <v>57.979240539330867</v>
      </c>
      <c r="F334">
        <f t="shared" si="55"/>
        <v>722.89156626506031</v>
      </c>
      <c r="G334">
        <f t="shared" si="60"/>
        <v>1000000</v>
      </c>
      <c r="H334">
        <f t="shared" si="62"/>
        <v>115500</v>
      </c>
      <c r="I334">
        <f t="shared" si="63"/>
        <v>90000</v>
      </c>
      <c r="J334">
        <f t="shared" si="56"/>
        <v>56773017.647764608</v>
      </c>
      <c r="K334">
        <f t="shared" si="61"/>
        <v>56.773017647764611</v>
      </c>
    </row>
    <row r="335" spans="2:11" x14ac:dyDescent="0.25">
      <c r="B335">
        <f t="shared" si="54"/>
        <v>333</v>
      </c>
      <c r="C335">
        <f t="shared" si="57"/>
        <v>0.23409327721042972</v>
      </c>
      <c r="D335">
        <f t="shared" si="58"/>
        <v>58111873.779669963</v>
      </c>
      <c r="E335">
        <f t="shared" si="59"/>
        <v>58.111873779669963</v>
      </c>
      <c r="F335">
        <f t="shared" si="55"/>
        <v>720.72072072072069</v>
      </c>
      <c r="G335">
        <f t="shared" si="60"/>
        <v>1000000</v>
      </c>
      <c r="H335">
        <f t="shared" si="62"/>
        <v>115500</v>
      </c>
      <c r="I335">
        <f t="shared" si="63"/>
        <v>90000</v>
      </c>
      <c r="J335">
        <f t="shared" si="56"/>
        <v>56905653.05894924</v>
      </c>
      <c r="K335">
        <f t="shared" si="61"/>
        <v>56.905653058949241</v>
      </c>
    </row>
    <row r="336" spans="2:11" x14ac:dyDescent="0.25">
      <c r="B336">
        <f t="shared" si="54"/>
        <v>334</v>
      </c>
      <c r="C336">
        <f t="shared" si="57"/>
        <v>0.23391786061876135</v>
      </c>
      <c r="D336">
        <f t="shared" si="58"/>
        <v>58244407.482704557</v>
      </c>
      <c r="E336">
        <f t="shared" si="59"/>
        <v>58.24440748270456</v>
      </c>
      <c r="F336">
        <f t="shared" si="55"/>
        <v>718.56287425149696</v>
      </c>
      <c r="G336">
        <f t="shared" si="60"/>
        <v>1000000</v>
      </c>
      <c r="H336">
        <f t="shared" si="62"/>
        <v>115500</v>
      </c>
      <c r="I336">
        <f t="shared" si="63"/>
        <v>90000</v>
      </c>
      <c r="J336">
        <f t="shared" si="56"/>
        <v>57038188.919830307</v>
      </c>
      <c r="K336">
        <f t="shared" si="61"/>
        <v>57.038188919830304</v>
      </c>
    </row>
    <row r="337" spans="2:11" x14ac:dyDescent="0.25">
      <c r="B337">
        <f t="shared" si="54"/>
        <v>335</v>
      </c>
      <c r="C337">
        <f t="shared" si="57"/>
        <v>0.2337430993009533</v>
      </c>
      <c r="D337">
        <f t="shared" si="58"/>
        <v>58376842.020816162</v>
      </c>
      <c r="E337">
        <f t="shared" si="59"/>
        <v>58.376842020816163</v>
      </c>
      <c r="F337">
        <f t="shared" si="55"/>
        <v>716.41791044776119</v>
      </c>
      <c r="G337">
        <f t="shared" si="60"/>
        <v>1000000</v>
      </c>
      <c r="H337">
        <f t="shared" si="62"/>
        <v>115500</v>
      </c>
      <c r="I337">
        <f t="shared" si="63"/>
        <v>90000</v>
      </c>
      <c r="J337">
        <f t="shared" si="56"/>
        <v>57170625.602905713</v>
      </c>
      <c r="K337">
        <f t="shared" si="61"/>
        <v>57.170625602905716</v>
      </c>
    </row>
    <row r="338" spans="2:11" x14ac:dyDescent="0.25">
      <c r="B338">
        <f t="shared" si="54"/>
        <v>336</v>
      </c>
      <c r="C338">
        <f t="shared" si="57"/>
        <v>0.23356898886410005</v>
      </c>
      <c r="D338">
        <f t="shared" si="58"/>
        <v>58509177.763886243</v>
      </c>
      <c r="E338">
        <f t="shared" si="59"/>
        <v>58.509177763886242</v>
      </c>
      <c r="F338">
        <f t="shared" si="55"/>
        <v>714.28571428571433</v>
      </c>
      <c r="G338">
        <f t="shared" si="60"/>
        <v>1000000</v>
      </c>
      <c r="H338">
        <f t="shared" si="62"/>
        <v>115500</v>
      </c>
      <c r="I338">
        <f t="shared" si="63"/>
        <v>90000</v>
      </c>
      <c r="J338">
        <f t="shared" si="56"/>
        <v>57302963.47817196</v>
      </c>
      <c r="K338">
        <f t="shared" si="61"/>
        <v>57.302963478171961</v>
      </c>
    </row>
    <row r="339" spans="2:11" x14ac:dyDescent="0.25">
      <c r="B339">
        <f t="shared" si="54"/>
        <v>337</v>
      </c>
      <c r="C339">
        <f t="shared" si="57"/>
        <v>0.23339552495770852</v>
      </c>
      <c r="D339">
        <f t="shared" si="58"/>
        <v>58641415.079320252</v>
      </c>
      <c r="E339">
        <f t="shared" si="59"/>
        <v>58.641415079320254</v>
      </c>
      <c r="F339">
        <f t="shared" si="55"/>
        <v>712.16617210682489</v>
      </c>
      <c r="G339">
        <f t="shared" si="60"/>
        <v>1000000</v>
      </c>
      <c r="H339">
        <f t="shared" si="62"/>
        <v>115500</v>
      </c>
      <c r="I339">
        <f t="shared" si="63"/>
        <v>90000</v>
      </c>
      <c r="J339">
        <f t="shared" si="56"/>
        <v>57435202.913148142</v>
      </c>
      <c r="K339">
        <f t="shared" si="61"/>
        <v>57.435202913148146</v>
      </c>
    </row>
    <row r="340" spans="2:11" x14ac:dyDescent="0.25">
      <c r="B340">
        <f t="shared" si="54"/>
        <v>338</v>
      </c>
      <c r="C340">
        <f t="shared" si="57"/>
        <v>0.23322270327316361</v>
      </c>
      <c r="D340">
        <f t="shared" si="58"/>
        <v>58773554.332071625</v>
      </c>
      <c r="E340">
        <f t="shared" si="59"/>
        <v>58.773554332071626</v>
      </c>
      <c r="F340">
        <f t="shared" si="55"/>
        <v>710.05917159763317</v>
      </c>
      <c r="G340">
        <f t="shared" si="60"/>
        <v>1000000</v>
      </c>
      <c r="H340">
        <f t="shared" si="62"/>
        <v>115500</v>
      </c>
      <c r="I340">
        <f t="shared" si="63"/>
        <v>90000</v>
      </c>
      <c r="J340">
        <f t="shared" si="56"/>
        <v>57567344.27290003</v>
      </c>
      <c r="K340">
        <f t="shared" si="61"/>
        <v>57.56734427290003</v>
      </c>
    </row>
    <row r="341" spans="2:11" x14ac:dyDescent="0.25">
      <c r="B341">
        <f t="shared" ref="B341:B381" si="64">B340+1</f>
        <v>339</v>
      </c>
      <c r="C341">
        <f t="shared" si="57"/>
        <v>0.23305051954320302</v>
      </c>
      <c r="D341">
        <f t="shared" si="58"/>
        <v>58905595.884665072</v>
      </c>
      <c r="E341">
        <f t="shared" si="59"/>
        <v>58.905595884665075</v>
      </c>
      <c r="F341">
        <f t="shared" si="55"/>
        <v>707.9646017699115</v>
      </c>
      <c r="G341">
        <f t="shared" si="60"/>
        <v>1000000</v>
      </c>
      <c r="H341">
        <f t="shared" si="62"/>
        <v>115500</v>
      </c>
      <c r="I341">
        <f t="shared" si="63"/>
        <v>90000</v>
      </c>
      <c r="J341">
        <f t="shared" si="56"/>
        <v>57699387.920063302</v>
      </c>
      <c r="K341">
        <f t="shared" si="61"/>
        <v>57.699387920063302</v>
      </c>
    </row>
    <row r="342" spans="2:11" x14ac:dyDescent="0.25">
      <c r="B342">
        <f t="shared" si="64"/>
        <v>340</v>
      </c>
      <c r="C342">
        <f t="shared" si="57"/>
        <v>0.23287896954139942</v>
      </c>
      <c r="D342">
        <f t="shared" si="58"/>
        <v>59037540.097220287</v>
      </c>
      <c r="E342">
        <f t="shared" si="59"/>
        <v>59.037540097220287</v>
      </c>
      <c r="F342">
        <f t="shared" si="55"/>
        <v>705.88235294117646</v>
      </c>
      <c r="G342">
        <f t="shared" si="60"/>
        <v>1000000</v>
      </c>
      <c r="H342">
        <f t="shared" si="62"/>
        <v>115500</v>
      </c>
      <c r="I342">
        <f t="shared" si="63"/>
        <v>90000</v>
      </c>
      <c r="J342">
        <f t="shared" si="56"/>
        <v>57831334.214867346</v>
      </c>
      <c r="K342">
        <f t="shared" si="61"/>
        <v>57.831334214867347</v>
      </c>
    </row>
    <row r="343" spans="2:11" x14ac:dyDescent="0.25">
      <c r="B343">
        <f t="shared" si="64"/>
        <v>341</v>
      </c>
      <c r="C343">
        <f t="shared" si="57"/>
        <v>0.2327080490816513</v>
      </c>
      <c r="D343">
        <f t="shared" si="58"/>
        <v>59169387.32747443</v>
      </c>
      <c r="E343">
        <f t="shared" si="59"/>
        <v>59.169387327474432</v>
      </c>
      <c r="F343">
        <f t="shared" si="55"/>
        <v>703.81231671554258</v>
      </c>
      <c r="G343">
        <f t="shared" si="60"/>
        <v>1000000</v>
      </c>
      <c r="H343">
        <f t="shared" si="62"/>
        <v>115500</v>
      </c>
      <c r="I343">
        <f t="shared" si="63"/>
        <v>90000</v>
      </c>
      <c r="J343">
        <f t="shared" si="56"/>
        <v>57963183.515157714</v>
      </c>
      <c r="K343">
        <f t="shared" si="61"/>
        <v>57.963183515157716</v>
      </c>
    </row>
    <row r="344" spans="2:11" x14ac:dyDescent="0.25">
      <c r="B344">
        <f t="shared" si="64"/>
        <v>342</v>
      </c>
      <c r="C344">
        <f t="shared" si="57"/>
        <v>0.23253775401768101</v>
      </c>
      <c r="D344">
        <f t="shared" si="58"/>
        <v>59301137.930805258</v>
      </c>
      <c r="E344">
        <f t="shared" si="59"/>
        <v>59.301137930805261</v>
      </c>
      <c r="F344">
        <f t="shared" si="55"/>
        <v>701.75438596491222</v>
      </c>
      <c r="G344">
        <f t="shared" si="60"/>
        <v>1000000</v>
      </c>
      <c r="H344">
        <f t="shared" si="62"/>
        <v>115500</v>
      </c>
      <c r="I344">
        <f t="shared" si="63"/>
        <v>90000</v>
      </c>
      <c r="J344">
        <f t="shared" si="56"/>
        <v>58094936.176419295</v>
      </c>
      <c r="K344">
        <f t="shared" si="61"/>
        <v>58.094936176419296</v>
      </c>
    </row>
    <row r="345" spans="2:11" x14ac:dyDescent="0.25">
      <c r="B345">
        <f t="shared" si="64"/>
        <v>343</v>
      </c>
      <c r="C345">
        <f t="shared" si="57"/>
        <v>0.23236808024254085</v>
      </c>
      <c r="D345">
        <f t="shared" si="58"/>
        <v>59432792.260253288</v>
      </c>
      <c r="E345">
        <f t="shared" si="59"/>
        <v>59.432792260253287</v>
      </c>
      <c r="F345">
        <f t="shared" si="55"/>
        <v>699.70845481049571</v>
      </c>
      <c r="G345">
        <f t="shared" si="60"/>
        <v>1000000</v>
      </c>
      <c r="H345">
        <f t="shared" si="62"/>
        <v>115500</v>
      </c>
      <c r="I345">
        <f t="shared" si="63"/>
        <v>90000</v>
      </c>
      <c r="J345">
        <f t="shared" si="56"/>
        <v>58226592.551798478</v>
      </c>
      <c r="K345">
        <f t="shared" si="61"/>
        <v>58.226592551798475</v>
      </c>
    </row>
    <row r="346" spans="2:11" x14ac:dyDescent="0.25">
      <c r="B346">
        <f t="shared" si="64"/>
        <v>344</v>
      </c>
      <c r="C346">
        <f t="shared" si="57"/>
        <v>0.23219902368812667</v>
      </c>
      <c r="D346">
        <f t="shared" si="58"/>
        <v>59564350.666544065</v>
      </c>
      <c r="E346">
        <f t="shared" si="59"/>
        <v>59.564350666544065</v>
      </c>
      <c r="F346">
        <f t="shared" si="55"/>
        <v>697.67441860465124</v>
      </c>
      <c r="G346">
        <f t="shared" si="60"/>
        <v>1000000</v>
      </c>
      <c r="H346">
        <f t="shared" si="62"/>
        <v>115500</v>
      </c>
      <c r="I346">
        <f t="shared" si="63"/>
        <v>90000</v>
      </c>
      <c r="J346">
        <f t="shared" si="56"/>
        <v>58358152.992125459</v>
      </c>
      <c r="K346">
        <f t="shared" si="61"/>
        <v>58.358152992125461</v>
      </c>
    </row>
    <row r="347" spans="2:11" x14ac:dyDescent="0.25">
      <c r="B347">
        <f t="shared" si="64"/>
        <v>345</v>
      </c>
      <c r="C347">
        <f t="shared" si="57"/>
        <v>0.23203058032469889</v>
      </c>
      <c r="D347">
        <f t="shared" si="58"/>
        <v>59695813.498109892</v>
      </c>
      <c r="E347">
        <f t="shared" si="59"/>
        <v>59.695813498109892</v>
      </c>
      <c r="F347">
        <f t="shared" si="55"/>
        <v>695.6521739130435</v>
      </c>
      <c r="G347">
        <f t="shared" si="60"/>
        <v>1000000</v>
      </c>
      <c r="H347">
        <f t="shared" si="62"/>
        <v>115500</v>
      </c>
      <c r="I347">
        <f t="shared" si="63"/>
        <v>90000</v>
      </c>
      <c r="J347">
        <f t="shared" si="56"/>
        <v>58489617.845935978</v>
      </c>
      <c r="K347">
        <f t="shared" si="61"/>
        <v>58.489617845935975</v>
      </c>
    </row>
    <row r="348" spans="2:11" x14ac:dyDescent="0.25">
      <c r="B348">
        <f t="shared" si="64"/>
        <v>346</v>
      </c>
      <c r="C348">
        <f t="shared" si="57"/>
        <v>0.23186274616041067</v>
      </c>
      <c r="D348">
        <f t="shared" si="58"/>
        <v>59827181.101111554</v>
      </c>
      <c r="E348">
        <f t="shared" si="59"/>
        <v>59.827181101111556</v>
      </c>
      <c r="F348">
        <f t="shared" si="55"/>
        <v>693.6416184971099</v>
      </c>
      <c r="G348">
        <f t="shared" si="60"/>
        <v>1000000</v>
      </c>
      <c r="H348">
        <f t="shared" si="62"/>
        <v>115500</v>
      </c>
      <c r="I348">
        <f t="shared" si="63"/>
        <v>90000</v>
      </c>
      <c r="J348">
        <f t="shared" si="56"/>
        <v>58620987.459493056</v>
      </c>
      <c r="K348">
        <f t="shared" si="61"/>
        <v>58.620987459493058</v>
      </c>
    </row>
    <row r="349" spans="2:11" x14ac:dyDescent="0.25">
      <c r="B349">
        <f t="shared" si="64"/>
        <v>347</v>
      </c>
      <c r="C349">
        <f t="shared" si="57"/>
        <v>0.23169551724084325</v>
      </c>
      <c r="D349">
        <f t="shared" si="58"/>
        <v>59958453.81945955</v>
      </c>
      <c r="E349">
        <f t="shared" si="59"/>
        <v>59.95845381945955</v>
      </c>
      <c r="F349">
        <f t="shared" si="55"/>
        <v>691.64265129682997</v>
      </c>
      <c r="G349">
        <f t="shared" si="60"/>
        <v>1000000</v>
      </c>
      <c r="H349">
        <f t="shared" si="62"/>
        <v>115500</v>
      </c>
      <c r="I349">
        <f t="shared" si="63"/>
        <v>90000</v>
      </c>
      <c r="J349">
        <f t="shared" si="56"/>
        <v>58752262.176808253</v>
      </c>
      <c r="K349">
        <f t="shared" si="61"/>
        <v>58.752262176808252</v>
      </c>
    </row>
    <row r="350" spans="2:11" x14ac:dyDescent="0.25">
      <c r="B350">
        <f t="shared" si="64"/>
        <v>348</v>
      </c>
      <c r="C350">
        <f t="shared" si="57"/>
        <v>0.23152888964854845</v>
      </c>
      <c r="D350">
        <f t="shared" si="58"/>
        <v>60089631.994835235</v>
      </c>
      <c r="E350">
        <f t="shared" si="59"/>
        <v>60.089631994835237</v>
      </c>
      <c r="F350">
        <f t="shared" si="55"/>
        <v>689.65517241379303</v>
      </c>
      <c r="G350">
        <f t="shared" si="60"/>
        <v>1000000</v>
      </c>
      <c r="H350">
        <f t="shared" si="62"/>
        <v>115500</v>
      </c>
      <c r="I350">
        <f t="shared" si="63"/>
        <v>90000</v>
      </c>
      <c r="J350">
        <f t="shared" si="56"/>
        <v>58883442.33966282</v>
      </c>
      <c r="K350">
        <f t="shared" si="61"/>
        <v>58.883442339662821</v>
      </c>
    </row>
    <row r="351" spans="2:11" x14ac:dyDescent="0.25">
      <c r="B351">
        <f t="shared" si="64"/>
        <v>349</v>
      </c>
      <c r="C351">
        <f t="shared" si="57"/>
        <v>0.23136285950259805</v>
      </c>
      <c r="D351">
        <f t="shared" si="58"/>
        <v>60220715.966711685</v>
      </c>
      <c r="E351">
        <f t="shared" si="59"/>
        <v>60.220715966711687</v>
      </c>
      <c r="F351">
        <f t="shared" si="55"/>
        <v>687.67908309455584</v>
      </c>
      <c r="G351">
        <f t="shared" si="60"/>
        <v>1000000</v>
      </c>
      <c r="H351">
        <f t="shared" si="62"/>
        <v>115500</v>
      </c>
      <c r="I351">
        <f t="shared" si="63"/>
        <v>90000</v>
      </c>
      <c r="J351">
        <f t="shared" si="56"/>
        <v>59014528.287628591</v>
      </c>
      <c r="K351">
        <f t="shared" si="61"/>
        <v>59.014528287628593</v>
      </c>
    </row>
    <row r="352" spans="2:11" x14ac:dyDescent="0.25">
      <c r="B352">
        <f t="shared" si="64"/>
        <v>350</v>
      </c>
      <c r="C352">
        <f t="shared" si="57"/>
        <v>0.23119742295813955</v>
      </c>
      <c r="D352">
        <f t="shared" si="58"/>
        <v>60351706.072374031</v>
      </c>
      <c r="E352">
        <f t="shared" si="59"/>
        <v>60.351706072374029</v>
      </c>
      <c r="F352">
        <f t="shared" si="55"/>
        <v>685.71428571428567</v>
      </c>
      <c r="G352">
        <f t="shared" si="60"/>
        <v>1000000</v>
      </c>
      <c r="H352">
        <f t="shared" si="62"/>
        <v>115500</v>
      </c>
      <c r="I352">
        <f t="shared" si="63"/>
        <v>90000</v>
      </c>
      <c r="J352">
        <f t="shared" si="56"/>
        <v>59145520.358088315</v>
      </c>
      <c r="K352">
        <f t="shared" si="61"/>
        <v>59.145520358088312</v>
      </c>
    </row>
    <row r="353" spans="2:11" x14ac:dyDescent="0.25">
      <c r="B353">
        <f t="shared" si="64"/>
        <v>351</v>
      </c>
      <c r="C353">
        <f t="shared" si="57"/>
        <v>0.23103257620595929</v>
      </c>
      <c r="D353">
        <f t="shared" si="58"/>
        <v>60482602.646939948</v>
      </c>
      <c r="E353">
        <f t="shared" si="59"/>
        <v>60.482602646939945</v>
      </c>
      <c r="F353">
        <f t="shared" si="55"/>
        <v>683.76068376068372</v>
      </c>
      <c r="G353">
        <f t="shared" si="60"/>
        <v>1000000</v>
      </c>
      <c r="H353">
        <f t="shared" si="62"/>
        <v>115500</v>
      </c>
      <c r="I353">
        <f t="shared" si="63"/>
        <v>90000</v>
      </c>
      <c r="J353">
        <f t="shared" si="56"/>
        <v>59276418.886256188</v>
      </c>
      <c r="K353">
        <f t="shared" si="61"/>
        <v>59.276418886256188</v>
      </c>
    </row>
    <row r="354" spans="2:11" x14ac:dyDescent="0.25">
      <c r="B354">
        <f t="shared" si="64"/>
        <v>352</v>
      </c>
      <c r="C354">
        <f t="shared" si="57"/>
        <v>0.23086831547205136</v>
      </c>
      <c r="D354">
        <f t="shared" si="58"/>
        <v>60613406.023379721</v>
      </c>
      <c r="E354">
        <f t="shared" si="59"/>
        <v>60.613406023379724</v>
      </c>
      <c r="F354">
        <f t="shared" si="55"/>
        <v>681.81818181818187</v>
      </c>
      <c r="G354">
        <f t="shared" si="60"/>
        <v>1000000</v>
      </c>
      <c r="H354">
        <f t="shared" si="62"/>
        <v>115500</v>
      </c>
      <c r="I354">
        <f t="shared" si="63"/>
        <v>90000</v>
      </c>
      <c r="J354">
        <f t="shared" si="56"/>
        <v>59407224.205197901</v>
      </c>
      <c r="K354">
        <f t="shared" si="61"/>
        <v>59.407224205197899</v>
      </c>
    </row>
    <row r="355" spans="2:11" x14ac:dyDescent="0.25">
      <c r="B355">
        <f t="shared" si="64"/>
        <v>353</v>
      </c>
      <c r="C355">
        <f t="shared" si="57"/>
        <v>0.23070463701719338</v>
      </c>
      <c r="D355">
        <f t="shared" si="58"/>
        <v>60744116.532536</v>
      </c>
      <c r="E355">
        <f t="shared" si="59"/>
        <v>60.744116532535998</v>
      </c>
      <c r="F355">
        <f t="shared" si="55"/>
        <v>679.88668555240793</v>
      </c>
      <c r="G355">
        <f t="shared" si="60"/>
        <v>1000000</v>
      </c>
      <c r="H355">
        <f t="shared" si="62"/>
        <v>115500</v>
      </c>
      <c r="I355">
        <f t="shared" si="63"/>
        <v>90000</v>
      </c>
      <c r="J355">
        <f t="shared" si="56"/>
        <v>59537936.64585045</v>
      </c>
      <c r="K355">
        <f t="shared" si="61"/>
        <v>59.537936645850451</v>
      </c>
    </row>
    <row r="356" spans="2:11" x14ac:dyDescent="0.25">
      <c r="B356">
        <f t="shared" si="64"/>
        <v>354</v>
      </c>
      <c r="C356">
        <f t="shared" si="57"/>
        <v>0.23054153713652858</v>
      </c>
      <c r="D356">
        <f t="shared" si="58"/>
        <v>60874734.503143415</v>
      </c>
      <c r="E356">
        <f t="shared" si="59"/>
        <v>60.874734503143415</v>
      </c>
      <c r="F356">
        <f t="shared" si="55"/>
        <v>677.96610169491532</v>
      </c>
      <c r="G356">
        <f t="shared" si="60"/>
        <v>1000000</v>
      </c>
      <c r="H356">
        <f t="shared" si="62"/>
        <v>115500</v>
      </c>
      <c r="I356">
        <f t="shared" si="63"/>
        <v>90000</v>
      </c>
      <c r="J356">
        <f t="shared" si="56"/>
        <v>59668556.537041716</v>
      </c>
      <c r="K356">
        <f t="shared" si="61"/>
        <v>59.668556537041717</v>
      </c>
    </row>
    <row r="357" spans="2:11" x14ac:dyDescent="0.25">
      <c r="B357">
        <f t="shared" si="64"/>
        <v>355</v>
      </c>
      <c r="C357">
        <f t="shared" si="57"/>
        <v>0.2303790121591538</v>
      </c>
      <c r="D357">
        <f t="shared" si="58"/>
        <v>61005260.261847809</v>
      </c>
      <c r="E357">
        <f t="shared" si="59"/>
        <v>61.005260261847809</v>
      </c>
      <c r="F357">
        <f t="shared" si="55"/>
        <v>676.05633802816908</v>
      </c>
      <c r="G357">
        <f t="shared" si="60"/>
        <v>1000000</v>
      </c>
      <c r="H357">
        <f t="shared" si="62"/>
        <v>115500</v>
      </c>
      <c r="I357">
        <f t="shared" si="63"/>
        <v>90000</v>
      </c>
      <c r="J357">
        <f t="shared" si="56"/>
        <v>59799084.205509782</v>
      </c>
      <c r="K357">
        <f t="shared" si="61"/>
        <v>59.799084205509779</v>
      </c>
    </row>
    <row r="358" spans="2:11" x14ac:dyDescent="0.25">
      <c r="B358">
        <f t="shared" si="64"/>
        <v>356</v>
      </c>
      <c r="C358">
        <f t="shared" si="57"/>
        <v>0.23021705844771365</v>
      </c>
      <c r="D358">
        <f t="shared" si="58"/>
        <v>61135694.133225679</v>
      </c>
      <c r="E358">
        <f t="shared" si="59"/>
        <v>61.135694133225677</v>
      </c>
      <c r="F358">
        <f t="shared" si="55"/>
        <v>674.15730337078662</v>
      </c>
      <c r="G358">
        <f t="shared" si="60"/>
        <v>1000000</v>
      </c>
      <c r="H358">
        <f t="shared" si="62"/>
        <v>115500</v>
      </c>
      <c r="I358">
        <f t="shared" si="63"/>
        <v>90000</v>
      </c>
      <c r="J358">
        <f t="shared" si="56"/>
        <v>59929519.975922309</v>
      </c>
      <c r="K358">
        <f t="shared" si="61"/>
        <v>59.929519975922311</v>
      </c>
    </row>
    <row r="359" spans="2:11" x14ac:dyDescent="0.25">
      <c r="B359">
        <f t="shared" si="64"/>
        <v>357</v>
      </c>
      <c r="C359">
        <f t="shared" si="57"/>
        <v>0.23005567239800093</v>
      </c>
      <c r="D359">
        <f t="shared" si="58"/>
        <v>61266036.43980255</v>
      </c>
      <c r="E359">
        <f t="shared" si="59"/>
        <v>61.266036439802548</v>
      </c>
      <c r="F359">
        <f t="shared" si="55"/>
        <v>672.26890756302521</v>
      </c>
      <c r="G359">
        <f t="shared" si="60"/>
        <v>1000000</v>
      </c>
      <c r="H359">
        <f t="shared" si="62"/>
        <v>115500</v>
      </c>
      <c r="I359">
        <f t="shared" si="63"/>
        <v>90000</v>
      </c>
      <c r="J359">
        <f t="shared" si="56"/>
        <v>60059864.170894988</v>
      </c>
      <c r="K359">
        <f t="shared" si="61"/>
        <v>60.05986417089499</v>
      </c>
    </row>
    <row r="360" spans="2:11" x14ac:dyDescent="0.25">
      <c r="B360">
        <f t="shared" si="64"/>
        <v>358</v>
      </c>
      <c r="C360">
        <f t="shared" si="57"/>
        <v>0.22989485043856245</v>
      </c>
      <c r="D360">
        <f t="shared" si="58"/>
        <v>61396287.502072141</v>
      </c>
      <c r="E360">
        <f t="shared" si="59"/>
        <v>61.396287502072141</v>
      </c>
      <c r="F360">
        <f t="shared" si="55"/>
        <v>670.3910614525139</v>
      </c>
      <c r="G360">
        <f t="shared" si="60"/>
        <v>1000000</v>
      </c>
      <c r="H360">
        <f t="shared" si="62"/>
        <v>115500</v>
      </c>
      <c r="I360">
        <f t="shared" si="63"/>
        <v>90000</v>
      </c>
      <c r="J360">
        <f t="shared" si="56"/>
        <v>60190117.111010686</v>
      </c>
      <c r="K360">
        <f t="shared" si="61"/>
        <v>60.190117111010686</v>
      </c>
    </row>
    <row r="361" spans="2:11" x14ac:dyDescent="0.25">
      <c r="B361">
        <f t="shared" si="64"/>
        <v>359</v>
      </c>
      <c r="C361">
        <f t="shared" si="57"/>
        <v>0.22973458903031113</v>
      </c>
      <c r="D361">
        <f t="shared" si="58"/>
        <v>61526447.638514586</v>
      </c>
      <c r="E361">
        <f t="shared" si="59"/>
        <v>61.526447638514583</v>
      </c>
      <c r="F361">
        <f t="shared" si="55"/>
        <v>668.52367688022287</v>
      </c>
      <c r="G361">
        <f t="shared" si="60"/>
        <v>1000000</v>
      </c>
      <c r="H361">
        <f t="shared" si="62"/>
        <v>115500</v>
      </c>
      <c r="I361">
        <f t="shared" si="63"/>
        <v>90000</v>
      </c>
      <c r="J361">
        <f t="shared" si="56"/>
        <v>60320279.114837706</v>
      </c>
      <c r="K361">
        <f t="shared" si="61"/>
        <v>60.320279114837703</v>
      </c>
    </row>
    <row r="362" spans="2:11" x14ac:dyDescent="0.25">
      <c r="B362">
        <f t="shared" si="64"/>
        <v>360</v>
      </c>
      <c r="C362">
        <f t="shared" si="57"/>
        <v>0.22957488466614326</v>
      </c>
      <c r="D362">
        <f t="shared" si="58"/>
        <v>61656517.165614523</v>
      </c>
      <c r="E362">
        <f t="shared" si="59"/>
        <v>61.656517165614524</v>
      </c>
      <c r="F362">
        <f t="shared" si="55"/>
        <v>666.66666666666674</v>
      </c>
      <c r="G362">
        <f t="shared" si="60"/>
        <v>1000000</v>
      </c>
      <c r="H362">
        <f t="shared" si="62"/>
        <v>115500</v>
      </c>
      <c r="I362">
        <f t="shared" si="63"/>
        <v>90000</v>
      </c>
      <c r="J362">
        <f t="shared" si="56"/>
        <v>60450350.498947859</v>
      </c>
      <c r="K362">
        <f t="shared" si="61"/>
        <v>60.450350498947856</v>
      </c>
    </row>
    <row r="363" spans="2:11" x14ac:dyDescent="0.25">
      <c r="B363">
        <f t="shared" si="64"/>
        <v>361</v>
      </c>
      <c r="C363">
        <f t="shared" si="57"/>
        <v>0.2294157338705618</v>
      </c>
      <c r="D363">
        <f t="shared" si="58"/>
        <v>61786496.397879303</v>
      </c>
      <c r="E363">
        <f t="shared" si="59"/>
        <v>61.786496397879304</v>
      </c>
      <c r="F363">
        <f t="shared" si="55"/>
        <v>664.819944598338</v>
      </c>
      <c r="G363">
        <f t="shared" si="60"/>
        <v>1000000</v>
      </c>
      <c r="H363">
        <f t="shared" si="62"/>
        <v>115500</v>
      </c>
      <c r="I363">
        <f t="shared" si="63"/>
        <v>90000</v>
      </c>
      <c r="J363">
        <f t="shared" si="56"/>
        <v>60580331.577934705</v>
      </c>
      <c r="K363">
        <f t="shared" si="61"/>
        <v>60.580331577934707</v>
      </c>
    </row>
    <row r="364" spans="2:11" x14ac:dyDescent="0.25">
      <c r="B364">
        <f t="shared" si="64"/>
        <v>362</v>
      </c>
      <c r="C364">
        <f t="shared" si="57"/>
        <v>0.22925713319930452</v>
      </c>
      <c r="D364">
        <f t="shared" si="58"/>
        <v>61916385.647856861</v>
      </c>
      <c r="E364">
        <f t="shared" si="59"/>
        <v>61.916385647856863</v>
      </c>
      <c r="F364">
        <f t="shared" si="55"/>
        <v>662.98342541436466</v>
      </c>
      <c r="G364">
        <f t="shared" si="60"/>
        <v>1000000</v>
      </c>
      <c r="H364">
        <f t="shared" si="62"/>
        <v>115500</v>
      </c>
      <c r="I364">
        <f t="shared" si="63"/>
        <v>90000</v>
      </c>
      <c r="J364">
        <f t="shared" si="56"/>
        <v>60710222.664431445</v>
      </c>
      <c r="K364">
        <f t="shared" si="61"/>
        <v>60.710222664431448</v>
      </c>
    </row>
    <row r="365" spans="2:11" x14ac:dyDescent="0.25">
      <c r="B365">
        <f t="shared" si="64"/>
        <v>363</v>
      </c>
      <c r="C365">
        <f t="shared" si="57"/>
        <v>0.22909907923897863</v>
      </c>
      <c r="D365">
        <f t="shared" si="58"/>
        <v>62046185.226152822</v>
      </c>
      <c r="E365">
        <f t="shared" si="59"/>
        <v>62.046185226152822</v>
      </c>
      <c r="F365">
        <f t="shared" si="55"/>
        <v>661.15702479338847</v>
      </c>
      <c r="G365">
        <f t="shared" si="60"/>
        <v>1000000</v>
      </c>
      <c r="H365">
        <f t="shared" si="62"/>
        <v>115500</v>
      </c>
      <c r="I365">
        <f t="shared" si="63"/>
        <v>90000</v>
      </c>
      <c r="J365">
        <f t="shared" si="56"/>
        <v>60840024.069128029</v>
      </c>
      <c r="K365">
        <f t="shared" si="61"/>
        <v>60.840024069128027</v>
      </c>
    </row>
    <row r="366" spans="2:11" x14ac:dyDescent="0.25">
      <c r="B366">
        <f t="shared" si="64"/>
        <v>364</v>
      </c>
      <c r="C366">
        <f t="shared" si="57"/>
        <v>0.22894156860669909</v>
      </c>
      <c r="D366">
        <f t="shared" si="58"/>
        <v>62175895.441448726</v>
      </c>
      <c r="E366">
        <f t="shared" si="59"/>
        <v>62.175895441448723</v>
      </c>
      <c r="F366">
        <f t="shared" si="55"/>
        <v>659.34065934065939</v>
      </c>
      <c r="G366">
        <f t="shared" si="60"/>
        <v>1000000</v>
      </c>
      <c r="H366">
        <f t="shared" si="62"/>
        <v>115500</v>
      </c>
      <c r="I366">
        <f t="shared" si="63"/>
        <v>90000</v>
      </c>
      <c r="J366">
        <f t="shared" si="56"/>
        <v>60969736.100789383</v>
      </c>
      <c r="K366">
        <f t="shared" si="61"/>
        <v>60.969736100789383</v>
      </c>
    </row>
    <row r="367" spans="2:11" x14ac:dyDescent="0.25">
      <c r="B367">
        <f t="shared" si="64"/>
        <v>365</v>
      </c>
      <c r="C367">
        <f t="shared" si="57"/>
        <v>0.22878459794973385</v>
      </c>
      <c r="D367">
        <f t="shared" si="58"/>
        <v>62305516.60051816</v>
      </c>
      <c r="E367">
        <f t="shared" si="59"/>
        <v>62.30551660051816</v>
      </c>
      <c r="F367">
        <f t="shared" si="55"/>
        <v>657.53424657534242</v>
      </c>
      <c r="G367">
        <f t="shared" si="60"/>
        <v>1000000</v>
      </c>
      <c r="H367">
        <f t="shared" si="62"/>
        <v>115500</v>
      </c>
      <c r="I367">
        <f t="shared" si="63"/>
        <v>90000</v>
      </c>
      <c r="J367">
        <f t="shared" si="56"/>
        <v>61099359.066271581</v>
      </c>
      <c r="K367">
        <f t="shared" si="61"/>
        <v>61.099359066271582</v>
      </c>
    </row>
    <row r="368" spans="2:11" x14ac:dyDescent="0.25">
      <c r="B368">
        <f t="shared" si="64"/>
        <v>366</v>
      </c>
      <c r="C368">
        <f t="shared" si="57"/>
        <v>0.22862816394515284</v>
      </c>
      <c r="D368">
        <f t="shared" si="58"/>
        <v>62435049.008244701</v>
      </c>
      <c r="E368">
        <f t="shared" si="59"/>
        <v>62.435049008244704</v>
      </c>
      <c r="F368">
        <f t="shared" si="55"/>
        <v>655.73770491803282</v>
      </c>
      <c r="G368">
        <f t="shared" si="60"/>
        <v>1000000</v>
      </c>
      <c r="H368">
        <f t="shared" si="62"/>
        <v>115500</v>
      </c>
      <c r="I368">
        <f t="shared" si="63"/>
        <v>90000</v>
      </c>
      <c r="J368">
        <f t="shared" si="56"/>
        <v>61228893.270539783</v>
      </c>
      <c r="K368">
        <f t="shared" si="61"/>
        <v>61.228893270539785</v>
      </c>
    </row>
    <row r="369" spans="2:11" x14ac:dyDescent="0.25">
      <c r="B369">
        <f t="shared" si="64"/>
        <v>367</v>
      </c>
      <c r="C369">
        <f t="shared" si="57"/>
        <v>0.2284722632994825</v>
      </c>
      <c r="D369">
        <f t="shared" si="58"/>
        <v>62564492.96763806</v>
      </c>
      <c r="E369">
        <f t="shared" si="59"/>
        <v>62.56449296763806</v>
      </c>
      <c r="F369">
        <f t="shared" si="55"/>
        <v>653.95095367847421</v>
      </c>
      <c r="G369">
        <f t="shared" si="60"/>
        <v>1000000</v>
      </c>
      <c r="H369">
        <f t="shared" si="62"/>
        <v>115500</v>
      </c>
      <c r="I369">
        <f t="shared" si="63"/>
        <v>90000</v>
      </c>
      <c r="J369">
        <f t="shared" si="56"/>
        <v>61358339.016684383</v>
      </c>
      <c r="K369">
        <f t="shared" si="61"/>
        <v>61.358339016684383</v>
      </c>
    </row>
    <row r="370" spans="2:11" x14ac:dyDescent="0.25">
      <c r="B370">
        <f t="shared" si="64"/>
        <v>368</v>
      </c>
      <c r="C370">
        <f t="shared" si="57"/>
        <v>0.22831689274836559</v>
      </c>
      <c r="D370">
        <f t="shared" si="58"/>
        <v>62693848.779850952</v>
      </c>
      <c r="E370">
        <f t="shared" si="59"/>
        <v>62.693848779850953</v>
      </c>
      <c r="F370">
        <f t="shared" si="55"/>
        <v>652.17391304347825</v>
      </c>
      <c r="G370">
        <f t="shared" si="60"/>
        <v>1000000</v>
      </c>
      <c r="H370">
        <f t="shared" si="62"/>
        <v>115500</v>
      </c>
      <c r="I370">
        <f t="shared" si="63"/>
        <v>90000</v>
      </c>
      <c r="J370">
        <f t="shared" si="56"/>
        <v>61487696.605937906</v>
      </c>
      <c r="K370">
        <f t="shared" si="61"/>
        <v>61.487696605937906</v>
      </c>
    </row>
    <row r="371" spans="2:11" x14ac:dyDescent="0.25">
      <c r="B371">
        <f t="shared" si="64"/>
        <v>369</v>
      </c>
      <c r="C371">
        <f t="shared" si="57"/>
        <v>0.22816204905622531</v>
      </c>
      <c r="D371">
        <f t="shared" si="58"/>
        <v>62823116.744195364</v>
      </c>
      <c r="E371">
        <f t="shared" si="59"/>
        <v>62.823116744195367</v>
      </c>
      <c r="F371">
        <f t="shared" si="55"/>
        <v>650.40650406504062</v>
      </c>
      <c r="G371">
        <f t="shared" si="60"/>
        <v>1000000</v>
      </c>
      <c r="H371">
        <f t="shared" si="62"/>
        <v>115500</v>
      </c>
      <c r="I371">
        <f t="shared" si="63"/>
        <v>90000</v>
      </c>
      <c r="J371">
        <f t="shared" si="56"/>
        <v>61616966.3376913</v>
      </c>
      <c r="K371">
        <f t="shared" si="61"/>
        <v>61.616966337691302</v>
      </c>
    </row>
    <row r="372" spans="2:11" x14ac:dyDescent="0.25">
      <c r="B372">
        <f t="shared" si="64"/>
        <v>370</v>
      </c>
      <c r="C372">
        <f t="shared" si="57"/>
        <v>0.22800772901593411</v>
      </c>
      <c r="D372">
        <f t="shared" si="58"/>
        <v>62952297.158158928</v>
      </c>
      <c r="E372">
        <f t="shared" si="59"/>
        <v>62.952297158158927</v>
      </c>
      <c r="F372">
        <f t="shared" si="55"/>
        <v>648.64864864864865</v>
      </c>
      <c r="G372">
        <f t="shared" si="60"/>
        <v>1000000</v>
      </c>
      <c r="H372">
        <f t="shared" si="62"/>
        <v>115500</v>
      </c>
      <c r="I372">
        <f t="shared" si="63"/>
        <v>90000</v>
      </c>
      <c r="J372">
        <f t="shared" si="56"/>
        <v>61746148.509510279</v>
      </c>
      <c r="K372">
        <f t="shared" si="61"/>
        <v>61.746148509510277</v>
      </c>
    </row>
    <row r="373" spans="2:11" x14ac:dyDescent="0.25">
      <c r="B373">
        <f t="shared" si="64"/>
        <v>371</v>
      </c>
      <c r="C373">
        <f t="shared" si="57"/>
        <v>0.22785392944848792</v>
      </c>
      <c r="D373">
        <f t="shared" si="58"/>
        <v>63081390.317420743</v>
      </c>
      <c r="E373">
        <f t="shared" si="59"/>
        <v>63.081390317420741</v>
      </c>
      <c r="F373">
        <f t="shared" si="55"/>
        <v>646.90026954177893</v>
      </c>
      <c r="G373">
        <f t="shared" si="60"/>
        <v>1000000</v>
      </c>
      <c r="H373">
        <f t="shared" si="62"/>
        <v>115500</v>
      </c>
      <c r="I373">
        <f t="shared" si="63"/>
        <v>90000</v>
      </c>
      <c r="J373">
        <f t="shared" si="56"/>
        <v>61875243.417151205</v>
      </c>
      <c r="K373">
        <f t="shared" si="61"/>
        <v>61.875243417151204</v>
      </c>
    </row>
    <row r="374" spans="2:11" x14ac:dyDescent="0.25">
      <c r="B374">
        <f t="shared" si="64"/>
        <v>372</v>
      </c>
      <c r="C374">
        <f t="shared" si="57"/>
        <v>0.22770064720268424</v>
      </c>
      <c r="D374">
        <f t="shared" si="58"/>
        <v>63210396.51586736</v>
      </c>
      <c r="E374">
        <f t="shared" si="59"/>
        <v>63.210396515867359</v>
      </c>
      <c r="F374">
        <f t="shared" si="55"/>
        <v>645.16129032258061</v>
      </c>
      <c r="G374">
        <f t="shared" si="60"/>
        <v>1000000</v>
      </c>
      <c r="H374">
        <f t="shared" si="62"/>
        <v>115500</v>
      </c>
      <c r="I374">
        <f t="shared" si="63"/>
        <v>90000</v>
      </c>
      <c r="J374">
        <f t="shared" si="56"/>
        <v>62004251.354577035</v>
      </c>
      <c r="K374">
        <f t="shared" si="61"/>
        <v>62.004251354577036</v>
      </c>
    </row>
    <row r="375" spans="2:11" x14ac:dyDescent="0.25">
      <c r="B375">
        <f t="shared" si="64"/>
        <v>373</v>
      </c>
      <c r="C375">
        <f t="shared" si="57"/>
        <v>0.22754787915480504</v>
      </c>
      <c r="D375">
        <f t="shared" si="58"/>
        <v>63339316.045608431</v>
      </c>
      <c r="E375">
        <f t="shared" si="59"/>
        <v>63.339316045608435</v>
      </c>
      <c r="F375">
        <f t="shared" si="55"/>
        <v>643.43163538874001</v>
      </c>
      <c r="G375">
        <f t="shared" si="60"/>
        <v>1000000</v>
      </c>
      <c r="H375">
        <f t="shared" si="62"/>
        <v>115500</v>
      </c>
      <c r="I375">
        <f t="shared" si="63"/>
        <v>90000</v>
      </c>
      <c r="J375">
        <f t="shared" si="56"/>
        <v>62133172.613973044</v>
      </c>
      <c r="K375">
        <f t="shared" si="61"/>
        <v>62.133172613973045</v>
      </c>
    </row>
    <row r="376" spans="2:11" x14ac:dyDescent="0.25">
      <c r="B376">
        <f t="shared" si="64"/>
        <v>374</v>
      </c>
      <c r="C376">
        <f t="shared" si="57"/>
        <v>0.22739562220830439</v>
      </c>
      <c r="D376">
        <f t="shared" si="58"/>
        <v>63468149.196991891</v>
      </c>
      <c r="E376">
        <f t="shared" si="59"/>
        <v>63.468149196991888</v>
      </c>
      <c r="F376">
        <f t="shared" si="55"/>
        <v>641.7112299465241</v>
      </c>
      <c r="G376">
        <f t="shared" si="60"/>
        <v>1000000</v>
      </c>
      <c r="H376">
        <f t="shared" si="62"/>
        <v>115500</v>
      </c>
      <c r="I376">
        <f t="shared" si="63"/>
        <v>90000</v>
      </c>
      <c r="J376">
        <f t="shared" si="56"/>
        <v>62262007.48576194</v>
      </c>
      <c r="K376">
        <f t="shared" si="61"/>
        <v>62.262007485761941</v>
      </c>
    </row>
    <row r="377" spans="2:11" x14ac:dyDescent="0.25">
      <c r="B377">
        <f t="shared" si="64"/>
        <v>375</v>
      </c>
      <c r="C377">
        <f t="shared" si="57"/>
        <v>0.22724387329349988</v>
      </c>
      <c r="D377">
        <f t="shared" si="58"/>
        <v>63596896.258619778</v>
      </c>
      <c r="E377">
        <f t="shared" si="59"/>
        <v>63.596896258619779</v>
      </c>
      <c r="F377">
        <f t="shared" si="55"/>
        <v>640</v>
      </c>
      <c r="G377">
        <f t="shared" si="60"/>
        <v>1000000</v>
      </c>
      <c r="H377">
        <f t="shared" si="62"/>
        <v>115500</v>
      </c>
      <c r="I377">
        <f t="shared" si="63"/>
        <v>90000</v>
      </c>
      <c r="J377">
        <f t="shared" si="56"/>
        <v>62390756.258619778</v>
      </c>
      <c r="K377">
        <f t="shared" si="61"/>
        <v>62.390756258619781</v>
      </c>
    </row>
    <row r="378" spans="2:11" x14ac:dyDescent="0.25">
      <c r="B378">
        <f t="shared" si="64"/>
        <v>376</v>
      </c>
      <c r="C378">
        <f t="shared" si="57"/>
        <v>0.22709262936726868</v>
      </c>
      <c r="D378">
        <f t="shared" si="58"/>
        <v>63725557.517362997</v>
      </c>
      <c r="E378">
        <f t="shared" si="59"/>
        <v>63.725557517362994</v>
      </c>
      <c r="F378">
        <f t="shared" si="55"/>
        <v>638.29787234042556</v>
      </c>
      <c r="G378">
        <f t="shared" si="60"/>
        <v>1000000</v>
      </c>
      <c r="H378">
        <f t="shared" si="62"/>
        <v>115500</v>
      </c>
      <c r="I378">
        <f t="shared" si="63"/>
        <v>90000</v>
      </c>
      <c r="J378">
        <f t="shared" si="56"/>
        <v>62519419.219490655</v>
      </c>
      <c r="K378">
        <f t="shared" si="61"/>
        <v>62.519419219490658</v>
      </c>
    </row>
    <row r="379" spans="2:11" x14ac:dyDescent="0.25">
      <c r="B379">
        <f t="shared" si="64"/>
        <v>377</v>
      </c>
      <c r="C379">
        <f t="shared" si="57"/>
        <v>0.22694188741274821</v>
      </c>
      <c r="D379">
        <f t="shared" si="58"/>
        <v>63854133.258376323</v>
      </c>
      <c r="E379">
        <f t="shared" si="59"/>
        <v>63.854133258376322</v>
      </c>
      <c r="F379">
        <f t="shared" si="55"/>
        <v>636.60477453580904</v>
      </c>
      <c r="G379">
        <f t="shared" si="60"/>
        <v>1000000</v>
      </c>
      <c r="H379">
        <f t="shared" si="62"/>
        <v>115500</v>
      </c>
      <c r="I379">
        <f t="shared" si="63"/>
        <v>90000</v>
      </c>
      <c r="J379">
        <f t="shared" si="56"/>
        <v>62647996.653601788</v>
      </c>
      <c r="K379">
        <f t="shared" si="61"/>
        <v>62.647996653601787</v>
      </c>
    </row>
    <row r="380" spans="2:11" x14ac:dyDescent="0.25">
      <c r="B380">
        <f t="shared" si="64"/>
        <v>378</v>
      </c>
      <c r="C380">
        <f t="shared" si="57"/>
        <v>0.22679164443904004</v>
      </c>
      <c r="D380">
        <f t="shared" si="58"/>
        <v>63982623.765113331</v>
      </c>
      <c r="E380">
        <f t="shared" si="59"/>
        <v>63.982623765113331</v>
      </c>
      <c r="F380">
        <f t="shared" si="55"/>
        <v>634.92063492063494</v>
      </c>
      <c r="G380">
        <f t="shared" si="60"/>
        <v>1000000</v>
      </c>
      <c r="H380">
        <f t="shared" si="62"/>
        <v>115500</v>
      </c>
      <c r="I380">
        <f t="shared" si="63"/>
        <v>90000</v>
      </c>
      <c r="J380">
        <f t="shared" si="56"/>
        <v>62776488.844478413</v>
      </c>
      <c r="K380">
        <f t="shared" si="61"/>
        <v>62.776488844478415</v>
      </c>
    </row>
    <row r="381" spans="2:11" x14ac:dyDescent="0.25">
      <c r="B381">
        <f t="shared" si="64"/>
        <v>379</v>
      </c>
      <c r="C381">
        <f t="shared" si="57"/>
        <v>0.22664189748091904</v>
      </c>
      <c r="D381">
        <f t="shared" si="58"/>
        <v>64111029.319340795</v>
      </c>
      <c r="E381">
        <f t="shared" si="59"/>
        <v>64.111029319340801</v>
      </c>
      <c r="F381">
        <f t="shared" si="55"/>
        <v>633.24538258575194</v>
      </c>
      <c r="G381">
        <f t="shared" si="60"/>
        <v>1000000</v>
      </c>
      <c r="H381">
        <f t="shared" si="62"/>
        <v>115500</v>
      </c>
      <c r="I381">
        <f t="shared" si="63"/>
        <v>90000</v>
      </c>
      <c r="J381">
        <f t="shared" si="56"/>
        <v>62904896.073958211</v>
      </c>
      <c r="K381">
        <f t="shared" si="61"/>
        <v>62.904896073958213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FF4D-422B-4BFF-BC30-5747A33577FD}">
  <dimension ref="B1:O34"/>
  <sheetViews>
    <sheetView tabSelected="1" workbookViewId="0">
      <selection activeCell="L23" sqref="L23"/>
    </sheetView>
  </sheetViews>
  <sheetFormatPr defaultRowHeight="15" x14ac:dyDescent="0.25"/>
  <cols>
    <col min="1" max="1" width="1.7109375" customWidth="1"/>
    <col min="3" max="3" width="12" bestFit="1" customWidth="1"/>
    <col min="10" max="10" width="14.7109375" customWidth="1"/>
    <col min="11" max="11" width="15.85546875" bestFit="1" customWidth="1"/>
    <col min="12" max="12" width="21.7109375" bestFit="1" customWidth="1"/>
    <col min="13" max="13" width="16.28515625" customWidth="1"/>
    <col min="14" max="14" width="13.7109375" customWidth="1"/>
  </cols>
  <sheetData>
    <row r="1" spans="2:15" ht="5.25" customHeight="1" x14ac:dyDescent="0.25"/>
    <row r="2" spans="2:15" x14ac:dyDescent="0.25">
      <c r="B2" t="s">
        <v>23</v>
      </c>
      <c r="C2">
        <v>1040</v>
      </c>
    </row>
    <row r="3" spans="2:15" x14ac:dyDescent="0.25">
      <c r="B3" t="s">
        <v>24</v>
      </c>
      <c r="C3">
        <v>20</v>
      </c>
    </row>
    <row r="4" spans="2:15" x14ac:dyDescent="0.25">
      <c r="B4" t="s">
        <v>25</v>
      </c>
      <c r="C4">
        <f>C3/C2</f>
        <v>1.9230769230769232E-2</v>
      </c>
    </row>
    <row r="5" spans="2:15" x14ac:dyDescent="0.25">
      <c r="B5" t="s">
        <v>26</v>
      </c>
      <c r="C5">
        <v>15</v>
      </c>
    </row>
    <row r="6" spans="2:15" x14ac:dyDescent="0.25">
      <c r="B6" t="s">
        <v>27</v>
      </c>
      <c r="C6">
        <v>0.4</v>
      </c>
    </row>
    <row r="7" spans="2:15" x14ac:dyDescent="0.25">
      <c r="B7" t="s">
        <v>34</v>
      </c>
      <c r="C7">
        <v>150</v>
      </c>
    </row>
    <row r="9" spans="2:15" x14ac:dyDescent="0.25">
      <c r="C9" t="s">
        <v>28</v>
      </c>
      <c r="D9" t="s">
        <v>30</v>
      </c>
      <c r="E9" t="s">
        <v>39</v>
      </c>
      <c r="F9" t="s">
        <v>29</v>
      </c>
      <c r="G9" t="s">
        <v>31</v>
      </c>
      <c r="H9" t="s">
        <v>33</v>
      </c>
      <c r="I9" t="s">
        <v>32</v>
      </c>
      <c r="J9" t="s">
        <v>35</v>
      </c>
      <c r="K9" t="s">
        <v>36</v>
      </c>
      <c r="L9" t="s">
        <v>37</v>
      </c>
      <c r="M9" t="s">
        <v>38</v>
      </c>
      <c r="N9" t="s">
        <v>40</v>
      </c>
      <c r="O9" t="s">
        <v>41</v>
      </c>
    </row>
    <row r="10" spans="2:15" x14ac:dyDescent="0.25">
      <c r="C10">
        <v>0.1</v>
      </c>
      <c r="D10">
        <f>PI()*C10^2/4</f>
        <v>7.8539816339744835E-3</v>
      </c>
      <c r="E10">
        <f>PI()*C10*$C$7</f>
        <v>47.123889803846893</v>
      </c>
      <c r="F10">
        <f>$C$4/D10</f>
        <v>2.4485375860291589</v>
      </c>
      <c r="G10">
        <f>(C10^$C$6*F10^(2-$C$6)*$C$2)/($C$5*8^($C$6-1))</f>
        <v>402.76053811974879</v>
      </c>
      <c r="H10">
        <f>16/G10</f>
        <v>3.9725838272772589E-2</v>
      </c>
      <c r="I10">
        <f>2*H10*F10^2/(C10)*$C$7</f>
        <v>714.50928194936114</v>
      </c>
      <c r="J10">
        <f>$C$4*I10/0.4</f>
        <v>34.351407786026975</v>
      </c>
      <c r="K10">
        <f>J10*60*60*24*300</f>
        <v>890388489.81381929</v>
      </c>
      <c r="L10">
        <f>K10/3600000</f>
        <v>247.33013605939425</v>
      </c>
      <c r="M10">
        <f>L10*1</f>
        <v>247.33013605939425</v>
      </c>
      <c r="N10">
        <f>E10*1</f>
        <v>47.123889803846893</v>
      </c>
      <c r="O10">
        <f>M10+N10</f>
        <v>294.45402586324116</v>
      </c>
    </row>
    <row r="11" spans="2:15" x14ac:dyDescent="0.25">
      <c r="C11">
        <f>C10+0.02</f>
        <v>0.12000000000000001</v>
      </c>
      <c r="D11">
        <f t="shared" ref="D11:D19" si="0">PI()*C11^2/4</f>
        <v>1.1309733552923258E-2</v>
      </c>
      <c r="E11">
        <f t="shared" ref="E11:E19" si="1">PI()*C11*$C$7</f>
        <v>56.548667764616283</v>
      </c>
      <c r="F11">
        <f t="shared" ref="F11:F19" si="2">$C$4/D11</f>
        <v>1.7003733236313601</v>
      </c>
      <c r="G11">
        <f t="shared" ref="G11:G19" si="3">(C11^$C$6*F11^(2-$C$6)*$C$2)/($C$5*8^($C$6-1))</f>
        <v>241.73493793824409</v>
      </c>
      <c r="H11">
        <f t="shared" ref="H11:H19" si="4">16/G11</f>
        <v>6.6188198265686823E-2</v>
      </c>
      <c r="I11">
        <f t="shared" ref="I11:I19" si="5">2*H11*F11^2/(C11)*$C$7</f>
        <v>478.41978728880127</v>
      </c>
      <c r="J11">
        <f t="shared" ref="J11:J34" si="6">$C$4*I11/0.4</f>
        <v>23.000951311961597</v>
      </c>
      <c r="K11">
        <f t="shared" ref="K11:K34" si="7">J11*60*60*24*300</f>
        <v>596184658.00604463</v>
      </c>
      <c r="L11">
        <f t="shared" ref="L11:L34" si="8">K11/3600000</f>
        <v>165.6068494461235</v>
      </c>
      <c r="M11">
        <f t="shared" ref="M11:M34" si="9">L11*1</f>
        <v>165.6068494461235</v>
      </c>
      <c r="N11">
        <f t="shared" ref="N11:N34" si="10">E11*1</f>
        <v>56.548667764616283</v>
      </c>
      <c r="O11">
        <f t="shared" ref="O11:O19" si="11">M11+N11</f>
        <v>222.15551721073979</v>
      </c>
    </row>
    <row r="12" spans="2:15" x14ac:dyDescent="0.25">
      <c r="C12">
        <f t="shared" ref="C12:C34" si="12">C11+0.02</f>
        <v>0.14000000000000001</v>
      </c>
      <c r="D12">
        <f t="shared" si="0"/>
        <v>1.5393804002589988E-2</v>
      </c>
      <c r="E12">
        <f t="shared" si="1"/>
        <v>65.973445725385659</v>
      </c>
      <c r="F12">
        <f t="shared" si="2"/>
        <v>1.2492538704230403</v>
      </c>
      <c r="G12">
        <f t="shared" si="3"/>
        <v>156.9959367731397</v>
      </c>
      <c r="H12">
        <f t="shared" si="4"/>
        <v>0.1019134655893682</v>
      </c>
      <c r="I12">
        <f t="shared" si="5"/>
        <v>340.82088234032096</v>
      </c>
      <c r="J12">
        <f t="shared" si="6"/>
        <v>16.385619343284663</v>
      </c>
      <c r="K12">
        <f t="shared" si="7"/>
        <v>424715253.37793839</v>
      </c>
      <c r="L12">
        <f t="shared" si="8"/>
        <v>117.97645927164955</v>
      </c>
      <c r="M12">
        <f t="shared" si="9"/>
        <v>117.97645927164955</v>
      </c>
      <c r="N12">
        <f t="shared" si="10"/>
        <v>65.973445725385659</v>
      </c>
      <c r="O12">
        <f t="shared" si="11"/>
        <v>183.94990499703522</v>
      </c>
    </row>
    <row r="13" spans="2:15" x14ac:dyDescent="0.25">
      <c r="C13">
        <f t="shared" si="12"/>
        <v>0.16</v>
      </c>
      <c r="D13">
        <f t="shared" si="0"/>
        <v>2.0106192982974676E-2</v>
      </c>
      <c r="E13">
        <f t="shared" si="1"/>
        <v>75.398223686155035</v>
      </c>
      <c r="F13">
        <f t="shared" si="2"/>
        <v>0.9564599945426403</v>
      </c>
      <c r="G13">
        <f t="shared" si="3"/>
        <v>108.02168837380263</v>
      </c>
      <c r="H13">
        <f t="shared" si="4"/>
        <v>0.14811840326576781</v>
      </c>
      <c r="I13">
        <f t="shared" si="5"/>
        <v>254.06445731384295</v>
      </c>
      <c r="J13">
        <f t="shared" si="6"/>
        <v>12.214637370857835</v>
      </c>
      <c r="K13">
        <f t="shared" si="7"/>
        <v>316603400.65263504</v>
      </c>
      <c r="L13">
        <f t="shared" si="8"/>
        <v>87.945389070176404</v>
      </c>
      <c r="M13">
        <f t="shared" si="9"/>
        <v>87.945389070176404</v>
      </c>
      <c r="N13">
        <f t="shared" si="10"/>
        <v>75.398223686155035</v>
      </c>
      <c r="O13">
        <f t="shared" si="11"/>
        <v>163.34361275633142</v>
      </c>
    </row>
    <row r="14" spans="2:15" x14ac:dyDescent="0.25">
      <c r="C14">
        <f t="shared" si="12"/>
        <v>0.18</v>
      </c>
      <c r="D14">
        <f t="shared" si="0"/>
        <v>2.5446900494077322E-2</v>
      </c>
      <c r="E14">
        <f t="shared" si="1"/>
        <v>84.823001646924411</v>
      </c>
      <c r="F14">
        <f t="shared" si="2"/>
        <v>0.75572147716949367</v>
      </c>
      <c r="G14">
        <f t="shared" si="3"/>
        <v>77.675471498149179</v>
      </c>
      <c r="H14">
        <f t="shared" si="4"/>
        <v>0.20598523177784947</v>
      </c>
      <c r="I14">
        <f t="shared" si="5"/>
        <v>196.06874260818182</v>
      </c>
      <c r="J14">
        <f t="shared" si="6"/>
        <v>9.4263818561625872</v>
      </c>
      <c r="K14">
        <f t="shared" si="7"/>
        <v>244331817.71173429</v>
      </c>
      <c r="L14">
        <f t="shared" si="8"/>
        <v>67.86994936437064</v>
      </c>
      <c r="M14">
        <f t="shared" si="9"/>
        <v>67.86994936437064</v>
      </c>
      <c r="N14">
        <f t="shared" si="10"/>
        <v>84.823001646924411</v>
      </c>
      <c r="O14">
        <f t="shared" si="11"/>
        <v>152.69295101129507</v>
      </c>
    </row>
    <row r="15" spans="2:15" x14ac:dyDescent="0.25">
      <c r="C15">
        <f t="shared" si="12"/>
        <v>0.19999999999999998</v>
      </c>
      <c r="D15">
        <f t="shared" si="0"/>
        <v>3.1415926535897927E-2</v>
      </c>
      <c r="E15">
        <f t="shared" si="1"/>
        <v>94.247779607693786</v>
      </c>
      <c r="F15">
        <f t="shared" si="2"/>
        <v>0.61213439650728985</v>
      </c>
      <c r="G15">
        <f t="shared" si="3"/>
        <v>57.831295949484513</v>
      </c>
      <c r="H15">
        <f t="shared" si="4"/>
        <v>0.27666680708618319</v>
      </c>
      <c r="I15">
        <f t="shared" si="5"/>
        <v>155.50411447033144</v>
      </c>
      <c r="J15">
        <f t="shared" si="6"/>
        <v>7.4761593495351661</v>
      </c>
      <c r="K15">
        <f t="shared" si="7"/>
        <v>193782050.33995152</v>
      </c>
      <c r="L15">
        <f t="shared" si="8"/>
        <v>53.8283473166532</v>
      </c>
      <c r="M15">
        <f t="shared" si="9"/>
        <v>53.8283473166532</v>
      </c>
      <c r="N15">
        <f t="shared" si="10"/>
        <v>94.247779607693786</v>
      </c>
      <c r="O15">
        <f t="shared" si="11"/>
        <v>148.07612692434699</v>
      </c>
    </row>
    <row r="16" spans="2:15" x14ac:dyDescent="0.25">
      <c r="C16" s="1">
        <f t="shared" si="12"/>
        <v>0.21999999999999997</v>
      </c>
      <c r="D16" s="1">
        <f t="shared" si="0"/>
        <v>3.801327110843649E-2</v>
      </c>
      <c r="E16" s="1">
        <f t="shared" si="1"/>
        <v>103.67255756846315</v>
      </c>
      <c r="F16" s="1">
        <f t="shared" si="2"/>
        <v>0.50589619546057019</v>
      </c>
      <c r="G16" s="1">
        <f t="shared" si="3"/>
        <v>44.285689028830362</v>
      </c>
      <c r="H16" s="1">
        <f t="shared" si="4"/>
        <v>0.3612905286306794</v>
      </c>
      <c r="I16" s="1">
        <f t="shared" si="5"/>
        <v>126.08922551105495</v>
      </c>
      <c r="J16" s="1">
        <f t="shared" si="6"/>
        <v>6.0619819957237961</v>
      </c>
      <c r="K16" s="1">
        <f t="shared" si="7"/>
        <v>157126573.32916078</v>
      </c>
      <c r="L16" s="1">
        <f t="shared" si="8"/>
        <v>43.646270369211329</v>
      </c>
      <c r="M16" s="1">
        <f t="shared" si="9"/>
        <v>43.646270369211329</v>
      </c>
      <c r="N16" s="1">
        <f t="shared" si="10"/>
        <v>103.67255756846315</v>
      </c>
      <c r="O16" s="1">
        <f t="shared" si="11"/>
        <v>147.31882793767448</v>
      </c>
    </row>
    <row r="17" spans="3:15" x14ac:dyDescent="0.25">
      <c r="C17">
        <f t="shared" si="12"/>
        <v>0.23999999999999996</v>
      </c>
      <c r="D17">
        <f t="shared" si="0"/>
        <v>4.5238934211693012E-2</v>
      </c>
      <c r="E17">
        <f t="shared" si="1"/>
        <v>113.09733552923252</v>
      </c>
      <c r="F17">
        <f t="shared" si="2"/>
        <v>0.42509333090784024</v>
      </c>
      <c r="G17">
        <f t="shared" si="3"/>
        <v>34.71006569437143</v>
      </c>
      <c r="H17">
        <f t="shared" si="4"/>
        <v>0.46096138626999356</v>
      </c>
      <c r="I17">
        <f t="shared" si="5"/>
        <v>104.12215382906955</v>
      </c>
      <c r="J17">
        <f t="shared" si="6"/>
        <v>5.0058727802437284</v>
      </c>
      <c r="K17">
        <f t="shared" si="7"/>
        <v>129752222.46391743</v>
      </c>
      <c r="L17">
        <f t="shared" si="8"/>
        <v>36.042284017754845</v>
      </c>
      <c r="M17">
        <f t="shared" si="9"/>
        <v>36.042284017754845</v>
      </c>
      <c r="N17">
        <f t="shared" si="10"/>
        <v>113.09733552923252</v>
      </c>
      <c r="O17">
        <f t="shared" si="11"/>
        <v>149.13961954698738</v>
      </c>
    </row>
    <row r="18" spans="3:15" x14ac:dyDescent="0.25">
      <c r="C18">
        <f t="shared" si="12"/>
        <v>0.25999999999999995</v>
      </c>
      <c r="D18">
        <f t="shared" si="0"/>
        <v>5.3092915845667485E-2</v>
      </c>
      <c r="E18">
        <f t="shared" si="1"/>
        <v>122.5221134900019</v>
      </c>
      <c r="F18">
        <f t="shared" si="2"/>
        <v>0.36220970207531955</v>
      </c>
      <c r="G18">
        <f t="shared" si="3"/>
        <v>27.740963320499713</v>
      </c>
      <c r="H18">
        <f t="shared" si="4"/>
        <v>0.57676439765797516</v>
      </c>
      <c r="I18">
        <f t="shared" si="5"/>
        <v>87.310506856479918</v>
      </c>
      <c r="J18">
        <f t="shared" si="6"/>
        <v>4.19762052194615</v>
      </c>
      <c r="K18">
        <f t="shared" si="7"/>
        <v>108802323.92884421</v>
      </c>
      <c r="L18">
        <f t="shared" si="8"/>
        <v>30.222867758012281</v>
      </c>
      <c r="M18">
        <f t="shared" si="9"/>
        <v>30.222867758012281</v>
      </c>
      <c r="N18">
        <f t="shared" si="10"/>
        <v>122.5221134900019</v>
      </c>
      <c r="O18">
        <f t="shared" si="11"/>
        <v>152.74498124801417</v>
      </c>
    </row>
    <row r="19" spans="3:15" x14ac:dyDescent="0.25">
      <c r="C19">
        <f t="shared" si="12"/>
        <v>0.27999999999999997</v>
      </c>
      <c r="D19">
        <f t="shared" si="0"/>
        <v>6.157521601035993E-2</v>
      </c>
      <c r="E19">
        <f t="shared" si="1"/>
        <v>131.94689145077129</v>
      </c>
      <c r="F19">
        <f t="shared" si="2"/>
        <v>0.31231346760576018</v>
      </c>
      <c r="G19">
        <f t="shared" si="3"/>
        <v>22.542621789065521</v>
      </c>
      <c r="H19">
        <f t="shared" si="4"/>
        <v>0.70976659901027694</v>
      </c>
      <c r="I19">
        <f t="shared" si="5"/>
        <v>74.175452776112166</v>
      </c>
      <c r="J19">
        <f t="shared" si="6"/>
        <v>3.566127537313085</v>
      </c>
      <c r="K19">
        <f t="shared" si="7"/>
        <v>92434025.767155156</v>
      </c>
      <c r="L19">
        <f t="shared" si="8"/>
        <v>25.676118268654211</v>
      </c>
      <c r="M19">
        <f t="shared" si="9"/>
        <v>25.676118268654211</v>
      </c>
      <c r="N19">
        <f t="shared" si="10"/>
        <v>131.94689145077129</v>
      </c>
      <c r="O19">
        <f t="shared" si="11"/>
        <v>157.62300971942551</v>
      </c>
    </row>
    <row r="20" spans="3:15" x14ac:dyDescent="0.25">
      <c r="C20">
        <f t="shared" si="12"/>
        <v>0.3</v>
      </c>
      <c r="D20">
        <f t="shared" ref="D20:D34" si="13">PI()*C20^2/4</f>
        <v>7.0685834705770348E-2</v>
      </c>
      <c r="E20">
        <f t="shared" ref="E20:E34" si="14">PI()*C20*$C$7</f>
        <v>141.37166941154069</v>
      </c>
      <c r="F20">
        <f t="shared" ref="F20:F34" si="15">$C$4/D20</f>
        <v>0.27205973178101767</v>
      </c>
      <c r="G20">
        <f t="shared" ref="G20:G34" si="16">(C20^$C$6*F20^(2-$C$6)*$C$2)/($C$5*8^($C$6-1))</f>
        <v>18.582639392295036</v>
      </c>
      <c r="H20">
        <f t="shared" ref="H20:H34" si="17">16/G20</f>
        <v>0.86101869934763509</v>
      </c>
      <c r="I20">
        <f t="shared" ref="I20:I34" si="18">2*H20*F20^2/(C20)*$C$7</f>
        <v>63.729588542690152</v>
      </c>
      <c r="J20">
        <f t="shared" si="6"/>
        <v>3.0639225260908729</v>
      </c>
      <c r="K20">
        <f t="shared" si="7"/>
        <v>79416871.876275435</v>
      </c>
      <c r="L20">
        <f t="shared" si="8"/>
        <v>22.060242187854289</v>
      </c>
      <c r="M20">
        <f t="shared" si="9"/>
        <v>22.060242187854289</v>
      </c>
      <c r="N20">
        <f t="shared" si="10"/>
        <v>141.37166941154069</v>
      </c>
      <c r="O20">
        <f t="shared" ref="O20:O34" si="19">M20+N20</f>
        <v>163.43191159939499</v>
      </c>
    </row>
    <row r="21" spans="3:15" x14ac:dyDescent="0.25">
      <c r="C21">
        <f t="shared" si="12"/>
        <v>0.32</v>
      </c>
      <c r="D21">
        <f t="shared" si="13"/>
        <v>8.0424771931898703E-2</v>
      </c>
      <c r="E21">
        <f t="shared" si="14"/>
        <v>150.79644737231007</v>
      </c>
      <c r="F21">
        <f t="shared" si="15"/>
        <v>0.23911499863566008</v>
      </c>
      <c r="G21">
        <f t="shared" si="16"/>
        <v>15.510541967373671</v>
      </c>
      <c r="H21">
        <f t="shared" si="17"/>
        <v>1.0315564751802935</v>
      </c>
      <c r="I21">
        <f t="shared" si="18"/>
        <v>55.29398910702254</v>
      </c>
      <c r="J21">
        <f t="shared" si="6"/>
        <v>2.6583648609145452</v>
      </c>
      <c r="K21">
        <f t="shared" si="7"/>
        <v>68904817.194904998</v>
      </c>
      <c r="L21">
        <f t="shared" si="8"/>
        <v>19.140226998584723</v>
      </c>
      <c r="M21">
        <f t="shared" si="9"/>
        <v>19.140226998584723</v>
      </c>
      <c r="N21">
        <f t="shared" si="10"/>
        <v>150.79644737231007</v>
      </c>
      <c r="O21">
        <f t="shared" si="19"/>
        <v>169.93667437089479</v>
      </c>
    </row>
    <row r="22" spans="3:15" x14ac:dyDescent="0.25">
      <c r="C22">
        <f t="shared" si="12"/>
        <v>0.34</v>
      </c>
      <c r="D22">
        <f t="shared" si="13"/>
        <v>9.0792027688745044E-2</v>
      </c>
      <c r="E22">
        <f t="shared" si="14"/>
        <v>160.22122533307947</v>
      </c>
      <c r="F22">
        <f t="shared" si="15"/>
        <v>0.21181120986411406</v>
      </c>
      <c r="G22">
        <f t="shared" si="16"/>
        <v>13.088984237914122</v>
      </c>
      <c r="H22">
        <f t="shared" si="17"/>
        <v>1.2224019610057824</v>
      </c>
      <c r="I22">
        <f t="shared" si="18"/>
        <v>48.389847946447645</v>
      </c>
      <c r="J22">
        <f t="shared" si="6"/>
        <v>2.3264349974253675</v>
      </c>
      <c r="K22">
        <f t="shared" si="7"/>
        <v>60301195.13326554</v>
      </c>
      <c r="L22">
        <f t="shared" si="8"/>
        <v>16.750331981462651</v>
      </c>
      <c r="M22">
        <f t="shared" si="9"/>
        <v>16.750331981462651</v>
      </c>
      <c r="N22">
        <f t="shared" si="10"/>
        <v>160.22122533307947</v>
      </c>
      <c r="O22">
        <f t="shared" si="19"/>
        <v>176.97155731454211</v>
      </c>
    </row>
    <row r="23" spans="3:15" x14ac:dyDescent="0.25">
      <c r="C23">
        <f t="shared" si="12"/>
        <v>0.36000000000000004</v>
      </c>
      <c r="D23">
        <f t="shared" si="13"/>
        <v>0.10178760197630932</v>
      </c>
      <c r="E23">
        <f t="shared" si="14"/>
        <v>169.64600329384882</v>
      </c>
      <c r="F23">
        <f t="shared" si="15"/>
        <v>0.18893036929237336</v>
      </c>
      <c r="G23">
        <f t="shared" si="16"/>
        <v>11.153210791692874</v>
      </c>
      <c r="H23">
        <f t="shared" si="17"/>
        <v>1.4345644764391172</v>
      </c>
      <c r="I23">
        <f t="shared" si="18"/>
        <v>42.67193858057886</v>
      </c>
      <c r="J23">
        <f t="shared" si="6"/>
        <v>2.0515355086816758</v>
      </c>
      <c r="K23">
        <f t="shared" si="7"/>
        <v>53175800.38502904</v>
      </c>
      <c r="L23">
        <f t="shared" si="8"/>
        <v>14.771055662508067</v>
      </c>
      <c r="M23">
        <f t="shared" si="9"/>
        <v>14.771055662508067</v>
      </c>
      <c r="N23">
        <f t="shared" si="10"/>
        <v>169.64600329384882</v>
      </c>
      <c r="O23">
        <f t="shared" si="19"/>
        <v>184.4170589563569</v>
      </c>
    </row>
    <row r="24" spans="3:15" x14ac:dyDescent="0.25">
      <c r="C24">
        <f t="shared" si="12"/>
        <v>0.38000000000000006</v>
      </c>
      <c r="D24">
        <f t="shared" si="13"/>
        <v>0.11341149479459157</v>
      </c>
      <c r="E24">
        <f t="shared" si="14"/>
        <v>179.07078125461823</v>
      </c>
      <c r="F24">
        <f t="shared" si="15"/>
        <v>0.16956631482196388</v>
      </c>
      <c r="G24">
        <f t="shared" si="16"/>
        <v>9.5863403046206308</v>
      </c>
      <c r="H24">
        <f t="shared" si="17"/>
        <v>1.6690415207029501</v>
      </c>
      <c r="I24">
        <f t="shared" si="18"/>
        <v>37.886454278601306</v>
      </c>
      <c r="J24">
        <f t="shared" si="6"/>
        <v>1.8214641480096783</v>
      </c>
      <c r="K24">
        <f t="shared" si="7"/>
        <v>47212350.71641086</v>
      </c>
      <c r="L24">
        <f t="shared" si="8"/>
        <v>13.114541865669683</v>
      </c>
      <c r="M24">
        <f t="shared" si="9"/>
        <v>13.114541865669683</v>
      </c>
      <c r="N24">
        <f t="shared" si="10"/>
        <v>179.07078125461823</v>
      </c>
      <c r="O24">
        <f t="shared" si="19"/>
        <v>192.1853231202879</v>
      </c>
    </row>
    <row r="25" spans="3:15" x14ac:dyDescent="0.25">
      <c r="C25">
        <f t="shared" si="12"/>
        <v>0.40000000000000008</v>
      </c>
      <c r="D25">
        <f t="shared" si="13"/>
        <v>0.12566370614359176</v>
      </c>
      <c r="E25">
        <f t="shared" si="14"/>
        <v>188.49555921538763</v>
      </c>
      <c r="F25">
        <f t="shared" si="15"/>
        <v>0.15303359912682241</v>
      </c>
      <c r="G25">
        <f t="shared" si="16"/>
        <v>8.3038393155649413</v>
      </c>
      <c r="H25">
        <f t="shared" si="17"/>
        <v>1.9268195580337359</v>
      </c>
      <c r="I25">
        <f t="shared" si="18"/>
        <v>33.843548611752979</v>
      </c>
      <c r="J25">
        <f t="shared" si="6"/>
        <v>1.6270936832573548</v>
      </c>
      <c r="K25">
        <f t="shared" si="7"/>
        <v>42174268.270030633</v>
      </c>
      <c r="L25">
        <f t="shared" si="8"/>
        <v>11.715074519452953</v>
      </c>
      <c r="M25">
        <f t="shared" si="9"/>
        <v>11.715074519452953</v>
      </c>
      <c r="N25">
        <f t="shared" si="10"/>
        <v>188.49555921538763</v>
      </c>
      <c r="O25">
        <f t="shared" si="19"/>
        <v>200.21063373484057</v>
      </c>
    </row>
    <row r="26" spans="3:15" x14ac:dyDescent="0.25">
      <c r="C26">
        <f t="shared" si="12"/>
        <v>0.4200000000000001</v>
      </c>
      <c r="D26">
        <f t="shared" si="13"/>
        <v>0.13854423602330995</v>
      </c>
      <c r="E26">
        <f t="shared" si="14"/>
        <v>197.92033717615701</v>
      </c>
      <c r="F26">
        <f t="shared" si="15"/>
        <v>0.13880598560255997</v>
      </c>
      <c r="G26">
        <f t="shared" si="16"/>
        <v>7.2435072530452418</v>
      </c>
      <c r="H26">
        <f t="shared" si="17"/>
        <v>2.2088747123533898</v>
      </c>
      <c r="I26">
        <f t="shared" si="18"/>
        <v>30.399009707818784</v>
      </c>
      <c r="J26">
        <f t="shared" si="6"/>
        <v>1.4614908513374416</v>
      </c>
      <c r="K26">
        <f t="shared" si="7"/>
        <v>37881842.866666488</v>
      </c>
      <c r="L26">
        <f t="shared" si="8"/>
        <v>10.52273412962958</v>
      </c>
      <c r="M26">
        <f t="shared" si="9"/>
        <v>10.52273412962958</v>
      </c>
      <c r="N26">
        <f t="shared" si="10"/>
        <v>197.92033717615701</v>
      </c>
      <c r="O26">
        <f t="shared" si="19"/>
        <v>208.44307130578659</v>
      </c>
    </row>
    <row r="27" spans="3:15" x14ac:dyDescent="0.25">
      <c r="C27">
        <f t="shared" si="12"/>
        <v>0.44000000000000011</v>
      </c>
      <c r="D27">
        <f t="shared" si="13"/>
        <v>0.15205308443374607</v>
      </c>
      <c r="E27">
        <f t="shared" si="14"/>
        <v>207.34511513692641</v>
      </c>
      <c r="F27">
        <f t="shared" si="15"/>
        <v>0.12647404886514246</v>
      </c>
      <c r="G27">
        <f t="shared" si="16"/>
        <v>6.3588622671659545</v>
      </c>
      <c r="H27">
        <f t="shared" si="17"/>
        <v>2.5161733857039414</v>
      </c>
      <c r="I27">
        <f t="shared" si="18"/>
        <v>27.441761573555201</v>
      </c>
      <c r="J27">
        <f t="shared" si="6"/>
        <v>1.3193154602670769</v>
      </c>
      <c r="K27">
        <f t="shared" si="7"/>
        <v>34196656.730122633</v>
      </c>
      <c r="L27">
        <f t="shared" si="8"/>
        <v>9.4990713139229541</v>
      </c>
      <c r="M27">
        <f t="shared" si="9"/>
        <v>9.4990713139229541</v>
      </c>
      <c r="N27">
        <f t="shared" si="10"/>
        <v>207.34511513692641</v>
      </c>
      <c r="O27">
        <f t="shared" si="19"/>
        <v>216.84418645084935</v>
      </c>
    </row>
    <row r="28" spans="3:15" x14ac:dyDescent="0.25">
      <c r="C28">
        <f t="shared" si="12"/>
        <v>0.46000000000000013</v>
      </c>
      <c r="D28">
        <f t="shared" si="13"/>
        <v>0.16619025137490015</v>
      </c>
      <c r="E28">
        <f t="shared" si="14"/>
        <v>216.76989309769579</v>
      </c>
      <c r="F28">
        <f t="shared" si="15"/>
        <v>0.11571538686338174</v>
      </c>
      <c r="G28">
        <f t="shared" si="16"/>
        <v>5.6146796686171339</v>
      </c>
      <c r="H28">
        <f t="shared" si="17"/>
        <v>2.8496728120449863</v>
      </c>
      <c r="I28">
        <f t="shared" si="18"/>
        <v>24.885171909104535</v>
      </c>
      <c r="J28">
        <f t="shared" si="6"/>
        <v>1.1964024956300257</v>
      </c>
      <c r="K28">
        <f t="shared" si="7"/>
        <v>31010752.686730266</v>
      </c>
      <c r="L28">
        <f t="shared" si="8"/>
        <v>8.6140979685361856</v>
      </c>
      <c r="M28">
        <f t="shared" si="9"/>
        <v>8.6140979685361856</v>
      </c>
      <c r="N28">
        <f t="shared" si="10"/>
        <v>216.76989309769579</v>
      </c>
      <c r="O28">
        <f t="shared" si="19"/>
        <v>225.38399106623197</v>
      </c>
    </row>
    <row r="29" spans="3:15" x14ac:dyDescent="0.25">
      <c r="C29">
        <f t="shared" si="12"/>
        <v>0.48000000000000015</v>
      </c>
      <c r="D29">
        <f t="shared" si="13"/>
        <v>0.18095573684677219</v>
      </c>
      <c r="E29">
        <f t="shared" si="14"/>
        <v>226.19467105846519</v>
      </c>
      <c r="F29">
        <f t="shared" si="15"/>
        <v>0.10627333272695998</v>
      </c>
      <c r="G29">
        <f t="shared" si="16"/>
        <v>4.9839244206204301</v>
      </c>
      <c r="H29">
        <f t="shared" si="17"/>
        <v>3.210321555800844</v>
      </c>
      <c r="I29">
        <f t="shared" si="18"/>
        <v>22.660899916875522</v>
      </c>
      <c r="J29">
        <f t="shared" si="6"/>
        <v>1.0894663421574771</v>
      </c>
      <c r="K29">
        <f t="shared" si="7"/>
        <v>28238967.588721808</v>
      </c>
      <c r="L29">
        <f t="shared" si="8"/>
        <v>7.8441576635338359</v>
      </c>
      <c r="M29">
        <f t="shared" si="9"/>
        <v>7.8441576635338359</v>
      </c>
      <c r="N29">
        <f t="shared" si="10"/>
        <v>226.19467105846519</v>
      </c>
      <c r="O29">
        <f t="shared" si="19"/>
        <v>234.03882872199904</v>
      </c>
    </row>
    <row r="30" spans="3:15" x14ac:dyDescent="0.25">
      <c r="C30">
        <f t="shared" si="12"/>
        <v>0.50000000000000011</v>
      </c>
      <c r="D30">
        <f t="shared" si="13"/>
        <v>0.19634954084936215</v>
      </c>
      <c r="E30">
        <f t="shared" si="14"/>
        <v>235.61944901923454</v>
      </c>
      <c r="F30">
        <f t="shared" si="15"/>
        <v>9.7941503441166325E-2</v>
      </c>
      <c r="G30">
        <f t="shared" si="16"/>
        <v>4.4456052872791778</v>
      </c>
      <c r="H30">
        <f t="shared" si="17"/>
        <v>3.5990599628318334</v>
      </c>
      <c r="I30">
        <f t="shared" si="18"/>
        <v>20.71447188263399</v>
      </c>
      <c r="J30">
        <f t="shared" si="6"/>
        <v>0.99588807128048029</v>
      </c>
      <c r="K30">
        <f t="shared" si="7"/>
        <v>25813418.807590045</v>
      </c>
      <c r="L30">
        <f t="shared" si="8"/>
        <v>7.1703941132194569</v>
      </c>
      <c r="M30">
        <f t="shared" si="9"/>
        <v>7.1703941132194569</v>
      </c>
      <c r="N30">
        <f t="shared" si="10"/>
        <v>235.61944901923454</v>
      </c>
      <c r="O30">
        <f t="shared" si="19"/>
        <v>242.789843132454</v>
      </c>
    </row>
    <row r="31" spans="3:15" x14ac:dyDescent="0.25">
      <c r="C31">
        <f t="shared" si="12"/>
        <v>0.52000000000000013</v>
      </c>
      <c r="D31">
        <f t="shared" si="13"/>
        <v>0.21237166338267013</v>
      </c>
      <c r="E31">
        <f t="shared" si="14"/>
        <v>245.04422698000391</v>
      </c>
      <c r="F31">
        <f t="shared" si="15"/>
        <v>9.0552425518829804E-2</v>
      </c>
      <c r="G31">
        <f t="shared" si="16"/>
        <v>3.9832498665363816</v>
      </c>
      <c r="H31">
        <f t="shared" si="17"/>
        <v>4.0168205701624071</v>
      </c>
      <c r="I31">
        <f t="shared" si="18"/>
        <v>19.002052731394667</v>
      </c>
      <c r="J31">
        <f t="shared" si="6"/>
        <v>0.91356022747089738</v>
      </c>
      <c r="K31">
        <f t="shared" si="7"/>
        <v>23679481.096045662</v>
      </c>
      <c r="L31">
        <f t="shared" si="8"/>
        <v>6.5776336377904618</v>
      </c>
      <c r="M31">
        <f t="shared" si="9"/>
        <v>6.5776336377904618</v>
      </c>
      <c r="N31">
        <f t="shared" si="10"/>
        <v>245.04422698000391</v>
      </c>
      <c r="O31">
        <f t="shared" si="19"/>
        <v>251.62186061779437</v>
      </c>
    </row>
    <row r="32" spans="3:15" x14ac:dyDescent="0.25">
      <c r="C32">
        <f t="shared" si="12"/>
        <v>0.54000000000000015</v>
      </c>
      <c r="D32">
        <f t="shared" si="13"/>
        <v>0.22902210444669602</v>
      </c>
      <c r="E32">
        <f t="shared" si="14"/>
        <v>254.46900494077329</v>
      </c>
      <c r="F32">
        <f t="shared" si="15"/>
        <v>8.396905301883259E-2</v>
      </c>
      <c r="G32">
        <f t="shared" si="16"/>
        <v>3.5838051146099144</v>
      </c>
      <c r="H32">
        <f t="shared" si="17"/>
        <v>4.4645284797361393</v>
      </c>
      <c r="I32">
        <f t="shared" si="18"/>
        <v>17.488058739295159</v>
      </c>
      <c r="J32">
        <f t="shared" si="6"/>
        <v>0.84077205477380579</v>
      </c>
      <c r="K32">
        <f t="shared" si="7"/>
        <v>21792811.659737047</v>
      </c>
      <c r="L32">
        <f t="shared" si="8"/>
        <v>6.0535587943714022</v>
      </c>
      <c r="M32">
        <f t="shared" si="9"/>
        <v>6.0535587943714022</v>
      </c>
      <c r="N32">
        <f t="shared" si="10"/>
        <v>254.46900494077329</v>
      </c>
      <c r="O32">
        <f t="shared" si="19"/>
        <v>260.52256373514467</v>
      </c>
    </row>
    <row r="33" spans="3:15" x14ac:dyDescent="0.25">
      <c r="C33">
        <f t="shared" si="12"/>
        <v>0.56000000000000016</v>
      </c>
      <c r="D33">
        <f t="shared" si="13"/>
        <v>0.24630086404143992</v>
      </c>
      <c r="E33">
        <f t="shared" si="14"/>
        <v>263.89378290154269</v>
      </c>
      <c r="F33">
        <f t="shared" si="15"/>
        <v>7.8078366901439988E-2</v>
      </c>
      <c r="G33">
        <f t="shared" si="16"/>
        <v>3.2368340708024816</v>
      </c>
      <c r="H33">
        <f t="shared" si="17"/>
        <v>4.9431017006173725</v>
      </c>
      <c r="I33">
        <f t="shared" si="18"/>
        <v>16.143370549247361</v>
      </c>
      <c r="J33">
        <f t="shared" si="6"/>
        <v>0.77612358409843074</v>
      </c>
      <c r="K33">
        <f t="shared" si="7"/>
        <v>20117123.299831327</v>
      </c>
      <c r="L33">
        <f t="shared" si="8"/>
        <v>5.5880898055087016</v>
      </c>
      <c r="M33">
        <f t="shared" si="9"/>
        <v>5.5880898055087016</v>
      </c>
      <c r="N33">
        <f t="shared" si="10"/>
        <v>263.89378290154269</v>
      </c>
      <c r="O33">
        <f t="shared" si="19"/>
        <v>269.48187270705137</v>
      </c>
    </row>
    <row r="34" spans="3:15" x14ac:dyDescent="0.25">
      <c r="C34">
        <f t="shared" si="12"/>
        <v>0.58000000000000018</v>
      </c>
      <c r="D34">
        <f t="shared" si="13"/>
        <v>0.26420794216690174</v>
      </c>
      <c r="E34">
        <f t="shared" si="14"/>
        <v>273.3185608623121</v>
      </c>
      <c r="F34">
        <f t="shared" si="15"/>
        <v>7.2786491855801369E-2</v>
      </c>
      <c r="G34">
        <f t="shared" si="16"/>
        <v>2.9339217754961835</v>
      </c>
      <c r="H34">
        <f t="shared" si="17"/>
        <v>5.4534514633724642</v>
      </c>
      <c r="I34">
        <f t="shared" si="18"/>
        <v>14.943980393719318</v>
      </c>
      <c r="J34">
        <f t="shared" si="6"/>
        <v>0.71846059585189037</v>
      </c>
      <c r="K34">
        <f t="shared" si="7"/>
        <v>18622498.644481</v>
      </c>
      <c r="L34">
        <f t="shared" si="8"/>
        <v>5.1729162901336112</v>
      </c>
      <c r="M34">
        <f t="shared" si="9"/>
        <v>5.1729162901336112</v>
      </c>
      <c r="N34">
        <f t="shared" si="10"/>
        <v>273.3185608623121</v>
      </c>
      <c r="O34">
        <f t="shared" si="19"/>
        <v>278.49147715244573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9.1</vt:lpstr>
      <vt:lpstr>9.2</vt:lpstr>
      <vt:lpstr>9.5</vt:lpstr>
      <vt:lpstr>9.6</vt:lpstr>
      <vt:lpstr>9.9</vt:lpstr>
      <vt:lpstr>9.13</vt:lpstr>
      <vt:lpstr>optim_2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2019-03-17T20:23:57Z</dcterms:created>
  <dcterms:modified xsi:type="dcterms:W3CDTF">2019-03-24T19:09:06Z</dcterms:modified>
</cp:coreProperties>
</file>