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." sheetId="1" r:id="rId3"/>
    <sheet state="visible" name="Calendar" sheetId="2" r:id="rId4"/>
    <sheet state="visible" name="Cg. setup" sheetId="3" r:id="rId5"/>
    <sheet state="visible" name="Inventory" sheetId="4" r:id="rId6"/>
    <sheet state="visible" name="Daily Weight " sheetId="5" r:id="rId7"/>
    <sheet state="visible" name="Tube wts" sheetId="6" r:id="rId8"/>
    <sheet state="visible" name="D0 C. diff" sheetId="7" r:id="rId9"/>
    <sheet state="visible" name="C. diff CFUs" sheetId="8" r:id="rId10"/>
    <sheet state="visible" name="clean_cfu_df" sheetId="9" r:id="rId11"/>
    <sheet state="visible" name="FMT" sheetId="10" r:id="rId12"/>
    <sheet state="visible" name="Antibiotic" sheetId="11" r:id="rId13"/>
  </sheets>
  <definedNames/>
  <calcPr/>
</workbook>
</file>

<file path=xl/sharedStrings.xml><?xml version="1.0" encoding="utf-8"?>
<sst xmlns="http://schemas.openxmlformats.org/spreadsheetml/2006/main" count="1321" uniqueCount="219">
  <si>
    <t>Groups:</t>
  </si>
  <si>
    <t>Name</t>
  </si>
  <si>
    <t>Abbreviation</t>
  </si>
  <si>
    <t>Label</t>
  </si>
  <si>
    <t>PBS</t>
  </si>
  <si>
    <t>NT</t>
  </si>
  <si>
    <t>Stool 1:10</t>
  </si>
  <si>
    <t>10^-1</t>
  </si>
  <si>
    <t>Full</t>
  </si>
  <si>
    <t>Stool 1:100</t>
  </si>
  <si>
    <t>10^-2</t>
  </si>
  <si>
    <t>Mid</t>
  </si>
  <si>
    <t>Stool 1:1000</t>
  </si>
  <si>
    <t>10^-3</t>
  </si>
  <si>
    <t>Low</t>
  </si>
  <si>
    <t>Streptomycin: 5mg/ml</t>
  </si>
  <si>
    <t>Stool taken from Experiement 5 for F1, M, L</t>
  </si>
  <si>
    <t>Stool taken from Experiement 6 for F2</t>
  </si>
  <si>
    <t>Sunday</t>
  </si>
  <si>
    <t>Monday</t>
  </si>
  <si>
    <t xml:space="preserve">Tuesday </t>
  </si>
  <si>
    <t>Wednseday</t>
  </si>
  <si>
    <t>Thursday</t>
  </si>
  <si>
    <t>Friday</t>
  </si>
  <si>
    <t>Saturday</t>
  </si>
  <si>
    <t>D-9:  Ear punch and weigh mice + collect stool sample, put into exp. Group cages. Change water to strep water (5mg/ml). Change cages.</t>
  </si>
  <si>
    <t>D-7: Replace Strep water</t>
  </si>
  <si>
    <t>D-5: Replace Strep water</t>
  </si>
  <si>
    <t>D-4: Collect stool + weigh mice. Change cages. Change Strep water back to normal water (lixit)</t>
  </si>
  <si>
    <t>Request containment housing*</t>
  </si>
  <si>
    <t>D-2: Collect stool and weigh mouse. Change cages. Needles needed. Inoculate mice with fecal dilution treatment.</t>
  </si>
  <si>
    <t>D-1: Collect stool and weigh mouse. Needles needed. Inoculate mice with fecal dilution treatment.</t>
  </si>
  <si>
    <t>D0: (With CART) Move mice to Biocontainment. Weigh mice &amp; collect 2 stool samples for CFU and -80. Change cages. Needles needed. Inoculate with C. difficile</t>
  </si>
  <si>
    <t>D1: Weigh mice &amp; collect 2 stool samples for CFU &amp; -80. Autoclave &amp; return gavage needles to 1531</t>
  </si>
  <si>
    <t>D2: Weigh mice &amp; collect 2 stool samples for CFU &amp; -80.</t>
  </si>
  <si>
    <t>D3: Weigh mice &amp; collect 2 stool samples for CFU &amp; -80.</t>
  </si>
  <si>
    <t>D4: Weigh mice &amp; collect 2 stool samples for CFU &amp; -80.</t>
  </si>
  <si>
    <t>D5: Weigh mice &amp; collect 2 stool samples for CFU &amp; -80.</t>
  </si>
  <si>
    <t>D6: Weigh mice &amp; collect 2 stool samples for CFU &amp; -80.</t>
  </si>
  <si>
    <t>D7: Weigh mice &amp; collect 2 stool samples for CFU &amp; -80.</t>
  </si>
  <si>
    <t>D8: Weigh mice &amp; collect 2 stool samples for CFU &amp; -80.</t>
  </si>
  <si>
    <t>D9: Weigh mice &amp; collect 2 stool samples for CFU &amp; -80.</t>
  </si>
  <si>
    <t>D10: Weigh mice &amp; collect 2 stool samples for CFU &amp; -80.</t>
  </si>
  <si>
    <t>Begin on Monday July 22, 2019</t>
  </si>
  <si>
    <t>Note: Try &amp; collect samples around same couple hour window each day.</t>
  </si>
  <si>
    <t>* Containment housing request form link below</t>
  </si>
  <si>
    <t>https://umich.qualtrics.com/jfe/form/SV_5pyi9GmKwkLWj2t</t>
  </si>
  <si>
    <t>Starting Cage Information in B604C:</t>
  </si>
  <si>
    <t>Transfer Date</t>
  </si>
  <si>
    <t>M/F</t>
  </si>
  <si>
    <t>QTY</t>
  </si>
  <si>
    <t>DOB</t>
  </si>
  <si>
    <t>Cage #</t>
  </si>
  <si>
    <t xml:space="preserve">B604 Barcode </t>
  </si>
  <si>
    <t>New Group</t>
  </si>
  <si>
    <t>Ear Mark</t>
  </si>
  <si>
    <t>New Cages Mice Go Into</t>
  </si>
  <si>
    <t>Commercial rodent chow: Lab Diet #5LOD</t>
  </si>
  <si>
    <t>FMT #3</t>
  </si>
  <si>
    <t>New Cg Card #</t>
  </si>
  <si>
    <t>From Ex 5</t>
  </si>
  <si>
    <t>"1:10"</t>
  </si>
  <si>
    <t>F1</t>
  </si>
  <si>
    <t>"1:10^-2"</t>
  </si>
  <si>
    <t>M</t>
  </si>
  <si>
    <t>"1:10^-3"</t>
  </si>
  <si>
    <t>L</t>
  </si>
  <si>
    <t>From Ex 6</t>
  </si>
  <si>
    <t>F2</t>
  </si>
  <si>
    <t>Parent</t>
  </si>
  <si>
    <t>Wean</t>
  </si>
  <si>
    <t>Location</t>
  </si>
  <si>
    <t>Genotype</t>
  </si>
  <si>
    <t>Male</t>
  </si>
  <si>
    <t>Female</t>
  </si>
  <si>
    <t>Age</t>
  </si>
  <si>
    <t>C57-106</t>
  </si>
  <si>
    <t>B604C</t>
  </si>
  <si>
    <t>C57Bl</t>
  </si>
  <si>
    <t>C57-103</t>
  </si>
  <si>
    <t>C57-99</t>
  </si>
  <si>
    <t>C57-110</t>
  </si>
  <si>
    <t xml:space="preserve">Group </t>
  </si>
  <si>
    <t>exp</t>
  </si>
  <si>
    <t>Mouse ID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</si>
  <si>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</si>
  <si>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</si>
  <si>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</si>
  <si>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</si>
  <si>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</si>
  <si>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</si>
  <si>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</si>
  <si>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unique_id</t>
  </si>
  <si>
    <t>R</t>
  </si>
  <si>
    <t>LR</t>
  </si>
  <si>
    <t>R2</t>
  </si>
  <si>
    <t>D-9</t>
  </si>
  <si>
    <t>D-4</t>
  </si>
  <si>
    <t>D-2</t>
  </si>
  <si>
    <t>D-1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</si>
  <si>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</si>
  <si>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</si>
  <si>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</si>
  <si>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</si>
  <si>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</si>
  <si>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</si>
  <si>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</si>
  <si>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</si>
  <si>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</si>
  <si>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</si>
  <si>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</si>
  <si>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day</t>
  </si>
  <si>
    <t>date</t>
  </si>
  <si>
    <t>mouse_id</t>
  </si>
  <si>
    <t>Empty tube weight</t>
  </si>
  <si>
    <t>Tube with sample</t>
  </si>
  <si>
    <t>NA</t>
  </si>
  <si>
    <t xml:space="preserve">Prepared spore inoculum (working stock "630 10^7"), in 1531 hood with orange screw cap tube </t>
  </si>
  <si>
    <t>7/30/19 - Nick Lesniak prepared stock</t>
  </si>
  <si>
    <t>1 tubes of 1000 ul total , add 970 ul ultrapure distilled water and 30 ul stock 630 stock (4C in 1504)</t>
  </si>
  <si>
    <t>CFU 10-7</t>
  </si>
  <si>
    <t>working stock conc</t>
  </si>
  <si>
    <t>desired vol</t>
  </si>
  <si>
    <t>UP water</t>
  </si>
  <si>
    <t>630 stock</t>
  </si>
  <si>
    <t>desired working</t>
  </si>
  <si>
    <t>desired volume</t>
  </si>
  <si>
    <t>Spore inoculum count (Determined from 100 ul spore inoculum after 20 min of heating at 65C).</t>
  </si>
  <si>
    <r>
      <t>Diluted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through 10</t>
    </r>
    <r>
      <rPr>
        <rFont val="Calibri (Body)"/>
        <color rgb="FF000000"/>
        <sz val="12.0"/>
        <vertAlign val="superscript"/>
      </rPr>
      <t>-4</t>
    </r>
    <r>
      <rPr>
        <rFont val="Calibri"/>
        <color rgb="FF000000"/>
        <sz val="12.0"/>
      </rPr>
      <t>. Plated 50ul per half plate for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10-4.</t>
    </r>
  </si>
  <si>
    <t>working stock (uL)</t>
  </si>
  <si>
    <t>Counts, determined ~24 hours after 37C incubation on 7/1/19</t>
  </si>
  <si>
    <t>undiluted</t>
  </si>
  <si>
    <r>
      <rPr>
        <rFont val="Calibri"/>
        <color rgb="FF000000"/>
        <sz val="12.0"/>
      </rPr>
      <t>CFU 10</t>
    </r>
    <r>
      <rPr>
        <rFont val="Calibri (Body)"/>
        <color rgb="FF000000"/>
        <sz val="12.0"/>
        <vertAlign val="superscript"/>
      </rPr>
      <t xml:space="preserve">-1 </t>
    </r>
  </si>
  <si>
    <r>
      <rPr>
        <rFont val="Calibri"/>
        <color rgb="FF000000"/>
        <sz val="12.0"/>
      </rPr>
      <t>CFU 10</t>
    </r>
    <r>
      <rPr>
        <rFont val="Calibri (Body)"/>
        <color rgb="FF000000"/>
        <sz val="12.0"/>
        <vertAlign val="superscript"/>
      </rPr>
      <t>-2</t>
    </r>
  </si>
  <si>
    <r>
      <rPr>
        <rFont val="Calibri"/>
        <color rgb="FF000000"/>
        <sz val="12.0"/>
      </rPr>
      <t>CFU 10</t>
    </r>
    <r>
      <rPr>
        <rFont val="Calibri (Body)"/>
        <color rgb="FF000000"/>
        <sz val="12.0"/>
        <vertAlign val="superscript"/>
      </rPr>
      <t>-3</t>
    </r>
  </si>
  <si>
    <r>
      <rPr>
        <rFont val="Calibri"/>
        <color rgb="FF000000"/>
        <sz val="12.0"/>
      </rPr>
      <t>CFU 10</t>
    </r>
    <r>
      <rPr>
        <rFont val="Calibri (Body)"/>
        <color rgb="FF000000"/>
        <sz val="12.0"/>
        <vertAlign val="superscript"/>
      </rPr>
      <t>-4</t>
    </r>
  </si>
  <si>
    <t>dilution</t>
  </si>
  <si>
    <t>7/31/2019 Nick Lesniak prepared stock</t>
  </si>
  <si>
    <t>amount plated</t>
  </si>
  <si>
    <t>Prepared stock</t>
  </si>
  <si>
    <t># of colonies</t>
  </si>
  <si>
    <t>DNP</t>
  </si>
  <si>
    <t>I0^8 stock concentration</t>
  </si>
  <si>
    <t>TNTC: too numerous to count</t>
  </si>
  <si>
    <t>Desired volume (10^8 stock)</t>
  </si>
  <si>
    <t>Volume from prepared stock</t>
  </si>
  <si>
    <t>Spore stock calcluation:</t>
  </si>
  <si>
    <t>original dil. x dil. used for colony # x amount plated x # colonies on plate = n spores/ml in your ORIGINAL spore stock</t>
  </si>
  <si>
    <t>New working stock</t>
  </si>
  <si>
    <t>Spore inoculum (working stock) calculation:</t>
  </si>
  <si>
    <t>Working stock concentration</t>
  </si>
  <si>
    <t>dil. used for colony # x amount plated x # colonies on plate = n spores/ml in your ORIGINAL spore stock</t>
  </si>
  <si>
    <t>Desired volume (working stock)</t>
  </si>
  <si>
    <t>Avg CFU</t>
  </si>
  <si>
    <t># spores in 25uL</t>
  </si>
  <si>
    <t>4 new sets of inoculum for gavage</t>
  </si>
  <si>
    <t>Plated remaining inoculum after gavaging mice on 7/30/19</t>
  </si>
  <si>
    <t>Gavage inoculum concentration</t>
  </si>
  <si>
    <t>Counts, determined ~24 hours after 37C incubation on 8/1/19</t>
  </si>
  <si>
    <t>Desired volume (inoculums)</t>
  </si>
  <si>
    <r>
      <rPr>
        <rFont val="Calibri"/>
        <color rgb="FF000000"/>
        <sz val="12.0"/>
      </rPr>
      <t>CFU 10</t>
    </r>
    <r>
      <rPr>
        <rFont val="Calibri (Body)"/>
        <color rgb="FF000000"/>
        <sz val="12.0"/>
        <vertAlign val="superscript"/>
      </rPr>
      <t>-1</t>
    </r>
  </si>
  <si>
    <r>
      <rPr>
        <rFont val="Calibri"/>
        <color rgb="FF000000"/>
        <sz val="12.0"/>
      </rPr>
      <t>CFU 10</t>
    </r>
    <r>
      <rPr>
        <rFont val="Calibri (Body)"/>
        <color rgb="FF000000"/>
        <sz val="12.0"/>
        <vertAlign val="superscript"/>
      </rPr>
      <t>-2</t>
    </r>
  </si>
  <si>
    <r>
      <rPr>
        <rFont val="Calibri"/>
        <color rgb="FF000000"/>
        <sz val="12.0"/>
      </rPr>
      <t>CFU 10</t>
    </r>
    <r>
      <rPr>
        <rFont val="Calibri (Body)"/>
        <color rgb="FF000000"/>
        <sz val="12.0"/>
        <vertAlign val="superscript"/>
      </rPr>
      <t>-3</t>
    </r>
  </si>
  <si>
    <t>CFU 10-4</t>
  </si>
  <si>
    <t>vol plated</t>
  </si>
  <si>
    <t>cfu</t>
  </si>
  <si>
    <t>Timepoint (day)</t>
  </si>
  <si>
    <t>Date</t>
  </si>
  <si>
    <t>Fecal weight (Empty tube-full tube)</t>
  </si>
  <si>
    <r>
      <rPr>
        <rFont val="Calibri"/>
        <b/>
        <color rgb="FF000000"/>
        <sz val="12.0"/>
      </rPr>
      <t>1:10 diltuion (ul PBS) to make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(Fecal weight x 9000)</t>
    </r>
  </si>
  <si>
    <r>
      <rPr>
        <rFont val="Calibri"/>
        <b/>
        <color rgb="FF000000"/>
        <sz val="12.0"/>
      </rPr>
      <t>CFU Counts (18-24hr post plating) CFU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</t>
    </r>
  </si>
  <si>
    <r>
      <rPr>
        <rFont val="Calibri"/>
        <b/>
        <color rgb="FF000000"/>
        <sz val="12.0"/>
      </rPr>
      <t>CFU 10</t>
    </r>
    <r>
      <rPr>
        <rFont val="Calibri (Body)"/>
        <b/>
        <color rgb="FF000000"/>
        <sz val="12.0"/>
        <vertAlign val="superscript"/>
      </rPr>
      <t>-2</t>
    </r>
    <r>
      <rPr>
        <rFont val="Calibri"/>
        <b/>
        <color rgb="FF000000"/>
        <sz val="12.0"/>
      </rPr>
      <t xml:space="preserve"> diltuion</t>
    </r>
  </si>
  <si>
    <r>
      <rPr>
        <rFont val="Calibri"/>
        <b/>
        <color rgb="FF000000"/>
        <sz val="12.0"/>
      </rPr>
      <t>CFU 10</t>
    </r>
    <r>
      <rPr>
        <rFont val="Calibri (Body)"/>
        <b/>
        <color rgb="FF000000"/>
        <sz val="12.0"/>
        <vertAlign val="superscript"/>
      </rPr>
      <t>-3</t>
    </r>
    <r>
      <rPr>
        <rFont val="Calibri"/>
        <b/>
        <color rgb="FF000000"/>
        <sz val="12.0"/>
      </rPr>
      <t xml:space="preserve"> diltuion</t>
    </r>
  </si>
  <si>
    <r>
      <rPr>
        <rFont val="Calibri"/>
        <b/>
        <color rgb="FF000000"/>
        <sz val="12.0"/>
      </rPr>
      <t>CFU 10</t>
    </r>
    <r>
      <rPr>
        <rFont val="Calibri (Body)"/>
        <b/>
        <color rgb="FF000000"/>
        <sz val="12.0"/>
        <vertAlign val="superscript"/>
      </rPr>
      <t>-4</t>
    </r>
    <r>
      <rPr>
        <rFont val="Calibri"/>
        <b/>
        <color rgb="FF000000"/>
        <sz val="12.0"/>
      </rPr>
      <t xml:space="preserve"> diltuion</t>
    </r>
  </si>
  <si>
    <r>
      <rPr>
        <rFont val="Calibri"/>
        <b/>
        <color rgb="FF000000"/>
        <sz val="12.0"/>
      </rPr>
      <t>CFU 10</t>
    </r>
    <r>
      <rPr>
        <rFont val="Calibri (Body)"/>
        <b/>
        <color rgb="FF000000"/>
        <sz val="12.0"/>
        <vertAlign val="superscript"/>
      </rPr>
      <t>-5</t>
    </r>
    <r>
      <rPr>
        <rFont val="Calibri"/>
        <b/>
        <color rgb="FF000000"/>
        <sz val="12.0"/>
      </rPr>
      <t xml:space="preserve"> diltuion</t>
    </r>
  </si>
  <si>
    <r>
      <rPr>
        <rFont val="Calibri"/>
        <b/>
        <color rgb="FF000000"/>
        <sz val="12.0"/>
      </rPr>
      <t>CFU 10</t>
    </r>
    <r>
      <rPr>
        <rFont val="Calibri (Body)"/>
        <b/>
        <color rgb="FF000000"/>
        <sz val="12.0"/>
        <vertAlign val="superscript"/>
      </rPr>
      <t>-6</t>
    </r>
    <r>
      <rPr>
        <rFont val="Calibri"/>
        <b/>
        <color rgb="FF000000"/>
        <sz val="12.0"/>
      </rPr>
      <t xml:space="preserve"> diltuion</t>
    </r>
  </si>
  <si>
    <t>Amount Plated</t>
  </si>
  <si>
    <t>Dilution factor: 1/(amount plated/1000 ul)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</si>
  <si>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</si>
  <si>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</si>
  <si>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</si>
  <si>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</si>
  <si>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</si>
  <si>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</si>
  <si>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Notes</t>
  </si>
  <si>
    <t>Avg CFU (for those mice with counts across multiple dilutions)</t>
  </si>
  <si>
    <t>TNTC</t>
  </si>
  <si>
    <t>10-5/10-6 was diluted and plated on 8/2</t>
  </si>
  <si>
    <t>One colony detected after over 48 hours</t>
  </si>
  <si>
    <t>group</t>
  </si>
  <si>
    <t>weight</t>
  </si>
  <si>
    <t>antibiotic</t>
  </si>
  <si>
    <t>treatment</t>
  </si>
  <si>
    <t>Streptomycin</t>
  </si>
  <si>
    <t>F_EX5</t>
  </si>
  <si>
    <t>F_EX6</t>
  </si>
  <si>
    <t>FMT</t>
  </si>
  <si>
    <t>Thawed aliquot of stool from Experiment 5 and 6</t>
  </si>
  <si>
    <t>100uL inocula</t>
  </si>
  <si>
    <t>F1 400 uL/day, F2 200uL/day, M 400 uL/day, L 500 uL/day, NT 200 uL/day</t>
  </si>
  <si>
    <t xml:space="preserve">F </t>
  </si>
  <si>
    <t>Full FMT (1:10)</t>
  </si>
  <si>
    <t>For group F1 use F from Exp 5</t>
  </si>
  <si>
    <t>For group F2 use F from Exp 6</t>
  </si>
  <si>
    <t>Mid FMT (1:100)</t>
  </si>
  <si>
    <t>Diluted 100uL of 1:10 dilution into 135uL glycerol + 750 uL PBS</t>
  </si>
  <si>
    <t>Aliquoted 500uL into tube for storage at -80C, 500uL for inocula/sample for sequences</t>
  </si>
  <si>
    <t>Low FMT (1:1000)</t>
  </si>
  <si>
    <t>Diluted 100uL of 1:100 dilution into 135uL glycerol + 750 uL PBS</t>
  </si>
  <si>
    <t>PBS only</t>
  </si>
  <si>
    <t xml:space="preserve">150uL glycerol + 850uL PBS </t>
  </si>
  <si>
    <t>Tubes for inocula were spun @ 7500 RPM for 60s</t>
  </si>
  <si>
    <t>All tubes frozen after inoculation</t>
  </si>
  <si>
    <t>Making Streptomycin</t>
  </si>
  <si>
    <t>Every 2 days</t>
  </si>
  <si>
    <t>Add 2.5g Streptomycin to 500 mL distilled water</t>
  </si>
  <si>
    <t>Vacuum filter</t>
  </si>
  <si>
    <t>Distribute among 4 bottles</t>
  </si>
  <si>
    <t>Replace after 2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</si>
</sst>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17">
    <font>
      <sz val="12.0"/>
      <color rgb="FF000000"/>
      <name val="Calibri"/>
    </font>
    <font>
      <b/>
      <u/>
      <sz val="10.0"/>
      <name val="Arial"/>
    </font>
    <font>
      <sz val="10.0"/>
      <name val="Arial"/>
    </font>
    <font/>
    <font>
      <u/>
      <sz val="10.0"/>
      <color rgb="FF0000FF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sz val="12.0"/>
      <color rgb="FF000000"/>
      <name val="Arial"/>
    </font>
    <font>
      <name val="Arial"/>
    </font>
    <font>
      <sz val="11.0"/>
      <color rgb="FF000000"/>
      <name val="Arial"/>
    </font>
    <font>
      <b/>
      <u/>
      <sz val="12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0.0"/>
      <name val="Arial"/>
    </font>
    <font>
      <b/>
      <u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7D9E"/>
        <bgColor rgb="FFFF7D9E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top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0" numFmtId="0" xfId="0" applyAlignment="1" applyFont="1">
      <alignment horizontal="center"/>
    </xf>
    <xf borderId="0" fillId="0" fontId="2" numFmtId="20" xfId="0" applyFont="1" applyNumberFormat="1"/>
    <xf borderId="0" fillId="0" fontId="0" numFmtId="10" xfId="0" applyAlignment="1" applyFont="1" applyNumberFormat="1">
      <alignment horizontal="center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14" xfId="0" applyFont="1" applyNumberFormat="1"/>
    <xf borderId="1" fillId="0" fontId="0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8" numFmtId="14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/>
    </xf>
    <xf borderId="0" fillId="0" fontId="9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0" numFmtId="0" xfId="0" applyAlignment="1" applyBorder="1" applyFont="1">
      <alignment vertical="bottom"/>
    </xf>
    <xf borderId="2" fillId="0" fontId="10" numFmtId="164" xfId="0" applyAlignment="1" applyBorder="1" applyFont="1" applyNumberFormat="1">
      <alignment horizontal="right" vertical="bottom"/>
    </xf>
    <xf borderId="2" fillId="0" fontId="10" numFmtId="165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2" fontId="10" numFmtId="0" xfId="0" applyAlignment="1" applyBorder="1" applyFill="1" applyFont="1">
      <alignment horizontal="center" vertical="bottom"/>
    </xf>
    <xf borderId="2" fillId="3" fontId="10" numFmtId="0" xfId="0" applyAlignment="1" applyBorder="1" applyFill="1" applyFont="1">
      <alignment vertical="bottom"/>
    </xf>
    <xf borderId="2" fillId="0" fontId="10" numFmtId="0" xfId="0" applyAlignment="1" applyBorder="1" applyFont="1">
      <alignment horizontal="center" vertical="bottom"/>
    </xf>
    <xf borderId="2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3" fillId="0" fontId="11" numFmtId="0" xfId="0" applyAlignment="1" applyBorder="1" applyFont="1">
      <alignment vertical="bottom"/>
    </xf>
    <xf borderId="4" fillId="0" fontId="11" numFmtId="164" xfId="0" applyAlignment="1" applyBorder="1" applyFont="1" applyNumberFormat="1">
      <alignment vertical="bottom"/>
    </xf>
    <xf borderId="4" fillId="0" fontId="10" numFmtId="165" xfId="0" applyAlignment="1" applyBorder="1" applyFont="1" applyNumberFormat="1">
      <alignment horizontal="center" vertical="bottom"/>
    </xf>
    <xf borderId="4" fillId="0" fontId="10" numFmtId="0" xfId="0" applyAlignment="1" applyBorder="1" applyFont="1">
      <alignment horizontal="center" vertical="bottom"/>
    </xf>
    <xf borderId="4" fillId="0" fontId="11" numFmtId="0" xfId="0" applyAlignment="1" applyBorder="1" applyFont="1">
      <alignment vertical="bottom"/>
    </xf>
    <xf borderId="4" fillId="2" fontId="10" numFmtId="0" xfId="0" applyAlignment="1" applyBorder="1" applyFont="1">
      <alignment horizontal="center" vertical="bottom"/>
    </xf>
    <xf borderId="4" fillId="3" fontId="10" numFmtId="0" xfId="0" applyAlignment="1" applyBorder="1" applyFont="1">
      <alignment vertical="bottom"/>
    </xf>
    <xf borderId="4" fillId="0" fontId="10" numFmtId="0" xfId="0" applyAlignment="1" applyBorder="1" applyFont="1">
      <alignment horizontal="center" vertical="bottom"/>
    </xf>
    <xf borderId="4" fillId="0" fontId="10" numFmtId="0" xfId="0" applyAlignment="1" applyBorder="1" applyFont="1">
      <alignment vertical="bottom"/>
    </xf>
    <xf borderId="3" fillId="0" fontId="10" numFmtId="0" xfId="0" applyAlignment="1" applyBorder="1" applyFont="1">
      <alignment horizontal="center" vertical="bottom"/>
    </xf>
    <xf borderId="4" fillId="0" fontId="10" numFmtId="164" xfId="0" applyAlignment="1" applyBorder="1" applyFont="1" applyNumberFormat="1">
      <alignment horizontal="center" vertical="bottom"/>
    </xf>
    <xf borderId="0" fillId="0" fontId="12" numFmtId="0" xfId="0" applyAlignment="1" applyFont="1">
      <alignment horizontal="center"/>
    </xf>
    <xf borderId="1" fillId="0" fontId="7" numFmtId="1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14" xfId="0" applyAlignment="1" applyBorder="1" applyFont="1" applyNumberFormat="1">
      <alignment horizontal="center" readingOrder="0"/>
    </xf>
    <xf borderId="1" fillId="4" fontId="0" numFmtId="0" xfId="0" applyAlignment="1" applyBorder="1" applyFill="1" applyFont="1">
      <alignment horizontal="center" readingOrder="0"/>
    </xf>
    <xf borderId="1" fillId="4" fontId="0" numFmtId="0" xfId="0" applyAlignment="1" applyBorder="1" applyFont="1">
      <alignment horizontal="center"/>
    </xf>
    <xf borderId="1" fillId="4" fontId="7" numFmtId="14" xfId="0" applyAlignment="1" applyBorder="1" applyFont="1" applyNumberFormat="1">
      <alignment horizontal="center" readingOrder="0"/>
    </xf>
    <xf borderId="0" fillId="0" fontId="0" numFmtId="0" xfId="0" applyFont="1"/>
    <xf borderId="1" fillId="0" fontId="0" numFmtId="0" xfId="0" applyAlignment="1" applyBorder="1" applyFont="1">
      <alignment readingOrder="0"/>
    </xf>
    <xf borderId="1" fillId="0" fontId="0" numFmtId="0" xfId="0" applyBorder="1" applyFont="1"/>
    <xf borderId="5" fillId="0" fontId="0" numFmtId="0" xfId="0" applyBorder="1" applyFont="1"/>
    <xf borderId="1" fillId="4" fontId="0" numFmtId="0" xfId="0" applyAlignment="1" applyBorder="1" applyFont="1">
      <alignment readingOrder="0"/>
    </xf>
    <xf borderId="1" fillId="4" fontId="0" numFmtId="0" xfId="0" applyBorder="1" applyFont="1"/>
    <xf borderId="6" fillId="4" fontId="0" numFmtId="0" xfId="0" applyBorder="1" applyFont="1"/>
    <xf borderId="0" fillId="0" fontId="7" numFmtId="0" xfId="0" applyFont="1"/>
    <xf borderId="0" fillId="0" fontId="13" numFmtId="0" xfId="0" applyAlignment="1" applyFont="1">
      <alignment horizontal="center"/>
    </xf>
    <xf borderId="7" fillId="0" fontId="13" numFmtId="0" xfId="0" applyAlignment="1" applyBorder="1" applyFont="1">
      <alignment horizontal="center" shrinkToFit="0" wrapText="1"/>
    </xf>
    <xf borderId="8" fillId="0" fontId="13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9" fillId="0" fontId="0" numFmtId="0" xfId="0" applyAlignment="1" applyBorder="1" applyFont="1">
      <alignment horizontal="center"/>
    </xf>
    <xf borderId="10" fillId="0" fontId="0" numFmtId="14" xfId="0" applyAlignment="1" applyBorder="1" applyFont="1" applyNumberFormat="1">
      <alignment horizontal="center" readingOrder="0"/>
    </xf>
    <xf borderId="10" fillId="0" fontId="0" numFmtId="0" xfId="0" applyAlignment="1" applyBorder="1" applyFont="1">
      <alignment horizontal="center"/>
    </xf>
    <xf borderId="10" fillId="0" fontId="0" numFmtId="0" xfId="0" applyAlignment="1" applyBorder="1" applyFont="1">
      <alignment readingOrder="0"/>
    </xf>
    <xf borderId="11" fillId="0" fontId="0" numFmtId="0" xfId="0" applyAlignment="1" applyBorder="1" applyFont="1">
      <alignment horizontal="center" readingOrder="0"/>
    </xf>
    <xf borderId="12" fillId="0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 readingOrder="0"/>
    </xf>
    <xf borderId="14" fillId="5" fontId="0" numFmtId="0" xfId="0" applyAlignment="1" applyBorder="1" applyFill="1" applyFont="1">
      <alignment horizontal="center"/>
    </xf>
    <xf borderId="13" fillId="4" fontId="0" numFmtId="0" xfId="0" applyAlignment="1" applyBorder="1" applyFont="1">
      <alignment horizontal="center" readingOrder="0"/>
    </xf>
    <xf borderId="15" fillId="5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16" fillId="5" fontId="0" numFmtId="0" xfId="0" applyAlignment="1" applyBorder="1" applyFont="1">
      <alignment horizontal="center"/>
    </xf>
    <xf borderId="17" fillId="0" fontId="0" numFmtId="14" xfId="0" applyAlignment="1" applyBorder="1" applyFont="1" applyNumberFormat="1">
      <alignment horizontal="center" readingOrder="0"/>
    </xf>
    <xf borderId="17" fillId="0" fontId="0" numFmtId="0" xfId="0" applyAlignment="1" applyBorder="1" applyFont="1">
      <alignment horizontal="center"/>
    </xf>
    <xf borderId="17" fillId="4" fontId="0" numFmtId="0" xfId="0" applyAlignment="1" applyBorder="1" applyFont="1">
      <alignment readingOrder="0"/>
    </xf>
    <xf borderId="18" fillId="4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/>
    </xf>
    <xf borderId="7" fillId="0" fontId="0" numFmtId="14" xfId="0" applyAlignment="1" applyBorder="1" applyFont="1" applyNumberFormat="1">
      <alignment horizontal="center" readingOrder="0"/>
    </xf>
    <xf borderId="19" fillId="0" fontId="0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4" fillId="6" fontId="0" numFmtId="0" xfId="0" applyAlignment="1" applyBorder="1" applyFill="1" applyFont="1">
      <alignment readingOrder="0"/>
    </xf>
    <xf borderId="2" fillId="6" fontId="0" numFmtId="0" xfId="0" applyAlignment="1" applyBorder="1" applyFont="1">
      <alignment readingOrder="0"/>
    </xf>
    <xf borderId="2" fillId="7" fontId="0" numFmtId="0" xfId="0" applyAlignment="1" applyBorder="1" applyFill="1" applyFont="1">
      <alignment readingOrder="0"/>
    </xf>
    <xf borderId="21" fillId="7" fontId="0" numFmtId="0" xfId="0" applyAlignment="1" applyBorder="1" applyFont="1">
      <alignment readingOrder="0"/>
    </xf>
    <xf borderId="16" fillId="0" fontId="0" numFmtId="0" xfId="0" applyAlignment="1" applyBorder="1" applyFont="1">
      <alignment horizontal="center"/>
    </xf>
    <xf borderId="3" fillId="0" fontId="0" numFmtId="14" xfId="0" applyAlignment="1" applyBorder="1" applyFont="1" applyNumberFormat="1">
      <alignment horizontal="center" readingOrder="0"/>
    </xf>
    <xf borderId="3" fillId="0" fontId="0" numFmtId="0" xfId="0" applyAlignment="1" applyBorder="1" applyFont="1">
      <alignment horizontal="center"/>
    </xf>
    <xf borderId="0" fillId="0" fontId="9" numFmtId="0" xfId="0" applyFont="1"/>
    <xf borderId="1" fillId="0" fontId="0" numFmtId="16" xfId="0" applyBorder="1" applyFont="1" applyNumberFormat="1"/>
    <xf borderId="0" fillId="0" fontId="3" numFmtId="11" xfId="0" applyFont="1" applyNumberFormat="1"/>
    <xf borderId="0" fillId="0" fontId="0" numFmtId="11" xfId="0" applyFont="1" applyNumberFormat="1"/>
    <xf borderId="0" fillId="0" fontId="0" numFmtId="14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14" xfId="0" applyAlignment="1" applyFont="1" applyNumberForma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0" numFmtId="11" xfId="0" applyAlignment="1" applyBorder="1" applyFont="1" applyNumberFormat="1">
      <alignment horizontal="right" readingOrder="0" shrinkToFit="0" vertical="bottom" wrapText="0"/>
    </xf>
    <xf borderId="0" fillId="0" fontId="0" numFmtId="16" xfId="0" applyFont="1" applyNumberFormat="1"/>
    <xf borderId="1" fillId="0" fontId="0" numFmtId="0" xfId="0" applyAlignment="1" applyBorder="1" applyFont="1">
      <alignment horizontal="right" readingOrder="0" shrinkToFit="0" vertical="bottom" wrapText="0"/>
    </xf>
    <xf borderId="0" fillId="0" fontId="0" numFmtId="11" xfId="0" applyAlignment="1" applyFont="1" applyNumberFormat="1">
      <alignment horizontal="right" readingOrder="0" shrinkToFit="0" vertical="bottom" wrapText="0"/>
    </xf>
    <xf borderId="5" fillId="0" fontId="0" numFmtId="16" xfId="0" applyBorder="1" applyFont="1" applyNumberFormat="1"/>
    <xf borderId="22" fillId="0" fontId="0" numFmtId="16" xfId="0" applyBorder="1" applyFont="1" applyNumberFormat="1"/>
    <xf borderId="22" fillId="0" fontId="0" numFmtId="0" xfId="0" applyBorder="1" applyFont="1"/>
    <xf borderId="5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23" fillId="0" fontId="13" numFmtId="0" xfId="0" applyAlignment="1" applyBorder="1" applyFont="1">
      <alignment horizontal="center" shrinkToFit="0" wrapText="1"/>
    </xf>
    <xf borderId="23" fillId="0" fontId="14" numFmtId="0" xfId="0" applyAlignment="1" applyBorder="1" applyFont="1">
      <alignment horizontal="center"/>
    </xf>
    <xf borderId="24" fillId="0" fontId="0" numFmtId="14" xfId="0" applyAlignment="1" applyBorder="1" applyFont="1" applyNumberFormat="1">
      <alignment horizontal="center" readingOrder="0"/>
    </xf>
    <xf borderId="24" fillId="6" fontId="0" numFmtId="0" xfId="0" applyBorder="1" applyFont="1"/>
    <xf borderId="24" fillId="6" fontId="0" numFmtId="0" xfId="0" applyAlignment="1" applyBorder="1" applyFont="1">
      <alignment horizontal="center"/>
    </xf>
    <xf borderId="24" fillId="6" fontId="0" numFmtId="0" xfId="0" applyAlignment="1" applyBorder="1" applyFont="1">
      <alignment horizontal="center" readingOrder="0"/>
    </xf>
    <xf borderId="10" fillId="6" fontId="0" numFmtId="11" xfId="0" applyBorder="1" applyFont="1" applyNumberFormat="1"/>
    <xf borderId="25" fillId="6" fontId="0" numFmtId="0" xfId="0" applyBorder="1" applyFont="1"/>
    <xf borderId="25" fillId="6" fontId="0" numFmtId="11" xfId="0" applyBorder="1" applyFont="1" applyNumberFormat="1"/>
    <xf borderId="26" fillId="0" fontId="0" numFmtId="0" xfId="0" applyBorder="1" applyFont="1"/>
    <xf borderId="2" fillId="0" fontId="0" numFmtId="14" xfId="0" applyAlignment="1" applyBorder="1" applyFont="1" applyNumberFormat="1">
      <alignment horizontal="center" readingOrder="0"/>
    </xf>
    <xf borderId="2" fillId="6" fontId="0" numFmtId="0" xfId="0" applyBorder="1" applyFont="1"/>
    <xf borderId="2" fillId="6" fontId="0" numFmtId="0" xfId="0" applyAlignment="1" applyBorder="1" applyFont="1">
      <alignment horizontal="center"/>
    </xf>
    <xf borderId="4" fillId="6" fontId="0" numFmtId="0" xfId="0" applyBorder="1" applyFont="1"/>
    <xf borderId="1" fillId="6" fontId="0" numFmtId="11" xfId="0" applyBorder="1" applyFont="1" applyNumberFormat="1"/>
    <xf borderId="0" fillId="6" fontId="0" numFmtId="0" xfId="0" applyFont="1"/>
    <xf borderId="0" fillId="6" fontId="0" numFmtId="11" xfId="0" applyFont="1" applyNumberFormat="1"/>
    <xf borderId="27" fillId="0" fontId="0" numFmtId="0" xfId="0" applyBorder="1" applyFont="1"/>
    <xf borderId="15" fillId="7" fontId="0" numFmtId="0" xfId="0" applyAlignment="1" applyBorder="1" applyFont="1">
      <alignment horizontal="center"/>
    </xf>
    <xf borderId="1" fillId="7" fontId="0" numFmtId="14" xfId="0" applyAlignment="1" applyBorder="1" applyFont="1" applyNumberFormat="1">
      <alignment horizontal="center" readingOrder="0"/>
    </xf>
    <xf borderId="2" fillId="7" fontId="0" numFmtId="0" xfId="0" applyBorder="1" applyFont="1"/>
    <xf borderId="2" fillId="7" fontId="0" numFmtId="0" xfId="0" applyAlignment="1" applyBorder="1" applyFont="1">
      <alignment horizontal="center"/>
    </xf>
    <xf borderId="1" fillId="7" fontId="0" numFmtId="0" xfId="0" applyAlignment="1" applyBorder="1" applyFont="1">
      <alignment readingOrder="0"/>
    </xf>
    <xf borderId="1" fillId="7" fontId="0" numFmtId="0" xfId="0" applyBorder="1" applyFont="1"/>
    <xf borderId="1" fillId="7" fontId="0" numFmtId="11" xfId="0" applyBorder="1" applyFont="1" applyNumberFormat="1"/>
    <xf borderId="28" fillId="7" fontId="0" numFmtId="0" xfId="0" applyBorder="1" applyFont="1"/>
    <xf borderId="1" fillId="6" fontId="0" numFmtId="0" xfId="0" applyAlignment="1" applyBorder="1" applyFont="1">
      <alignment readingOrder="0"/>
    </xf>
    <xf borderId="1" fillId="6" fontId="0" numFmtId="0" xfId="0" applyBorder="1" applyFont="1"/>
    <xf borderId="27" fillId="5" fontId="0" numFmtId="0" xfId="0" applyBorder="1" applyFont="1"/>
    <xf borderId="27" fillId="7" fontId="0" numFmtId="0" xfId="0" applyBorder="1" applyFont="1"/>
    <xf borderId="16" fillId="7" fontId="0" numFmtId="0" xfId="0" applyAlignment="1" applyBorder="1" applyFont="1">
      <alignment horizontal="center"/>
    </xf>
    <xf borderId="17" fillId="7" fontId="0" numFmtId="14" xfId="0" applyAlignment="1" applyBorder="1" applyFont="1" applyNumberFormat="1">
      <alignment horizontal="center" readingOrder="0"/>
    </xf>
    <xf borderId="29" fillId="7" fontId="0" numFmtId="0" xfId="0" applyBorder="1" applyFont="1"/>
    <xf borderId="29" fillId="7" fontId="0" numFmtId="0" xfId="0" applyAlignment="1" applyBorder="1" applyFont="1">
      <alignment horizontal="center"/>
    </xf>
    <xf borderId="17" fillId="7" fontId="0" numFmtId="0" xfId="0" applyAlignment="1" applyBorder="1" applyFont="1">
      <alignment readingOrder="0"/>
    </xf>
    <xf borderId="17" fillId="7" fontId="0" numFmtId="0" xfId="0" applyBorder="1" applyFont="1"/>
    <xf borderId="17" fillId="7" fontId="0" numFmtId="11" xfId="0" applyBorder="1" applyFont="1" applyNumberFormat="1"/>
    <xf borderId="30" fillId="7" fontId="0" numFmtId="0" xfId="0" applyBorder="1" applyFont="1"/>
    <xf borderId="10" fillId="0" fontId="0" numFmtId="14" xfId="0" applyAlignment="1" applyBorder="1" applyFont="1" applyNumberFormat="1">
      <alignment horizontal="center"/>
    </xf>
    <xf borderId="10" fillId="6" fontId="0" numFmtId="0" xfId="0" applyAlignment="1" applyBorder="1" applyFont="1">
      <alignment horizontal="center" readingOrder="0"/>
    </xf>
    <xf borderId="10" fillId="6" fontId="0" numFmtId="0" xfId="0" applyAlignment="1" applyBorder="1" applyFont="1">
      <alignment readingOrder="0"/>
    </xf>
    <xf borderId="10" fillId="6" fontId="0" numFmtId="0" xfId="0" applyBorder="1" applyFont="1"/>
    <xf borderId="1" fillId="0" fontId="0" numFmtId="14" xfId="0" applyAlignment="1" applyBorder="1" applyFont="1" applyNumberFormat="1">
      <alignment horizontal="center"/>
    </xf>
    <xf borderId="1" fillId="7" fontId="0" numFmtId="14" xfId="0" applyAlignment="1" applyBorder="1" applyFont="1" applyNumberFormat="1">
      <alignment horizontal="center"/>
    </xf>
    <xf borderId="17" fillId="7" fontId="0" numFmtId="14" xfId="0" applyAlignment="1" applyBorder="1" applyFont="1" applyNumberFormat="1">
      <alignment horizontal="center"/>
    </xf>
    <xf borderId="1" fillId="6" fontId="0" numFmtId="0" xfId="0" applyAlignment="1" applyBorder="1" applyFont="1">
      <alignment horizontal="center" readingOrder="0"/>
    </xf>
    <xf borderId="1" fillId="6" fontId="0" numFmtId="0" xfId="0" applyAlignment="1" applyBorder="1" applyFont="1">
      <alignment horizontal="center"/>
    </xf>
    <xf borderId="15" fillId="6" fontId="0" numFmtId="0" xfId="0" applyAlignment="1" applyBorder="1" applyFont="1">
      <alignment horizontal="center"/>
    </xf>
    <xf borderId="21" fillId="7" fontId="0" numFmtId="0" xfId="0" applyBorder="1" applyFont="1"/>
    <xf borderId="3" fillId="0" fontId="0" numFmtId="14" xfId="0" applyAlignment="1" applyBorder="1" applyFont="1" applyNumberFormat="1">
      <alignment horizontal="center"/>
    </xf>
    <xf borderId="31" fillId="6" fontId="0" numFmtId="0" xfId="0" applyBorder="1" applyFont="1"/>
    <xf borderId="4" fillId="6" fontId="0" numFmtId="0" xfId="0" applyAlignment="1" applyBorder="1" applyFont="1">
      <alignment horizontal="center"/>
    </xf>
    <xf borderId="3" fillId="6" fontId="0" numFmtId="0" xfId="0" applyBorder="1" applyFont="1"/>
    <xf borderId="3" fillId="6" fontId="0" numFmtId="11" xfId="0" applyBorder="1" applyFont="1" applyNumberFormat="1"/>
    <xf borderId="32" fillId="6" fontId="0" numFmtId="0" xfId="0" applyBorder="1" applyFont="1"/>
    <xf borderId="32" fillId="7" fontId="0" numFmtId="0" xfId="0" applyBorder="1" applyFont="1"/>
    <xf borderId="20" fillId="7" fontId="0" numFmtId="0" xfId="0" applyAlignment="1" applyBorder="1" applyFont="1">
      <alignment horizontal="center"/>
    </xf>
    <xf borderId="7" fillId="7" fontId="0" numFmtId="14" xfId="0" applyAlignment="1" applyBorder="1" applyFont="1" applyNumberFormat="1">
      <alignment horizontal="center"/>
    </xf>
    <xf borderId="33" fillId="7" fontId="0" numFmtId="0" xfId="0" applyBorder="1" applyFont="1"/>
    <xf borderId="21" fillId="7" fontId="0" numFmtId="0" xfId="0" applyAlignment="1" applyBorder="1" applyFont="1">
      <alignment horizontal="center"/>
    </xf>
    <xf borderId="7" fillId="7" fontId="0" numFmtId="0" xfId="0" applyBorder="1" applyFont="1"/>
    <xf borderId="7" fillId="7" fontId="0" numFmtId="11" xfId="0" applyBorder="1" applyFont="1" applyNumberFormat="1"/>
    <xf borderId="1" fillId="7" fontId="0" numFmtId="11" xfId="0" applyAlignment="1" applyBorder="1" applyFont="1" applyNumberFormat="1">
      <alignment readingOrder="0"/>
    </xf>
    <xf borderId="1" fillId="6" fontId="0" numFmtId="11" xfId="0" applyAlignment="1" applyBorder="1" applyFont="1" applyNumberFormat="1">
      <alignment readingOrder="0"/>
    </xf>
    <xf borderId="19" fillId="6" fontId="0" numFmtId="0" xfId="0" applyAlignment="1" applyBorder="1" applyFont="1">
      <alignment horizontal="center"/>
    </xf>
    <xf borderId="12" fillId="6" fontId="0" numFmtId="0" xfId="0" applyAlignment="1" applyBorder="1" applyFont="1">
      <alignment horizontal="center"/>
    </xf>
    <xf borderId="0" fillId="6" fontId="0" numFmtId="0" xfId="0" applyAlignment="1" applyFont="1">
      <alignment horizontal="center"/>
    </xf>
    <xf borderId="0" fillId="0" fontId="0" numFmtId="14" xfId="0" applyAlignment="1" applyFont="1" applyNumberFormat="1">
      <alignment horizontal="center"/>
    </xf>
    <xf borderId="0" fillId="6" fontId="13" numFmtId="0" xfId="0" applyAlignment="1" applyFont="1">
      <alignment horizontal="center" shrinkToFit="0" wrapText="1"/>
    </xf>
    <xf borderId="0" fillId="0" fontId="0" numFmtId="2" xfId="0" applyAlignment="1" applyFont="1" applyNumberFormat="1">
      <alignment horizontal="center"/>
    </xf>
    <xf borderId="0" fillId="0" fontId="0" numFmtId="0" xfId="0" applyAlignment="1" applyFont="1">
      <alignment horizontal="center" readingOrder="0"/>
    </xf>
    <xf borderId="19" fillId="0" fontId="0" numFmtId="0" xfId="0" applyAlignment="1" applyBorder="1" applyFont="1">
      <alignment horizontal="center" readingOrder="0"/>
    </xf>
    <xf borderId="0" fillId="0" fontId="0" numFmtId="2" xfId="0" applyFont="1" applyNumberFormat="1"/>
    <xf borderId="12" fillId="0" fontId="0" numFmtId="0" xfId="0" applyAlignment="1" applyBorder="1" applyFont="1">
      <alignment horizontal="center" readingOrder="0"/>
    </xf>
    <xf borderId="15" fillId="7" fontId="0" numFmtId="0" xfId="0" applyAlignment="1" applyBorder="1" applyFont="1">
      <alignment horizontal="center" readingOrder="0"/>
    </xf>
    <xf borderId="15" fillId="0" fontId="0" numFmtId="0" xfId="0" applyAlignment="1" applyBorder="1" applyFont="1">
      <alignment horizontal="center" readingOrder="0"/>
    </xf>
    <xf borderId="16" fillId="7" fontId="0" numFmtId="0" xfId="0" applyAlignment="1" applyBorder="1" applyFont="1">
      <alignment horizontal="center" readingOrder="0"/>
    </xf>
    <xf borderId="15" fillId="6" fontId="0" numFmtId="0" xfId="0" applyAlignment="1" applyBorder="1" applyFont="1">
      <alignment horizontal="center" readingOrder="0"/>
    </xf>
    <xf borderId="20" fillId="7" fontId="0" numFmtId="0" xfId="0" applyAlignment="1" applyBorder="1" applyFont="1">
      <alignment horizontal="center" readingOrder="0"/>
    </xf>
    <xf borderId="5" fillId="0" fontId="0" numFmtId="2" xfId="0" applyBorder="1" applyFont="1" applyNumberFormat="1"/>
    <xf borderId="0" fillId="0" fontId="2" numFmtId="16" xfId="0" applyAlignment="1" applyFont="1" applyNumberFormat="1">
      <alignment readingOrder="0"/>
    </xf>
    <xf borderId="0" fillId="0" fontId="15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0" numFmtId="2" xfId="0" applyAlignment="1" applyFont="1" applyNumberFormat="1">
      <alignment horizontal="left"/>
    </xf>
    <xf borderId="0" fillId="0" fontId="1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mich.qualtrics.com/jfe/form/SV_5pyi9GmKwkLWj2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44"/>
    <col customWidth="1" min="3" max="3" width="10.56"/>
    <col customWidth="1" min="4" max="4" width="5.67"/>
    <col customWidth="1" min="5" max="26" width="10.56"/>
  </cols>
  <sheetData>
    <row r="1" ht="15.75" customHeight="1">
      <c r="A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/>
      <c r="B2" t="s">
        <v>4</v>
      </c>
      <c r="C2" s="3" t="s">
        <v>5</v>
      </c>
      <c r="D2" s="4" t="s">
        <v>5</v>
      </c>
    </row>
    <row r="3" ht="15.75" customHeight="1">
      <c r="B3" t="s">
        <v>6</v>
      </c>
      <c r="C3" s="5" t="s">
        <v>7</v>
      </c>
      <c r="D3" s="6" t="s">
        <v>8</v>
      </c>
    </row>
    <row r="4" ht="15.75" customHeight="1">
      <c r="B4" t="s">
        <v>9</v>
      </c>
      <c r="C4" s="5" t="s">
        <v>10</v>
      </c>
      <c r="D4" s="4" t="s">
        <v>11</v>
      </c>
    </row>
    <row r="5" ht="15.75" customHeight="1">
      <c r="B5" t="s">
        <v>12</v>
      </c>
      <c r="C5" s="5" t="s">
        <v>13</v>
      </c>
      <c r="D5" s="6" t="s">
        <v>14</v>
      </c>
    </row>
    <row r="6" ht="15.75" customHeight="1">
      <c r="B6" t="s">
        <v>15</v>
      </c>
      <c r="C6" s="3"/>
    </row>
    <row r="7" ht="15.75" customHeight="1">
      <c r="B7" s="7" t="s">
        <v>16</v>
      </c>
      <c r="C7" s="3"/>
    </row>
    <row r="8" ht="15.75" customHeight="1">
      <c r="B8" s="7" t="s">
        <v>17</v>
      </c>
      <c r="C8" s="3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6.0"/>
    <col customWidth="1" min="2" max="26" width="10.56"/>
  </cols>
  <sheetData>
    <row r="1" ht="15.75" customHeight="1">
      <c r="A1" s="1" t="s">
        <v>196</v>
      </c>
      <c r="B1" s="3"/>
      <c r="C1" s="3"/>
      <c r="D1" s="3"/>
      <c r="E1" s="3"/>
    </row>
    <row r="2" ht="15.75" customHeight="1">
      <c r="A2" s="193">
        <v>43675.0</v>
      </c>
      <c r="B2" s="15" t="s">
        <v>197</v>
      </c>
      <c r="C2" s="3"/>
      <c r="D2" s="3"/>
      <c r="E2" s="3"/>
    </row>
    <row r="3" ht="15.75" customHeight="1">
      <c r="A3" s="194"/>
      <c r="B3" s="195" t="s">
        <v>198</v>
      </c>
      <c r="C3" s="196"/>
      <c r="D3" s="197"/>
      <c r="E3" s="198"/>
      <c r="F3" s="198"/>
      <c r="G3" s="198"/>
      <c r="H3" s="197"/>
      <c r="I3" s="197"/>
      <c r="J3" s="198"/>
      <c r="K3" s="198"/>
      <c r="L3" s="198"/>
      <c r="M3" s="198"/>
      <c r="N3" s="198"/>
      <c r="O3" s="198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ht="15.75" customHeight="1">
      <c r="A4" s="194"/>
      <c r="B4" s="195" t="s">
        <v>199</v>
      </c>
      <c r="C4" s="196"/>
      <c r="D4" s="197"/>
      <c r="E4" s="198"/>
      <c r="F4" s="198"/>
      <c r="G4" s="198"/>
      <c r="H4" s="197"/>
      <c r="I4" s="197"/>
      <c r="J4" s="198"/>
      <c r="K4" s="198"/>
      <c r="L4" s="198"/>
      <c r="M4" s="198"/>
      <c r="N4" s="198"/>
      <c r="O4" s="198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</row>
    <row r="5" ht="15.75" customHeight="1">
      <c r="A5" s="194" t="s">
        <v>200</v>
      </c>
      <c r="B5" s="196"/>
      <c r="C5" s="196"/>
      <c r="D5" s="197"/>
      <c r="E5" s="198"/>
      <c r="F5" s="198"/>
      <c r="G5" s="198"/>
      <c r="H5" s="197"/>
      <c r="I5" s="197"/>
      <c r="J5" s="198"/>
      <c r="K5" s="198"/>
      <c r="L5" s="198"/>
      <c r="M5" s="198"/>
      <c r="N5" s="198"/>
      <c r="O5" s="198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</row>
    <row r="6" ht="15.75" customHeight="1">
      <c r="A6" s="196" t="s">
        <v>201</v>
      </c>
      <c r="B6" s="199" t="s">
        <v>202</v>
      </c>
      <c r="C6" s="197"/>
      <c r="D6" s="196"/>
      <c r="E6" s="200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ht="15.75" customHeight="1">
      <c r="A7" s="196"/>
      <c r="B7" s="199" t="s">
        <v>203</v>
      </c>
      <c r="C7" s="196"/>
      <c r="D7" s="196"/>
      <c r="E7" s="200"/>
      <c r="F7" s="198"/>
      <c r="G7" s="198"/>
      <c r="H7" s="197"/>
      <c r="I7" s="197"/>
      <c r="J7" s="198"/>
      <c r="K7" s="198"/>
      <c r="L7" s="198"/>
      <c r="M7" s="198"/>
      <c r="N7" s="198"/>
      <c r="O7" s="198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</row>
    <row r="8" ht="15.75" customHeight="1">
      <c r="A8" s="196"/>
      <c r="B8" s="196"/>
      <c r="C8" s="196"/>
      <c r="D8" s="196"/>
      <c r="E8" s="198"/>
      <c r="F8" s="198"/>
      <c r="G8" s="198"/>
      <c r="H8" s="198"/>
      <c r="I8" s="198"/>
      <c r="J8" s="197"/>
      <c r="K8" s="197"/>
      <c r="L8" s="198"/>
      <c r="M8" s="198"/>
      <c r="N8" s="198"/>
      <c r="O8" s="198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</row>
    <row r="9" ht="15.75" customHeight="1">
      <c r="A9" s="196"/>
      <c r="B9" s="196"/>
      <c r="C9" s="196"/>
      <c r="D9" s="196"/>
      <c r="E9" s="198"/>
      <c r="F9" s="198"/>
      <c r="G9" s="198"/>
      <c r="H9" s="198"/>
      <c r="I9" s="198"/>
      <c r="J9" s="198"/>
      <c r="K9" s="200"/>
      <c r="L9" s="198"/>
      <c r="M9" s="198"/>
      <c r="N9" s="198"/>
      <c r="O9" s="198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</row>
    <row r="10" ht="15.75" customHeight="1">
      <c r="A10" s="201" t="s">
        <v>64</v>
      </c>
      <c r="B10" s="196"/>
      <c r="C10" s="196"/>
      <c r="D10" s="196"/>
      <c r="E10" s="198"/>
      <c r="F10" s="198"/>
      <c r="G10" s="198"/>
      <c r="H10" s="198"/>
      <c r="I10" s="198"/>
      <c r="J10" s="198"/>
      <c r="K10" s="200"/>
      <c r="L10" s="198"/>
      <c r="M10" s="198"/>
      <c r="N10" s="198"/>
      <c r="O10" s="198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ht="15.75" customHeight="1">
      <c r="A11" s="196" t="s">
        <v>204</v>
      </c>
      <c r="B11" s="195" t="s">
        <v>205</v>
      </c>
      <c r="C11" s="196"/>
      <c r="D11" s="196"/>
      <c r="E11" s="198"/>
      <c r="F11" s="198"/>
      <c r="G11" s="198"/>
      <c r="H11" s="198"/>
      <c r="I11" s="198"/>
      <c r="J11" s="198"/>
      <c r="K11" s="200"/>
      <c r="L11" s="198"/>
      <c r="M11" s="198"/>
      <c r="N11" s="198"/>
      <c r="O11" s="198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 ht="15.75" customHeight="1">
      <c r="A12" s="196"/>
      <c r="B12" s="196" t="s">
        <v>206</v>
      </c>
      <c r="C12" s="196"/>
      <c r="D12" s="196"/>
      <c r="E12" s="198"/>
      <c r="F12" s="198"/>
      <c r="G12" s="198"/>
      <c r="H12" s="198"/>
      <c r="I12" s="198"/>
      <c r="J12" s="198"/>
      <c r="K12" s="200"/>
      <c r="L12" s="198"/>
      <c r="M12" s="198"/>
      <c r="N12" s="198"/>
      <c r="O12" s="198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</row>
    <row r="13" ht="15.75" customHeight="1">
      <c r="A13" s="19" t="s">
        <v>66</v>
      </c>
      <c r="E13" s="56"/>
      <c r="F13" s="56"/>
      <c r="G13" s="56"/>
      <c r="H13" s="4"/>
      <c r="I13" s="56"/>
      <c r="J13" s="4"/>
      <c r="K13" s="182"/>
      <c r="L13" s="56"/>
      <c r="M13" s="56"/>
      <c r="N13" s="56"/>
      <c r="O13" s="56"/>
    </row>
    <row r="14" ht="15.75" customHeight="1">
      <c r="A14" t="s">
        <v>207</v>
      </c>
      <c r="B14" s="7" t="s">
        <v>208</v>
      </c>
      <c r="E14" s="56"/>
      <c r="F14" s="56"/>
      <c r="G14" s="56"/>
      <c r="H14" s="4"/>
      <c r="I14" s="56"/>
      <c r="J14" s="4"/>
      <c r="K14" s="182"/>
      <c r="L14" s="56"/>
      <c r="M14" s="56"/>
      <c r="N14" s="56"/>
      <c r="O14" s="56"/>
    </row>
    <row r="15" ht="15.75" customHeight="1">
      <c r="B15" t="s">
        <v>206</v>
      </c>
      <c r="E15" s="56"/>
      <c r="F15" s="56"/>
      <c r="G15" s="56"/>
      <c r="H15" s="4"/>
      <c r="I15" s="56"/>
      <c r="J15" s="4"/>
      <c r="K15" s="182"/>
      <c r="L15" s="56"/>
      <c r="M15" s="56"/>
      <c r="N15" s="56"/>
      <c r="O15" s="56"/>
    </row>
    <row r="16" ht="15.75" customHeight="1">
      <c r="A16" s="19" t="s">
        <v>5</v>
      </c>
      <c r="E16" s="56"/>
      <c r="F16" s="56"/>
      <c r="G16" s="56"/>
      <c r="H16" s="56"/>
      <c r="I16" s="56"/>
      <c r="J16" s="56"/>
      <c r="K16" s="185"/>
      <c r="L16" s="56"/>
      <c r="M16" s="56"/>
      <c r="N16" s="56"/>
      <c r="O16" s="56"/>
    </row>
    <row r="17" ht="15.75" customHeight="1">
      <c r="A17" t="s">
        <v>209</v>
      </c>
      <c r="B17" t="s">
        <v>210</v>
      </c>
      <c r="E17" s="56"/>
      <c r="F17" s="56"/>
      <c r="G17" s="56"/>
      <c r="H17" s="56"/>
      <c r="I17" s="56"/>
      <c r="J17" s="56"/>
      <c r="K17" s="182"/>
      <c r="L17" s="56"/>
      <c r="M17" s="56"/>
      <c r="N17" s="56"/>
      <c r="O17" s="56"/>
    </row>
    <row r="18" ht="15.75" customHeight="1">
      <c r="B18" t="s">
        <v>206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</row>
    <row r="19" ht="15.75" customHeight="1"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</row>
    <row r="20" ht="15.75" customHeight="1">
      <c r="A20" t="s">
        <v>211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</row>
    <row r="21" ht="15.75" customHeight="1">
      <c r="A21" t="s">
        <v>212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</row>
    <row r="22" ht="15.75" customHeight="1"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</row>
    <row r="23" ht="15.75" customHeight="1"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</row>
    <row r="24" ht="15.75" customHeight="1"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213</v>
      </c>
    </row>
    <row r="2" ht="15.75" customHeight="1">
      <c r="A2" t="s">
        <v>214</v>
      </c>
    </row>
    <row r="3" ht="15.75" customHeight="1">
      <c r="A3" t="s">
        <v>215</v>
      </c>
    </row>
    <row r="4" ht="15.75" customHeight="1">
      <c r="A4" t="s">
        <v>216</v>
      </c>
    </row>
    <row r="5" ht="15.75" customHeight="1">
      <c r="A5" t="s">
        <v>217</v>
      </c>
    </row>
    <row r="6" ht="15.75" customHeight="1">
      <c r="A6" t="s">
        <v>218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7" width="20.78"/>
    <col customWidth="1" min="8" max="26" width="8.78"/>
  </cols>
  <sheetData>
    <row r="1" ht="12.75" customHeight="1">
      <c r="A1" s="8" t="s">
        <v>18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9"/>
      <c r="B2" s="10" t="s">
        <v>25</v>
      </c>
      <c r="C2" s="11"/>
      <c r="D2" s="9" t="s">
        <v>26</v>
      </c>
      <c r="E2" s="11"/>
      <c r="F2" s="9" t="s">
        <v>27</v>
      </c>
      <c r="G2" s="9" t="s">
        <v>28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2" t="s">
        <v>29</v>
      </c>
      <c r="B3" s="9" t="s">
        <v>30</v>
      </c>
      <c r="C3" s="9" t="s">
        <v>31</v>
      </c>
      <c r="D3" s="13" t="s">
        <v>32</v>
      </c>
      <c r="E3" s="9" t="s">
        <v>33</v>
      </c>
      <c r="F3" s="9" t="s">
        <v>34</v>
      </c>
      <c r="G3" s="9" t="s">
        <v>35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4" t="s">
        <v>36</v>
      </c>
      <c r="B4" s="14" t="s">
        <v>37</v>
      </c>
      <c r="C4" s="14" t="s">
        <v>38</v>
      </c>
      <c r="D4" s="14" t="s">
        <v>39</v>
      </c>
      <c r="E4" s="14" t="s">
        <v>40</v>
      </c>
      <c r="F4" s="14" t="s">
        <v>41</v>
      </c>
      <c r="G4" s="14" t="s">
        <v>42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5" t="s">
        <v>43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6" t="s">
        <v>44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5" t="s">
        <v>45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7" t="s">
        <v>46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A8"/>
  </hyperlinks>
  <printOptions/>
  <pageMargins bottom="0.75" footer="0.0" header="0.0" left="0.25" right="0.25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47</v>
      </c>
    </row>
    <row r="2" ht="15.75" customHeight="1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8" t="s">
        <v>54</v>
      </c>
      <c r="L2" s="1" t="s">
        <v>55</v>
      </c>
      <c r="M2" s="19" t="s">
        <v>56</v>
      </c>
    </row>
    <row r="3" ht="15.75" customHeight="1">
      <c r="A3" s="20"/>
      <c r="B3" s="21"/>
      <c r="C3" s="22"/>
      <c r="D3" s="23"/>
      <c r="E3" s="24"/>
      <c r="F3" s="8"/>
      <c r="G3" s="21"/>
      <c r="H3" s="21"/>
      <c r="I3" s="25"/>
      <c r="J3" s="21"/>
      <c r="K3" s="21"/>
      <c r="L3" s="21"/>
      <c r="M3" s="25"/>
    </row>
    <row r="4" ht="15.75" customHeight="1">
      <c r="A4" s="20"/>
      <c r="B4" s="21"/>
      <c r="C4" s="22"/>
      <c r="D4" s="23"/>
      <c r="E4" s="24"/>
      <c r="F4" s="8"/>
      <c r="G4" s="21"/>
      <c r="H4" s="21"/>
      <c r="I4" s="25"/>
      <c r="J4" s="21"/>
      <c r="K4" s="21"/>
      <c r="L4" s="21"/>
      <c r="M4" s="25"/>
    </row>
    <row r="5" ht="15.75" customHeight="1">
      <c r="A5" s="20"/>
      <c r="B5" s="21"/>
      <c r="C5" s="22"/>
      <c r="D5" s="23"/>
      <c r="E5" s="24"/>
      <c r="F5" s="8"/>
      <c r="G5" s="21"/>
      <c r="H5" s="21"/>
      <c r="I5" s="25"/>
      <c r="J5" s="21"/>
      <c r="K5" s="21"/>
      <c r="L5" s="21"/>
      <c r="M5" s="25"/>
    </row>
    <row r="6" ht="15.75" customHeight="1">
      <c r="A6" s="20"/>
      <c r="B6" s="21"/>
      <c r="C6" s="22"/>
      <c r="D6" s="23"/>
      <c r="E6" s="24"/>
      <c r="F6" s="8"/>
      <c r="G6" s="21"/>
      <c r="H6" s="21"/>
      <c r="I6" s="25"/>
      <c r="J6" s="21"/>
      <c r="K6" s="21"/>
      <c r="L6" s="21"/>
      <c r="M6" s="25"/>
    </row>
    <row r="7" ht="15.75" customHeight="1">
      <c r="A7" s="26" t="s">
        <v>57</v>
      </c>
    </row>
    <row r="8" ht="15.75" customHeight="1"/>
    <row r="9" ht="15.75" customHeight="1">
      <c r="E9" t="s">
        <v>0</v>
      </c>
      <c r="F9" s="1" t="s">
        <v>58</v>
      </c>
      <c r="G9" t="s">
        <v>2</v>
      </c>
      <c r="H9" t="s">
        <v>59</v>
      </c>
    </row>
    <row r="10" ht="15.75" customHeight="1">
      <c r="F10" t="s">
        <v>4</v>
      </c>
      <c r="G10" s="27" t="s">
        <v>5</v>
      </c>
      <c r="H10" s="28" t="s">
        <v>5</v>
      </c>
    </row>
    <row r="11" ht="15.75" customHeight="1">
      <c r="E11" s="7" t="s">
        <v>60</v>
      </c>
      <c r="F11" t="s">
        <v>6</v>
      </c>
      <c r="G11" s="27" t="s">
        <v>61</v>
      </c>
      <c r="H11" s="28" t="s">
        <v>62</v>
      </c>
    </row>
    <row r="12" ht="15.75" customHeight="1">
      <c r="E12" s="7" t="s">
        <v>60</v>
      </c>
      <c r="F12" t="s">
        <v>9</v>
      </c>
      <c r="G12" s="27" t="s">
        <v>63</v>
      </c>
      <c r="H12" s="28" t="s">
        <v>64</v>
      </c>
    </row>
    <row r="13" ht="15.75" customHeight="1">
      <c r="E13" s="7" t="s">
        <v>60</v>
      </c>
      <c r="F13" t="s">
        <v>12</v>
      </c>
      <c r="G13" s="27" t="s">
        <v>65</v>
      </c>
      <c r="H13" s="28" t="s">
        <v>66</v>
      </c>
    </row>
    <row r="14" ht="15.75" customHeight="1">
      <c r="E14" s="7" t="s">
        <v>67</v>
      </c>
      <c r="F14" t="s">
        <v>6</v>
      </c>
      <c r="G14" s="27" t="s">
        <v>61</v>
      </c>
      <c r="H14" s="28" t="s">
        <v>68</v>
      </c>
    </row>
    <row r="15" ht="15.75" customHeight="1"/>
    <row r="16" ht="15.75" customHeight="1">
      <c r="A16" s="7" t="s">
        <v>69</v>
      </c>
      <c r="B16" s="7" t="s">
        <v>51</v>
      </c>
      <c r="C16" s="7" t="s">
        <v>70</v>
      </c>
      <c r="D16" s="7" t="s">
        <v>71</v>
      </c>
      <c r="E16" s="7" t="s">
        <v>72</v>
      </c>
      <c r="F16" s="7" t="s">
        <v>73</v>
      </c>
      <c r="G16" s="7" t="s">
        <v>74</v>
      </c>
      <c r="H16" s="7" t="s">
        <v>75</v>
      </c>
    </row>
    <row r="17" ht="15.75" customHeight="1">
      <c r="A17" s="29" t="s">
        <v>76</v>
      </c>
      <c r="B17" s="30">
        <v>43598.0</v>
      </c>
      <c r="C17" s="31">
        <v>43616.0</v>
      </c>
      <c r="D17" s="32" t="s">
        <v>77</v>
      </c>
      <c r="E17" s="32" t="s">
        <v>78</v>
      </c>
      <c r="F17" s="33">
        <v>4.0</v>
      </c>
      <c r="G17" s="34"/>
      <c r="H17" s="35">
        <f t="shared" ref="H17:H20" si="1">(DATEDIF(B17, TODAY(),"D")/7)</f>
        <v>95.14285714</v>
      </c>
      <c r="I17" s="35"/>
      <c r="J17" s="36"/>
      <c r="K17" s="36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8" t="s">
        <v>79</v>
      </c>
      <c r="B18" s="39">
        <v>43603.0</v>
      </c>
      <c r="C18" s="40">
        <v>43623.0</v>
      </c>
      <c r="D18" s="41" t="s">
        <v>77</v>
      </c>
      <c r="E18" s="42" t="s">
        <v>78</v>
      </c>
      <c r="F18" s="43">
        <v>4.0</v>
      </c>
      <c r="G18" s="44"/>
      <c r="H18" s="45">
        <f t="shared" si="1"/>
        <v>94.42857143</v>
      </c>
      <c r="I18" s="45"/>
      <c r="J18" s="46"/>
      <c r="K18" s="46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8" t="s">
        <v>80</v>
      </c>
      <c r="B19" s="39">
        <v>43602.0</v>
      </c>
      <c r="C19" s="40">
        <v>43623.0</v>
      </c>
      <c r="D19" s="41" t="s">
        <v>77</v>
      </c>
      <c r="E19" s="42" t="s">
        <v>78</v>
      </c>
      <c r="F19" s="43">
        <v>5.0</v>
      </c>
      <c r="G19" s="44"/>
      <c r="H19" s="45">
        <f t="shared" si="1"/>
        <v>94.57142857</v>
      </c>
      <c r="I19" s="45"/>
      <c r="J19" s="46"/>
      <c r="K19" s="46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47" t="s">
        <v>81</v>
      </c>
      <c r="B20" s="48">
        <v>43609.0</v>
      </c>
      <c r="C20" s="40">
        <v>43630.0</v>
      </c>
      <c r="D20" s="41" t="s">
        <v>77</v>
      </c>
      <c r="E20" s="42" t="s">
        <v>78</v>
      </c>
      <c r="F20" s="43">
        <v>4.0</v>
      </c>
      <c r="G20" s="44"/>
      <c r="H20" s="45">
        <f t="shared" si="1"/>
        <v>93.57142857</v>
      </c>
      <c r="I20" s="45"/>
      <c r="J20" s="46"/>
      <c r="K20" s="46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G2:K2"/>
  </mergeCells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9.33"/>
    <col customWidth="1" min="7" max="7" width="14.11"/>
    <col customWidth="1" min="8" max="12" width="10.56"/>
    <col customWidth="1" min="13" max="14" width="16.78"/>
    <col customWidth="1" min="15" max="26" width="10.56"/>
  </cols>
  <sheetData>
    <row r="1" ht="15.75" customHeight="1">
      <c r="A1" s="49" t="s">
        <v>82</v>
      </c>
      <c r="B1" s="49" t="s">
        <v>83</v>
      </c>
      <c r="C1" s="49" t="s">
        <v>52</v>
      </c>
      <c r="D1" s="49" t="s">
        <v>84</v>
      </c>
      <c r="E1" s="49" t="s">
        <v>55</v>
      </c>
      <c r="F1" s="49" t="s">
        <v>49</v>
      </c>
      <c r="G1" s="49" t="s">
        <v>51</v>
      </c>
      <c r="H1" s="49" t="s">
        <v>85</v>
      </c>
      <c r="I1" s="49" t="s">
        <v>86</v>
      </c>
      <c r="J1" s="49" t="s">
        <v>87</v>
      </c>
      <c r="K1" s="49" t="s">
        <v>88</v>
      </c>
      <c r="L1" s="49" t="s">
        <v>89</v>
      </c>
      <c r="M1" s="49" t="s">
        <v>90</v>
      </c>
      <c r="N1" s="49" t="s">
        <v>91</v>
      </c>
      <c r="O1" s="49" t="s">
        <v>92</v>
      </c>
    </row>
    <row r="2" ht="15.75" customHeight="1">
      <c r="A2" s="21" t="s">
        <v>5</v>
      </c>
      <c r="B2" s="25">
        <v>7.0</v>
      </c>
      <c r="C2" s="21">
        <v>1.0</v>
      </c>
      <c r="D2" s="25">
        <v>1.0</v>
      </c>
      <c r="E2" s="25">
        <v>0.0</v>
      </c>
      <c r="F2" s="21" t="s">
        <v>64</v>
      </c>
      <c r="G2" s="50">
        <v>43598.0</v>
      </c>
      <c r="H2" s="24" t="s">
        <v>76</v>
      </c>
      <c r="I2" s="51" t="str">
        <f t="shared" ref="I2:I18" si="1">CONCAT(CONCAT(CONCAT(A2,"_"),CONCAT(B2,"_")),C2)</f>
        <v>NT_7_1</v>
      </c>
      <c r="J2" s="52">
        <v>43668.0</v>
      </c>
      <c r="K2" s="21">
        <f t="shared" ref="K2:K18" si="2">(DATEDIF(G2, J2,"D")/7)</f>
        <v>10</v>
      </c>
      <c r="L2" s="52">
        <v>43687.0</v>
      </c>
      <c r="M2" s="21">
        <f t="shared" ref="M2:M18" si="3">(DATEDIF(G2, L2,"D")/7)</f>
        <v>12.71428571</v>
      </c>
      <c r="N2" s="21">
        <f t="shared" ref="N2:N18" si="4">L2-J2</f>
        <v>19</v>
      </c>
      <c r="O2" s="25" t="str">
        <f t="shared" ref="O2:O18" si="5">CONCATENATE(A2, "_", B2, "_", E2)</f>
        <v>NT_7_0</v>
      </c>
    </row>
    <row r="3" ht="15.75" customHeight="1">
      <c r="A3" s="21" t="s">
        <v>5</v>
      </c>
      <c r="B3" s="25">
        <v>7.0</v>
      </c>
      <c r="C3" s="21">
        <v>1.0</v>
      </c>
      <c r="D3" s="25">
        <v>2.0</v>
      </c>
      <c r="E3" s="25" t="s">
        <v>93</v>
      </c>
      <c r="F3" s="21" t="s">
        <v>64</v>
      </c>
      <c r="G3" s="50">
        <v>43598.0</v>
      </c>
      <c r="H3" s="24" t="s">
        <v>76</v>
      </c>
      <c r="I3" s="51" t="str">
        <f t="shared" si="1"/>
        <v>NT_7_1</v>
      </c>
      <c r="J3" s="52">
        <v>43668.0</v>
      </c>
      <c r="K3" s="21">
        <f t="shared" si="2"/>
        <v>10</v>
      </c>
      <c r="L3" s="52">
        <v>43687.0</v>
      </c>
      <c r="M3" s="21">
        <f t="shared" si="3"/>
        <v>12.71428571</v>
      </c>
      <c r="N3" s="21">
        <f t="shared" si="4"/>
        <v>19</v>
      </c>
      <c r="O3" s="25" t="str">
        <f t="shared" si="5"/>
        <v>NT_7_R</v>
      </c>
    </row>
    <row r="4" ht="15.75" customHeight="1">
      <c r="A4" s="53" t="s">
        <v>62</v>
      </c>
      <c r="B4" s="25">
        <v>7.0</v>
      </c>
      <c r="C4" s="53">
        <v>1.0</v>
      </c>
      <c r="D4" s="53">
        <v>3.0</v>
      </c>
      <c r="E4" s="53" t="s">
        <v>66</v>
      </c>
      <c r="F4" s="54" t="s">
        <v>64</v>
      </c>
      <c r="G4" s="55">
        <v>43598.0</v>
      </c>
      <c r="H4" s="24" t="s">
        <v>76</v>
      </c>
      <c r="I4" s="51" t="str">
        <f t="shared" si="1"/>
        <v>F1_7_1</v>
      </c>
      <c r="J4" s="52">
        <v>43668.0</v>
      </c>
      <c r="K4" s="54">
        <f t="shared" si="2"/>
        <v>10</v>
      </c>
      <c r="L4" s="52">
        <v>43687.0</v>
      </c>
      <c r="M4" s="54">
        <f t="shared" si="3"/>
        <v>12.71428571</v>
      </c>
      <c r="N4" s="54">
        <f t="shared" si="4"/>
        <v>19</v>
      </c>
      <c r="O4" s="25" t="str">
        <f t="shared" si="5"/>
        <v>F1_7_L</v>
      </c>
    </row>
    <row r="5" ht="15.75" customHeight="1">
      <c r="A5" s="53" t="s">
        <v>62</v>
      </c>
      <c r="B5" s="25">
        <v>7.0</v>
      </c>
      <c r="C5" s="53">
        <v>1.0</v>
      </c>
      <c r="D5" s="53">
        <v>4.0</v>
      </c>
      <c r="E5" s="53" t="s">
        <v>94</v>
      </c>
      <c r="F5" s="54" t="s">
        <v>64</v>
      </c>
      <c r="G5" s="55">
        <v>43598.0</v>
      </c>
      <c r="H5" s="24" t="s">
        <v>76</v>
      </c>
      <c r="I5" s="51" t="str">
        <f t="shared" si="1"/>
        <v>F1_7_1</v>
      </c>
      <c r="J5" s="52">
        <v>43668.0</v>
      </c>
      <c r="K5" s="54">
        <f t="shared" si="2"/>
        <v>10</v>
      </c>
      <c r="L5" s="52">
        <v>43687.0</v>
      </c>
      <c r="M5" s="54">
        <f t="shared" si="3"/>
        <v>12.71428571</v>
      </c>
      <c r="N5" s="54">
        <f t="shared" si="4"/>
        <v>19</v>
      </c>
      <c r="O5" s="25" t="str">
        <f t="shared" si="5"/>
        <v>F1_7_LR</v>
      </c>
    </row>
    <row r="6" ht="15.75" customHeight="1">
      <c r="A6" s="25" t="s">
        <v>62</v>
      </c>
      <c r="B6" s="25">
        <v>7.0</v>
      </c>
      <c r="C6" s="25">
        <v>2.0</v>
      </c>
      <c r="D6" s="25">
        <v>5.0</v>
      </c>
      <c r="E6" s="25">
        <v>0.0</v>
      </c>
      <c r="F6" s="21" t="s">
        <v>64</v>
      </c>
      <c r="G6" s="50">
        <v>43609.0</v>
      </c>
      <c r="H6" s="24" t="s">
        <v>81</v>
      </c>
      <c r="I6" s="51" t="str">
        <f t="shared" si="1"/>
        <v>F1_7_2</v>
      </c>
      <c r="J6" s="52">
        <v>43668.0</v>
      </c>
      <c r="K6" s="21">
        <f t="shared" si="2"/>
        <v>8.428571429</v>
      </c>
      <c r="L6" s="52">
        <v>43687.0</v>
      </c>
      <c r="M6" s="21">
        <f t="shared" si="3"/>
        <v>11.14285714</v>
      </c>
      <c r="N6" s="21">
        <f t="shared" si="4"/>
        <v>19</v>
      </c>
      <c r="O6" s="25" t="str">
        <f t="shared" si="5"/>
        <v>F1_7_0</v>
      </c>
    </row>
    <row r="7" ht="15.75" customHeight="1">
      <c r="A7" s="25" t="s">
        <v>62</v>
      </c>
      <c r="B7" s="25">
        <v>7.0</v>
      </c>
      <c r="C7" s="25">
        <v>2.0</v>
      </c>
      <c r="D7" s="25">
        <v>6.0</v>
      </c>
      <c r="E7" s="25" t="s">
        <v>93</v>
      </c>
      <c r="F7" s="21" t="s">
        <v>64</v>
      </c>
      <c r="G7" s="50">
        <v>43609.0</v>
      </c>
      <c r="H7" s="24" t="s">
        <v>81</v>
      </c>
      <c r="I7" s="51" t="str">
        <f t="shared" si="1"/>
        <v>F1_7_2</v>
      </c>
      <c r="J7" s="52">
        <v>43668.0</v>
      </c>
      <c r="K7" s="21">
        <f t="shared" si="2"/>
        <v>8.428571429</v>
      </c>
      <c r="L7" s="52">
        <v>43687.0</v>
      </c>
      <c r="M7" s="21">
        <f t="shared" si="3"/>
        <v>11.14285714</v>
      </c>
      <c r="N7" s="21">
        <f t="shared" si="4"/>
        <v>19</v>
      </c>
      <c r="O7" s="25" t="str">
        <f t="shared" si="5"/>
        <v>F1_7_R</v>
      </c>
    </row>
    <row r="8" ht="15.75" customHeight="1">
      <c r="A8" s="53" t="s">
        <v>68</v>
      </c>
      <c r="B8" s="25">
        <v>7.0</v>
      </c>
      <c r="C8" s="53">
        <v>2.0</v>
      </c>
      <c r="D8" s="53">
        <v>7.0</v>
      </c>
      <c r="E8" s="53" t="s">
        <v>66</v>
      </c>
      <c r="F8" s="54" t="s">
        <v>64</v>
      </c>
      <c r="G8" s="55">
        <v>43609.0</v>
      </c>
      <c r="H8" s="24" t="s">
        <v>81</v>
      </c>
      <c r="I8" s="51" t="str">
        <f t="shared" si="1"/>
        <v>F2_7_2</v>
      </c>
      <c r="J8" s="52">
        <v>43668.0</v>
      </c>
      <c r="K8" s="54">
        <f t="shared" si="2"/>
        <v>8.428571429</v>
      </c>
      <c r="L8" s="52">
        <v>43687.0</v>
      </c>
      <c r="M8" s="54">
        <f t="shared" si="3"/>
        <v>11.14285714</v>
      </c>
      <c r="N8" s="54">
        <f t="shared" si="4"/>
        <v>19</v>
      </c>
      <c r="O8" s="25" t="str">
        <f t="shared" si="5"/>
        <v>F2_7_L</v>
      </c>
    </row>
    <row r="9" ht="15.75" customHeight="1">
      <c r="A9" s="53" t="s">
        <v>68</v>
      </c>
      <c r="B9" s="25">
        <v>7.0</v>
      </c>
      <c r="C9" s="53">
        <v>2.0</v>
      </c>
      <c r="D9" s="53">
        <v>8.0</v>
      </c>
      <c r="E9" s="53" t="s">
        <v>94</v>
      </c>
      <c r="F9" s="54" t="s">
        <v>64</v>
      </c>
      <c r="G9" s="55">
        <v>43609.0</v>
      </c>
      <c r="H9" s="24" t="s">
        <v>81</v>
      </c>
      <c r="I9" s="51" t="str">
        <f t="shared" si="1"/>
        <v>F2_7_2</v>
      </c>
      <c r="J9" s="52">
        <v>43668.0</v>
      </c>
      <c r="K9" s="54">
        <f t="shared" si="2"/>
        <v>8.428571429</v>
      </c>
      <c r="L9" s="52">
        <v>43687.0</v>
      </c>
      <c r="M9" s="54">
        <f t="shared" si="3"/>
        <v>11.14285714</v>
      </c>
      <c r="N9" s="54">
        <f t="shared" si="4"/>
        <v>19</v>
      </c>
      <c r="O9" s="25" t="str">
        <f t="shared" si="5"/>
        <v>F2_7_LR</v>
      </c>
    </row>
    <row r="10" ht="15.75" customHeight="1">
      <c r="A10" s="25" t="s">
        <v>64</v>
      </c>
      <c r="B10" s="25">
        <v>7.0</v>
      </c>
      <c r="C10" s="25">
        <v>3.0</v>
      </c>
      <c r="D10" s="25">
        <v>9.0</v>
      </c>
      <c r="E10" s="25">
        <v>0.0</v>
      </c>
      <c r="F10" s="21" t="s">
        <v>64</v>
      </c>
      <c r="G10" s="50">
        <v>43602.0</v>
      </c>
      <c r="H10" s="24" t="s">
        <v>80</v>
      </c>
      <c r="I10" s="51" t="str">
        <f t="shared" si="1"/>
        <v>M_7_3</v>
      </c>
      <c r="J10" s="52">
        <v>43668.0</v>
      </c>
      <c r="K10" s="21">
        <f t="shared" si="2"/>
        <v>9.428571429</v>
      </c>
      <c r="L10" s="52">
        <v>43687.0</v>
      </c>
      <c r="M10" s="21">
        <f t="shared" si="3"/>
        <v>12.14285714</v>
      </c>
      <c r="N10" s="21">
        <f t="shared" si="4"/>
        <v>19</v>
      </c>
      <c r="O10" s="25" t="str">
        <f t="shared" si="5"/>
        <v>M_7_0</v>
      </c>
    </row>
    <row r="11" ht="15.75" customHeight="1">
      <c r="A11" s="25" t="s">
        <v>64</v>
      </c>
      <c r="B11" s="25">
        <v>7.0</v>
      </c>
      <c r="C11" s="25">
        <v>3.0</v>
      </c>
      <c r="D11" s="25">
        <v>10.0</v>
      </c>
      <c r="E11" s="25" t="s">
        <v>93</v>
      </c>
      <c r="F11" s="21" t="s">
        <v>64</v>
      </c>
      <c r="G11" s="50">
        <v>43602.0</v>
      </c>
      <c r="H11" s="24" t="s">
        <v>80</v>
      </c>
      <c r="I11" s="51" t="str">
        <f t="shared" si="1"/>
        <v>M_7_3</v>
      </c>
      <c r="J11" s="52">
        <v>43668.0</v>
      </c>
      <c r="K11" s="21">
        <f t="shared" si="2"/>
        <v>9.428571429</v>
      </c>
      <c r="L11" s="52">
        <v>43687.0</v>
      </c>
      <c r="M11" s="21">
        <f t="shared" si="3"/>
        <v>12.14285714</v>
      </c>
      <c r="N11" s="21">
        <f t="shared" si="4"/>
        <v>19</v>
      </c>
      <c r="O11" s="25" t="str">
        <f t="shared" si="5"/>
        <v>M_7_R</v>
      </c>
    </row>
    <row r="12" ht="15.75" customHeight="1">
      <c r="A12" s="53" t="s">
        <v>66</v>
      </c>
      <c r="B12" s="25">
        <v>7.0</v>
      </c>
      <c r="C12" s="53">
        <v>3.0</v>
      </c>
      <c r="D12" s="53">
        <v>11.0</v>
      </c>
      <c r="E12" s="53" t="s">
        <v>66</v>
      </c>
      <c r="F12" s="54" t="s">
        <v>64</v>
      </c>
      <c r="G12" s="55">
        <v>43602.0</v>
      </c>
      <c r="H12" s="24" t="s">
        <v>80</v>
      </c>
      <c r="I12" s="51" t="str">
        <f t="shared" si="1"/>
        <v>L_7_3</v>
      </c>
      <c r="J12" s="52">
        <v>43668.0</v>
      </c>
      <c r="K12" s="54">
        <f t="shared" si="2"/>
        <v>9.428571429</v>
      </c>
      <c r="L12" s="52">
        <v>43687.0</v>
      </c>
      <c r="M12" s="54">
        <f t="shared" si="3"/>
        <v>12.14285714</v>
      </c>
      <c r="N12" s="54">
        <f t="shared" si="4"/>
        <v>19</v>
      </c>
      <c r="O12" s="25" t="str">
        <f t="shared" si="5"/>
        <v>L_7_L</v>
      </c>
    </row>
    <row r="13" ht="15.75" customHeight="1">
      <c r="A13" s="53" t="s">
        <v>66</v>
      </c>
      <c r="B13" s="25">
        <v>7.0</v>
      </c>
      <c r="C13" s="53">
        <v>3.0</v>
      </c>
      <c r="D13" s="53">
        <v>12.0</v>
      </c>
      <c r="E13" s="53" t="s">
        <v>94</v>
      </c>
      <c r="F13" s="54" t="s">
        <v>64</v>
      </c>
      <c r="G13" s="55">
        <v>43602.0</v>
      </c>
      <c r="H13" s="24" t="s">
        <v>80</v>
      </c>
      <c r="I13" s="51" t="str">
        <f t="shared" si="1"/>
        <v>L_7_3</v>
      </c>
      <c r="J13" s="52">
        <v>43668.0</v>
      </c>
      <c r="K13" s="54">
        <f t="shared" si="2"/>
        <v>9.428571429</v>
      </c>
      <c r="L13" s="52">
        <v>43687.0</v>
      </c>
      <c r="M13" s="54">
        <f t="shared" si="3"/>
        <v>12.14285714</v>
      </c>
      <c r="N13" s="54">
        <f t="shared" si="4"/>
        <v>19</v>
      </c>
      <c r="O13" s="25" t="str">
        <f t="shared" si="5"/>
        <v>L_7_LR</v>
      </c>
    </row>
    <row r="14" ht="15.75" customHeight="1">
      <c r="A14" s="53" t="s">
        <v>66</v>
      </c>
      <c r="B14" s="25">
        <v>7.0</v>
      </c>
      <c r="C14" s="53">
        <v>3.0</v>
      </c>
      <c r="D14" s="53">
        <v>13.0</v>
      </c>
      <c r="E14" s="53" t="s">
        <v>95</v>
      </c>
      <c r="F14" s="54" t="s">
        <v>64</v>
      </c>
      <c r="G14" s="55">
        <v>43602.0</v>
      </c>
      <c r="H14" s="24" t="s">
        <v>80</v>
      </c>
      <c r="I14" s="51" t="str">
        <f t="shared" si="1"/>
        <v>L_7_3</v>
      </c>
      <c r="J14" s="52">
        <v>43668.0</v>
      </c>
      <c r="K14" s="54">
        <f t="shared" si="2"/>
        <v>9.428571429</v>
      </c>
      <c r="L14" s="52">
        <v>43687.0</v>
      </c>
      <c r="M14" s="54">
        <f t="shared" si="3"/>
        <v>12.14285714</v>
      </c>
      <c r="N14" s="54">
        <f t="shared" si="4"/>
        <v>19</v>
      </c>
      <c r="O14" s="25" t="str">
        <f t="shared" si="5"/>
        <v>L_7_R2</v>
      </c>
    </row>
    <row r="15" ht="15.75" customHeight="1">
      <c r="A15" s="25" t="s">
        <v>66</v>
      </c>
      <c r="B15" s="25">
        <v>7.0</v>
      </c>
      <c r="C15" s="25">
        <v>4.0</v>
      </c>
      <c r="D15" s="25">
        <v>14.0</v>
      </c>
      <c r="E15" s="25">
        <v>0.0</v>
      </c>
      <c r="F15" s="21" t="s">
        <v>64</v>
      </c>
      <c r="G15" s="50">
        <v>43603.0</v>
      </c>
      <c r="H15" s="24" t="s">
        <v>79</v>
      </c>
      <c r="I15" s="51" t="str">
        <f t="shared" si="1"/>
        <v>L_7_4</v>
      </c>
      <c r="J15" s="52">
        <v>43668.0</v>
      </c>
      <c r="K15" s="21">
        <f t="shared" si="2"/>
        <v>9.285714286</v>
      </c>
      <c r="L15" s="52">
        <v>43687.0</v>
      </c>
      <c r="M15" s="21">
        <f t="shared" si="3"/>
        <v>12</v>
      </c>
      <c r="N15" s="21">
        <f t="shared" si="4"/>
        <v>19</v>
      </c>
      <c r="O15" s="25" t="str">
        <f t="shared" si="5"/>
        <v>L_7_0</v>
      </c>
    </row>
    <row r="16" ht="15.75" customHeight="1">
      <c r="A16" s="25" t="s">
        <v>66</v>
      </c>
      <c r="B16" s="25">
        <v>7.0</v>
      </c>
      <c r="C16" s="25">
        <v>4.0</v>
      </c>
      <c r="D16" s="25">
        <v>15.0</v>
      </c>
      <c r="E16" s="25" t="s">
        <v>93</v>
      </c>
      <c r="F16" s="21" t="s">
        <v>64</v>
      </c>
      <c r="G16" s="50">
        <v>43603.0</v>
      </c>
      <c r="H16" s="24" t="s">
        <v>79</v>
      </c>
      <c r="I16" s="51" t="str">
        <f t="shared" si="1"/>
        <v>L_7_4</v>
      </c>
      <c r="J16" s="52">
        <v>43668.0</v>
      </c>
      <c r="K16" s="21">
        <f t="shared" si="2"/>
        <v>9.285714286</v>
      </c>
      <c r="L16" s="52">
        <v>43687.0</v>
      </c>
      <c r="M16" s="21">
        <f t="shared" si="3"/>
        <v>12</v>
      </c>
      <c r="N16" s="21">
        <f t="shared" si="4"/>
        <v>19</v>
      </c>
      <c r="O16" s="25" t="str">
        <f t="shared" si="5"/>
        <v>L_7_R</v>
      </c>
    </row>
    <row r="17" ht="15.75" customHeight="1">
      <c r="A17" s="53" t="s">
        <v>64</v>
      </c>
      <c r="B17" s="25">
        <v>7.0</v>
      </c>
      <c r="C17" s="53">
        <v>4.0</v>
      </c>
      <c r="D17" s="53">
        <v>16.0</v>
      </c>
      <c r="E17" s="53" t="s">
        <v>66</v>
      </c>
      <c r="F17" s="54" t="s">
        <v>64</v>
      </c>
      <c r="G17" s="55">
        <v>43603.0</v>
      </c>
      <c r="H17" s="24" t="s">
        <v>79</v>
      </c>
      <c r="I17" s="51" t="str">
        <f t="shared" si="1"/>
        <v>M_7_4</v>
      </c>
      <c r="J17" s="52">
        <v>43668.0</v>
      </c>
      <c r="K17" s="54">
        <f t="shared" si="2"/>
        <v>9.285714286</v>
      </c>
      <c r="L17" s="52">
        <v>43687.0</v>
      </c>
      <c r="M17" s="54">
        <f t="shared" si="3"/>
        <v>12</v>
      </c>
      <c r="N17" s="54">
        <f t="shared" si="4"/>
        <v>19</v>
      </c>
      <c r="O17" s="25" t="str">
        <f t="shared" si="5"/>
        <v>M_7_L</v>
      </c>
    </row>
    <row r="18" ht="15.75" customHeight="1">
      <c r="A18" s="53" t="s">
        <v>64</v>
      </c>
      <c r="B18" s="25">
        <v>7.0</v>
      </c>
      <c r="C18" s="53">
        <v>4.0</v>
      </c>
      <c r="D18" s="53">
        <v>17.0</v>
      </c>
      <c r="E18" s="53" t="s">
        <v>94</v>
      </c>
      <c r="F18" s="54" t="s">
        <v>64</v>
      </c>
      <c r="G18" s="55">
        <v>43603.0</v>
      </c>
      <c r="H18" s="24" t="s">
        <v>79</v>
      </c>
      <c r="I18" s="51" t="str">
        <f t="shared" si="1"/>
        <v>M_7_4</v>
      </c>
      <c r="J18" s="52">
        <v>43668.0</v>
      </c>
      <c r="K18" s="54">
        <f t="shared" si="2"/>
        <v>9.285714286</v>
      </c>
      <c r="L18" s="52">
        <v>43687.0</v>
      </c>
      <c r="M18" s="54">
        <f t="shared" si="3"/>
        <v>12</v>
      </c>
      <c r="N18" s="54">
        <f t="shared" si="4"/>
        <v>19</v>
      </c>
      <c r="O18" s="25" t="str">
        <f t="shared" si="5"/>
        <v>M_7_LR</v>
      </c>
    </row>
    <row r="19" ht="15.75" customHeight="1">
      <c r="A19" s="56"/>
      <c r="B19" s="56"/>
      <c r="C19" s="56"/>
      <c r="D19" s="56"/>
      <c r="E19" s="56"/>
      <c r="F19" s="56"/>
      <c r="G19" s="56"/>
      <c r="H19" s="56"/>
      <c r="I19" s="56"/>
      <c r="O19" s="25"/>
    </row>
    <row r="20" ht="15.75" customHeight="1">
      <c r="A20" s="56"/>
      <c r="B20" s="56"/>
      <c r="C20" s="56"/>
      <c r="D20" s="56"/>
      <c r="E20" s="56"/>
      <c r="F20" s="56"/>
      <c r="G20" s="56"/>
      <c r="H20" s="56"/>
      <c r="I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9.0"/>
    <col customWidth="1" min="2" max="3" width="8.67"/>
    <col customWidth="1" min="4" max="24" width="10.78"/>
  </cols>
  <sheetData>
    <row r="1" ht="15.75" customHeight="1">
      <c r="A1" s="49" t="s">
        <v>84</v>
      </c>
      <c r="B1" s="49"/>
      <c r="C1" s="49" t="s">
        <v>96</v>
      </c>
      <c r="D1" s="49" t="s">
        <v>97</v>
      </c>
      <c r="E1" s="49" t="s">
        <v>98</v>
      </c>
      <c r="F1" s="49" t="s">
        <v>99</v>
      </c>
      <c r="G1" s="49" t="s">
        <v>100</v>
      </c>
      <c r="H1" s="49" t="s">
        <v>101</v>
      </c>
      <c r="I1" s="49" t="s">
        <v>102</v>
      </c>
      <c r="J1" s="49" t="s">
        <v>103</v>
      </c>
      <c r="K1" s="49" t="s">
        <v>104</v>
      </c>
      <c r="L1" s="49" t="s">
        <v>105</v>
      </c>
      <c r="M1" s="49" t="s">
        <v>106</v>
      </c>
      <c r="N1" s="49" t="s">
        <v>107</v>
      </c>
      <c r="O1" s="49" t="s">
        <v>108</v>
      </c>
      <c r="P1" s="49" t="s">
        <v>109</v>
      </c>
      <c r="Q1" s="49" t="s">
        <v>110</v>
      </c>
      <c r="R1" s="56"/>
      <c r="S1" s="56"/>
      <c r="T1" s="56"/>
      <c r="U1" s="56"/>
      <c r="V1" s="56"/>
      <c r="W1" s="56"/>
      <c r="X1" s="56"/>
    </row>
    <row r="2" ht="15.75" customHeight="1">
      <c r="A2" s="21" t="str">
        <f>Inventory!O2</f>
        <v>NT_7_0</v>
      </c>
      <c r="B2" s="21">
        <f>Inventory!D2</f>
        <v>1</v>
      </c>
      <c r="C2" s="25">
        <v>30.6</v>
      </c>
      <c r="D2" s="57">
        <v>30.5</v>
      </c>
      <c r="E2" s="57">
        <v>30.5</v>
      </c>
      <c r="F2" s="57">
        <v>31.3</v>
      </c>
      <c r="G2" s="57">
        <v>31.8</v>
      </c>
      <c r="H2" s="57">
        <v>30.8</v>
      </c>
      <c r="I2" s="57">
        <v>27.2</v>
      </c>
      <c r="J2" s="57">
        <v>28.3</v>
      </c>
      <c r="K2" s="57">
        <v>29.8</v>
      </c>
      <c r="L2" s="57">
        <v>28.3</v>
      </c>
      <c r="M2" s="58"/>
      <c r="N2" s="58"/>
      <c r="O2" s="58"/>
      <c r="P2" s="58"/>
      <c r="Q2" s="59"/>
      <c r="R2" s="56"/>
      <c r="S2" s="56"/>
      <c r="T2" s="56"/>
      <c r="U2" s="56"/>
      <c r="V2" s="56"/>
      <c r="W2" s="56"/>
      <c r="X2" s="56"/>
    </row>
    <row r="3" ht="15.75" customHeight="1">
      <c r="A3" s="21" t="str">
        <f>Inventory!O3</f>
        <v>NT_7_R</v>
      </c>
      <c r="B3" s="21">
        <f>Inventory!D3</f>
        <v>2</v>
      </c>
      <c r="C3" s="25">
        <v>30.0</v>
      </c>
      <c r="D3" s="57">
        <v>29.5</v>
      </c>
      <c r="E3" s="57">
        <v>31.4</v>
      </c>
      <c r="F3" s="57">
        <v>30.2</v>
      </c>
      <c r="G3" s="57">
        <v>30.6</v>
      </c>
      <c r="H3" s="57">
        <v>30.0</v>
      </c>
      <c r="I3" s="57">
        <v>26.0</v>
      </c>
      <c r="J3" s="57">
        <v>24.0</v>
      </c>
      <c r="K3" s="57">
        <v>25.9</v>
      </c>
      <c r="L3" s="57">
        <v>27.3</v>
      </c>
      <c r="M3" s="58"/>
      <c r="N3" s="58"/>
      <c r="O3" s="58"/>
      <c r="P3" s="58"/>
      <c r="Q3" s="59"/>
      <c r="R3" s="56"/>
      <c r="S3" s="56"/>
      <c r="T3" s="56"/>
      <c r="U3" s="56"/>
      <c r="V3" s="56"/>
      <c r="W3" s="56"/>
      <c r="X3" s="56"/>
    </row>
    <row r="4" ht="15.75" customHeight="1">
      <c r="A4" s="21" t="str">
        <f>Inventory!O6</f>
        <v>F1_7_0</v>
      </c>
      <c r="B4" s="21">
        <f>Inventory!D6</f>
        <v>5</v>
      </c>
      <c r="C4" s="53">
        <v>27.0</v>
      </c>
      <c r="D4" s="60">
        <v>26.1</v>
      </c>
      <c r="E4" s="60">
        <v>26.8</v>
      </c>
      <c r="F4" s="60">
        <v>27.1</v>
      </c>
      <c r="G4" s="60">
        <v>27.1</v>
      </c>
      <c r="H4" s="60">
        <v>26.9</v>
      </c>
      <c r="I4" s="60">
        <v>26.9</v>
      </c>
      <c r="J4" s="60">
        <v>26.7</v>
      </c>
      <c r="K4" s="60">
        <v>26.9</v>
      </c>
      <c r="L4" s="60">
        <v>26.2</v>
      </c>
      <c r="M4" s="61"/>
      <c r="N4" s="61"/>
      <c r="O4" s="61"/>
      <c r="P4" s="61"/>
      <c r="Q4" s="62"/>
      <c r="R4" s="56"/>
      <c r="S4" s="56"/>
      <c r="T4" s="56"/>
      <c r="U4" s="56"/>
      <c r="V4" s="56"/>
      <c r="W4" s="56"/>
      <c r="X4" s="56"/>
    </row>
    <row r="5" ht="15.75" customHeight="1">
      <c r="A5" s="21" t="str">
        <f>Inventory!O7</f>
        <v>F1_7_R</v>
      </c>
      <c r="B5" s="21">
        <f>Inventory!D7</f>
        <v>6</v>
      </c>
      <c r="C5" s="53">
        <v>27.8</v>
      </c>
      <c r="D5" s="60">
        <v>27.5</v>
      </c>
      <c r="E5" s="60">
        <v>28.5</v>
      </c>
      <c r="F5" s="60">
        <v>28.2</v>
      </c>
      <c r="G5" s="60">
        <v>27.9</v>
      </c>
      <c r="H5" s="60">
        <v>27.7</v>
      </c>
      <c r="I5" s="60">
        <v>27.4</v>
      </c>
      <c r="J5" s="60">
        <v>27.8</v>
      </c>
      <c r="K5" s="60">
        <v>27.8</v>
      </c>
      <c r="L5" s="60">
        <v>27.2</v>
      </c>
      <c r="M5" s="61"/>
      <c r="N5" s="61"/>
      <c r="O5" s="61"/>
      <c r="P5" s="61"/>
      <c r="Q5" s="62"/>
      <c r="R5" s="56"/>
      <c r="S5" s="56"/>
      <c r="T5" s="56"/>
      <c r="U5" s="56"/>
      <c r="V5" s="56"/>
      <c r="W5" s="56"/>
      <c r="X5" s="56"/>
    </row>
    <row r="6" ht="15.75" customHeight="1">
      <c r="A6" s="21" t="str">
        <f>Inventory!O4</f>
        <v>F1_7_L</v>
      </c>
      <c r="B6" s="21">
        <f>Inventory!D4</f>
        <v>3</v>
      </c>
      <c r="C6" s="25">
        <v>28.8</v>
      </c>
      <c r="D6" s="57">
        <v>29.0</v>
      </c>
      <c r="E6" s="57">
        <v>29.6</v>
      </c>
      <c r="F6" s="57">
        <v>28.7</v>
      </c>
      <c r="G6" s="57">
        <v>28.7</v>
      </c>
      <c r="H6" s="57">
        <v>29.1</v>
      </c>
      <c r="I6" s="57">
        <v>29.2</v>
      </c>
      <c r="J6" s="57">
        <v>28.9</v>
      </c>
      <c r="K6" s="57">
        <v>28.8</v>
      </c>
      <c r="L6" s="57">
        <v>28.1</v>
      </c>
      <c r="M6" s="58"/>
      <c r="N6" s="58"/>
      <c r="O6" s="58"/>
      <c r="P6" s="58"/>
      <c r="Q6" s="59"/>
      <c r="R6" s="56"/>
      <c r="S6" s="56"/>
      <c r="T6" s="56"/>
      <c r="U6" s="56"/>
      <c r="V6" s="56"/>
      <c r="W6" s="56"/>
      <c r="X6" s="56"/>
    </row>
    <row r="7" ht="15.75" customHeight="1">
      <c r="A7" s="21" t="str">
        <f>Inventory!O5</f>
        <v>F1_7_LR</v>
      </c>
      <c r="B7" s="21">
        <f>Inventory!D5</f>
        <v>4</v>
      </c>
      <c r="C7" s="25">
        <v>28.1</v>
      </c>
      <c r="D7" s="57">
        <v>28.0</v>
      </c>
      <c r="E7" s="57">
        <v>28.8</v>
      </c>
      <c r="F7" s="57">
        <v>28.4</v>
      </c>
      <c r="G7" s="57">
        <v>28.5</v>
      </c>
      <c r="H7" s="57">
        <v>28.7</v>
      </c>
      <c r="I7" s="57">
        <v>28.0</v>
      </c>
      <c r="J7" s="57">
        <v>28.4</v>
      </c>
      <c r="K7" s="57">
        <v>28.4</v>
      </c>
      <c r="L7" s="57">
        <v>28.3</v>
      </c>
      <c r="M7" s="58"/>
      <c r="N7" s="58"/>
      <c r="O7" s="58"/>
      <c r="P7" s="58"/>
      <c r="Q7" s="59"/>
      <c r="R7" s="56"/>
      <c r="S7" s="56"/>
      <c r="T7" s="56"/>
      <c r="U7" s="56"/>
      <c r="V7" s="56"/>
      <c r="W7" s="56"/>
      <c r="X7" s="56"/>
    </row>
    <row r="8" ht="15.75" customHeight="1">
      <c r="A8" s="21" t="str">
        <f>Inventory!O8</f>
        <v>F2_7_L</v>
      </c>
      <c r="B8" s="21">
        <f>Inventory!D8</f>
        <v>7</v>
      </c>
      <c r="C8" s="53">
        <v>27.8</v>
      </c>
      <c r="D8" s="60">
        <v>27.5</v>
      </c>
      <c r="E8" s="60">
        <v>28.3</v>
      </c>
      <c r="F8" s="60">
        <v>28.4</v>
      </c>
      <c r="G8" s="60">
        <v>28.4</v>
      </c>
      <c r="H8" s="60">
        <v>27.9</v>
      </c>
      <c r="I8" s="60">
        <v>27.5</v>
      </c>
      <c r="J8" s="60">
        <v>27.6</v>
      </c>
      <c r="K8" s="60">
        <v>28.2</v>
      </c>
      <c r="L8" s="60">
        <v>27.9</v>
      </c>
      <c r="M8" s="61"/>
      <c r="N8" s="61"/>
      <c r="O8" s="61"/>
      <c r="P8" s="61"/>
      <c r="Q8" s="62"/>
      <c r="R8" s="56"/>
      <c r="S8" s="56"/>
      <c r="T8" s="56"/>
      <c r="U8" s="56"/>
      <c r="V8" s="56"/>
      <c r="W8" s="56"/>
      <c r="X8" s="56"/>
    </row>
    <row r="9" ht="15.75" customHeight="1">
      <c r="A9" s="21" t="str">
        <f>Inventory!O9</f>
        <v>F2_7_LR</v>
      </c>
      <c r="B9" s="21">
        <f>Inventory!D9</f>
        <v>8</v>
      </c>
      <c r="C9" s="53">
        <v>22.5</v>
      </c>
      <c r="D9" s="60">
        <v>23.1</v>
      </c>
      <c r="E9" s="60">
        <v>23.5</v>
      </c>
      <c r="F9" s="60">
        <v>22.4</v>
      </c>
      <c r="G9" s="60">
        <v>23.2</v>
      </c>
      <c r="H9" s="60">
        <v>23.3</v>
      </c>
      <c r="I9" s="60">
        <v>23.1</v>
      </c>
      <c r="J9" s="60">
        <v>23.1</v>
      </c>
      <c r="K9" s="60">
        <v>23.8</v>
      </c>
      <c r="L9" s="60">
        <v>23.1</v>
      </c>
      <c r="M9" s="61"/>
      <c r="N9" s="61"/>
      <c r="O9" s="61"/>
      <c r="P9" s="61"/>
      <c r="Q9" s="62"/>
      <c r="R9" s="56"/>
      <c r="S9" s="56"/>
      <c r="T9" s="56"/>
      <c r="U9" s="56"/>
      <c r="V9" s="56"/>
      <c r="W9" s="56"/>
      <c r="X9" s="56"/>
    </row>
    <row r="10" ht="15.75" customHeight="1">
      <c r="A10" s="21" t="str">
        <f>Inventory!O10</f>
        <v>M_7_0</v>
      </c>
      <c r="B10" s="21">
        <f>Inventory!D10</f>
        <v>9</v>
      </c>
      <c r="C10" s="25">
        <v>24.8</v>
      </c>
      <c r="D10" s="57">
        <v>25.0</v>
      </c>
      <c r="E10" s="57">
        <v>25.0</v>
      </c>
      <c r="F10" s="57">
        <v>24.9</v>
      </c>
      <c r="G10" s="57">
        <v>24.0</v>
      </c>
      <c r="H10" s="57">
        <v>23.7</v>
      </c>
      <c r="I10" s="57">
        <v>24.3</v>
      </c>
      <c r="J10" s="57">
        <v>25.7</v>
      </c>
      <c r="K10" s="57">
        <v>25.6</v>
      </c>
      <c r="L10" s="57">
        <v>25.6</v>
      </c>
      <c r="M10" s="58"/>
      <c r="N10" s="58"/>
      <c r="O10" s="58"/>
      <c r="P10" s="58"/>
      <c r="Q10" s="59"/>
      <c r="R10" s="56"/>
      <c r="S10" s="56"/>
      <c r="T10" s="56"/>
      <c r="U10" s="56"/>
      <c r="V10" s="56"/>
      <c r="W10" s="56"/>
      <c r="X10" s="56"/>
    </row>
    <row r="11" ht="15.75" customHeight="1">
      <c r="A11" s="21" t="str">
        <f>Inventory!O11</f>
        <v>M_7_R</v>
      </c>
      <c r="B11" s="21">
        <f>Inventory!D11</f>
        <v>10</v>
      </c>
      <c r="C11" s="25">
        <v>27.1</v>
      </c>
      <c r="D11" s="57">
        <v>27.0</v>
      </c>
      <c r="E11" s="57">
        <v>27.3</v>
      </c>
      <c r="F11" s="57">
        <v>26.7</v>
      </c>
      <c r="G11" s="57">
        <v>26.1</v>
      </c>
      <c r="H11" s="57">
        <v>25.8</v>
      </c>
      <c r="I11" s="57">
        <v>26.0</v>
      </c>
      <c r="J11" s="57">
        <v>27.0</v>
      </c>
      <c r="K11" s="57">
        <v>26.6</v>
      </c>
      <c r="L11" s="57">
        <v>26.3</v>
      </c>
      <c r="M11" s="58"/>
      <c r="N11" s="58"/>
      <c r="O11" s="58"/>
      <c r="P11" s="58"/>
      <c r="Q11" s="59"/>
      <c r="R11" s="63"/>
      <c r="S11" s="63"/>
      <c r="T11" s="63"/>
      <c r="U11" s="63"/>
      <c r="V11" s="63"/>
      <c r="W11" s="63"/>
      <c r="X11" s="63"/>
    </row>
    <row r="12" ht="15.75" customHeight="1">
      <c r="A12" s="21" t="str">
        <f>Inventory!O17</f>
        <v>M_7_L</v>
      </c>
      <c r="B12" s="21">
        <f>Inventory!D17</f>
        <v>16</v>
      </c>
      <c r="C12" s="53">
        <v>24.7</v>
      </c>
      <c r="D12" s="60">
        <v>24.2</v>
      </c>
      <c r="E12" s="60">
        <v>24.7</v>
      </c>
      <c r="F12" s="60">
        <v>24.7</v>
      </c>
      <c r="G12" s="60">
        <v>24.6</v>
      </c>
      <c r="H12" s="60">
        <v>24.2</v>
      </c>
      <c r="I12" s="60">
        <v>24.1</v>
      </c>
      <c r="J12" s="60">
        <v>24.3</v>
      </c>
      <c r="K12" s="60">
        <v>24.6</v>
      </c>
      <c r="L12" s="60">
        <v>24.8</v>
      </c>
      <c r="M12" s="61"/>
      <c r="N12" s="61"/>
      <c r="O12" s="61"/>
      <c r="P12" s="61"/>
      <c r="Q12" s="62"/>
      <c r="R12" s="63"/>
      <c r="S12" s="63"/>
      <c r="T12" s="63"/>
      <c r="U12" s="63"/>
      <c r="V12" s="63"/>
      <c r="W12" s="63"/>
      <c r="X12" s="63"/>
    </row>
    <row r="13" ht="15.75" customHeight="1">
      <c r="A13" s="21" t="str">
        <f>Inventory!O18</f>
        <v>M_7_LR</v>
      </c>
      <c r="B13" s="21">
        <f>Inventory!D18</f>
        <v>17</v>
      </c>
      <c r="C13" s="53">
        <v>27.3</v>
      </c>
      <c r="D13" s="60">
        <v>27.2</v>
      </c>
      <c r="E13" s="60">
        <v>27.7</v>
      </c>
      <c r="F13" s="60">
        <v>27.6</v>
      </c>
      <c r="G13" s="60">
        <v>28.0</v>
      </c>
      <c r="H13" s="60">
        <v>27.5</v>
      </c>
      <c r="I13" s="60">
        <v>26.8</v>
      </c>
      <c r="J13" s="60">
        <v>27.1</v>
      </c>
      <c r="K13" s="60">
        <v>26.8</v>
      </c>
      <c r="L13" s="60">
        <v>27.4</v>
      </c>
      <c r="M13" s="61"/>
      <c r="N13" s="61"/>
      <c r="O13" s="61"/>
      <c r="P13" s="61"/>
      <c r="Q13" s="62"/>
      <c r="R13" s="56"/>
      <c r="S13" s="56"/>
      <c r="T13" s="56"/>
      <c r="U13" s="56"/>
      <c r="V13" s="56"/>
      <c r="W13" s="56"/>
      <c r="X13" s="56"/>
    </row>
    <row r="14" ht="15.75" customHeight="1">
      <c r="A14" s="21" t="str">
        <f>Inventory!O15</f>
        <v>L_7_0</v>
      </c>
      <c r="B14" s="21">
        <f>Inventory!D15</f>
        <v>14</v>
      </c>
      <c r="C14" s="25">
        <v>26.9</v>
      </c>
      <c r="D14" s="57">
        <v>27.6</v>
      </c>
      <c r="E14" s="57">
        <v>28.3</v>
      </c>
      <c r="F14" s="57">
        <v>28.9</v>
      </c>
      <c r="G14" s="57">
        <v>29.0</v>
      </c>
      <c r="H14" s="57">
        <v>28.1</v>
      </c>
      <c r="I14" s="57">
        <v>27.6</v>
      </c>
      <c r="J14" s="57">
        <v>28.2</v>
      </c>
      <c r="K14" s="57">
        <v>27.7</v>
      </c>
      <c r="L14" s="57">
        <v>27.5</v>
      </c>
      <c r="M14" s="58"/>
      <c r="N14" s="58"/>
      <c r="O14" s="58"/>
      <c r="P14" s="58"/>
      <c r="Q14" s="59"/>
      <c r="R14" s="56"/>
      <c r="S14" s="56"/>
      <c r="T14" s="56"/>
      <c r="U14" s="56"/>
      <c r="V14" s="56"/>
      <c r="W14" s="56"/>
      <c r="X14" s="56"/>
    </row>
    <row r="15" ht="15.75" customHeight="1">
      <c r="A15" s="21" t="str">
        <f>Inventory!O16</f>
        <v>L_7_R</v>
      </c>
      <c r="B15" s="21">
        <f>Inventory!D16</f>
        <v>15</v>
      </c>
      <c r="C15" s="25">
        <v>25.0</v>
      </c>
      <c r="D15" s="57">
        <v>25.4</v>
      </c>
      <c r="E15" s="57">
        <v>25.6</v>
      </c>
      <c r="F15" s="57">
        <v>25.4</v>
      </c>
      <c r="G15" s="57">
        <v>25.5</v>
      </c>
      <c r="H15" s="57">
        <v>24.9</v>
      </c>
      <c r="I15" s="57">
        <v>24.4</v>
      </c>
      <c r="J15" s="57">
        <v>24.8</v>
      </c>
      <c r="K15" s="57">
        <v>24.6</v>
      </c>
      <c r="L15" s="57">
        <v>24.6</v>
      </c>
      <c r="M15" s="58"/>
      <c r="N15" s="58"/>
      <c r="O15" s="58"/>
      <c r="P15" s="58"/>
      <c r="Q15" s="59"/>
      <c r="R15" s="56"/>
      <c r="S15" s="56"/>
      <c r="T15" s="56"/>
      <c r="U15" s="56"/>
      <c r="V15" s="56"/>
      <c r="W15" s="56"/>
      <c r="X15" s="56"/>
    </row>
    <row r="16" ht="15.75" customHeight="1">
      <c r="A16" s="21" t="str">
        <f>Inventory!O12</f>
        <v>L_7_L</v>
      </c>
      <c r="B16" s="21">
        <f>Inventory!D12</f>
        <v>11</v>
      </c>
      <c r="C16" s="53">
        <v>26.2</v>
      </c>
      <c r="D16" s="60">
        <v>26.2</v>
      </c>
      <c r="E16" s="60">
        <v>26.5</v>
      </c>
      <c r="F16" s="60">
        <v>25.1</v>
      </c>
      <c r="G16" s="60">
        <v>25.0</v>
      </c>
      <c r="H16" s="60">
        <v>25.1</v>
      </c>
      <c r="I16" s="60">
        <v>26.3</v>
      </c>
      <c r="J16" s="60">
        <v>26.0</v>
      </c>
      <c r="K16" s="60">
        <v>26.3</v>
      </c>
      <c r="L16" s="60">
        <v>25.6</v>
      </c>
      <c r="M16" s="61"/>
      <c r="N16" s="61"/>
      <c r="O16" s="61"/>
      <c r="P16" s="61"/>
      <c r="Q16" s="62"/>
      <c r="R16" s="56"/>
      <c r="S16" s="56"/>
      <c r="T16" s="56"/>
      <c r="U16" s="56"/>
      <c r="V16" s="56"/>
      <c r="W16" s="56"/>
      <c r="X16" s="56"/>
    </row>
    <row r="17" ht="15.75" customHeight="1">
      <c r="A17" s="21" t="str">
        <f>Inventory!O13</f>
        <v>L_7_LR</v>
      </c>
      <c r="B17" s="21">
        <f>Inventory!D13</f>
        <v>12</v>
      </c>
      <c r="C17" s="53">
        <v>24.4</v>
      </c>
      <c r="D17" s="60">
        <v>24.8</v>
      </c>
      <c r="E17" s="60">
        <v>25.4</v>
      </c>
      <c r="F17" s="60">
        <v>25.2</v>
      </c>
      <c r="G17" s="60">
        <v>24.0</v>
      </c>
      <c r="H17" s="60">
        <v>24.7</v>
      </c>
      <c r="I17" s="60">
        <v>24.7</v>
      </c>
      <c r="J17" s="60">
        <v>25.1</v>
      </c>
      <c r="K17" s="60">
        <v>25.3</v>
      </c>
      <c r="L17" s="60">
        <v>25.2</v>
      </c>
      <c r="M17" s="61"/>
      <c r="N17" s="61"/>
      <c r="O17" s="61"/>
      <c r="P17" s="61"/>
      <c r="Q17" s="62"/>
      <c r="R17" s="56"/>
      <c r="S17" s="56"/>
      <c r="T17" s="56"/>
      <c r="U17" s="56"/>
      <c r="V17" s="56"/>
      <c r="W17" s="56"/>
      <c r="X17" s="56"/>
    </row>
    <row r="18" ht="15.75" customHeight="1">
      <c r="A18" s="21" t="str">
        <f>Inventory!O14</f>
        <v>L_7_R2</v>
      </c>
      <c r="B18" s="21">
        <f>Inventory!D14</f>
        <v>13</v>
      </c>
      <c r="C18" s="53">
        <v>21.8</v>
      </c>
      <c r="D18" s="60">
        <v>22.3</v>
      </c>
      <c r="E18" s="60">
        <v>23.1</v>
      </c>
      <c r="F18" s="60">
        <v>21.8</v>
      </c>
      <c r="G18" s="60">
        <v>21.3</v>
      </c>
      <c r="H18" s="60">
        <v>20.6</v>
      </c>
      <c r="I18" s="60">
        <v>22.0</v>
      </c>
      <c r="J18" s="60">
        <v>22.2</v>
      </c>
      <c r="K18" s="60">
        <v>23.1</v>
      </c>
      <c r="L18" s="60">
        <v>22.4</v>
      </c>
      <c r="M18" s="61"/>
      <c r="N18" s="61"/>
      <c r="O18" s="61"/>
      <c r="P18" s="61"/>
      <c r="Q18" s="62"/>
      <c r="R18" s="56"/>
      <c r="S18" s="56"/>
      <c r="T18" s="56"/>
      <c r="U18" s="56"/>
      <c r="V18" s="56"/>
      <c r="W18" s="56"/>
      <c r="X18" s="56"/>
    </row>
    <row r="19" ht="15.75" customHeight="1">
      <c r="A19" s="21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</row>
    <row r="20" ht="15.75" customHeight="1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ht="15.75" customHeight="1">
      <c r="A21" s="29" t="s">
        <v>76</v>
      </c>
      <c r="B21" s="30"/>
      <c r="C21" s="30">
        <v>43598.0</v>
      </c>
      <c r="D21" s="31">
        <v>43616.0</v>
      </c>
      <c r="E21" s="32" t="s">
        <v>77</v>
      </c>
      <c r="F21" s="32" t="s">
        <v>78</v>
      </c>
      <c r="G21" s="33">
        <v>4.0</v>
      </c>
      <c r="H21" s="34"/>
      <c r="I21" s="35">
        <f t="shared" ref="I21:I24" si="1">(DATEDIF(C21, TODAY(),"D")/7)</f>
        <v>95.14285714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ht="15.75" customHeight="1">
      <c r="A22" s="38" t="s">
        <v>79</v>
      </c>
      <c r="B22" s="39"/>
      <c r="C22" s="39">
        <v>43603.0</v>
      </c>
      <c r="D22" s="40">
        <v>43623.0</v>
      </c>
      <c r="E22" s="41" t="s">
        <v>77</v>
      </c>
      <c r="F22" s="42" t="s">
        <v>78</v>
      </c>
      <c r="G22" s="43">
        <v>4.0</v>
      </c>
      <c r="H22" s="44"/>
      <c r="I22" s="45">
        <f t="shared" si="1"/>
        <v>94.42857143</v>
      </c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</row>
    <row r="23" ht="15.75" customHeight="1">
      <c r="A23" s="38" t="s">
        <v>80</v>
      </c>
      <c r="B23" s="39"/>
      <c r="C23" s="39">
        <v>43602.0</v>
      </c>
      <c r="D23" s="40">
        <v>43623.0</v>
      </c>
      <c r="E23" s="41" t="s">
        <v>77</v>
      </c>
      <c r="F23" s="42" t="s">
        <v>78</v>
      </c>
      <c r="G23" s="43">
        <v>5.0</v>
      </c>
      <c r="H23" s="44"/>
      <c r="I23" s="45">
        <f t="shared" si="1"/>
        <v>94.57142857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</row>
    <row r="24" ht="15.75" customHeight="1">
      <c r="A24" s="47" t="s">
        <v>81</v>
      </c>
      <c r="B24" s="48"/>
      <c r="C24" s="48">
        <v>43609.0</v>
      </c>
      <c r="D24" s="40">
        <v>43630.0</v>
      </c>
      <c r="E24" s="41" t="s">
        <v>77</v>
      </c>
      <c r="F24" s="42" t="s">
        <v>78</v>
      </c>
      <c r="G24" s="43">
        <v>4.0</v>
      </c>
      <c r="H24" s="44"/>
      <c r="I24" s="45">
        <f t="shared" si="1"/>
        <v>93.57142857</v>
      </c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</row>
    <row r="2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5" width="10.56"/>
  </cols>
  <sheetData>
    <row r="1" ht="15.75" customHeight="1">
      <c r="A1" s="64" t="s">
        <v>111</v>
      </c>
      <c r="B1" s="64" t="s">
        <v>112</v>
      </c>
      <c r="C1" s="64" t="s">
        <v>113</v>
      </c>
      <c r="D1" s="65" t="s">
        <v>114</v>
      </c>
      <c r="E1" s="66" t="s">
        <v>115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 ht="15.75" customHeight="1">
      <c r="A2" s="68">
        <v>0.0</v>
      </c>
      <c r="B2" s="69">
        <v>43677.0</v>
      </c>
      <c r="C2" s="70" t="str">
        <f>'Daily Weight '!A2</f>
        <v>NT_7_0</v>
      </c>
      <c r="D2" s="71">
        <v>0.9882</v>
      </c>
      <c r="E2" s="72">
        <v>1.0089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 ht="15.75" customHeight="1">
      <c r="A3" s="73">
        <v>0.0</v>
      </c>
      <c r="B3" s="52">
        <v>43677.0</v>
      </c>
      <c r="C3" s="21" t="str">
        <f>'Daily Weight '!A3</f>
        <v>NT_7_R</v>
      </c>
      <c r="D3" s="57">
        <v>0.9868</v>
      </c>
      <c r="E3" s="74">
        <v>1.01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ht="15.75" customHeight="1">
      <c r="A4" s="75">
        <v>0.0</v>
      </c>
      <c r="B4" s="52">
        <v>43677.0</v>
      </c>
      <c r="C4" s="21" t="str">
        <f>'Daily Weight '!A4</f>
        <v>F1_7_0</v>
      </c>
      <c r="D4" s="60">
        <v>0.9815</v>
      </c>
      <c r="E4" s="76">
        <v>1.0036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ht="15.75" customHeight="1">
      <c r="A5" s="75">
        <v>0.0</v>
      </c>
      <c r="B5" s="52">
        <v>43677.0</v>
      </c>
      <c r="C5" s="21" t="str">
        <f>'Daily Weight '!A5</f>
        <v>F1_7_R</v>
      </c>
      <c r="D5" s="60">
        <v>0.9835</v>
      </c>
      <c r="E5" s="76">
        <v>1.0208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 ht="15.75" customHeight="1">
      <c r="A6" s="73">
        <v>0.0</v>
      </c>
      <c r="B6" s="52">
        <v>43677.0</v>
      </c>
      <c r="C6" s="21" t="str">
        <f>'Daily Weight '!A6</f>
        <v>F1_7_L</v>
      </c>
      <c r="D6" s="57">
        <v>0.9855</v>
      </c>
      <c r="E6" s="74">
        <v>1.0067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ht="15.75" customHeight="1">
      <c r="A7" s="73">
        <v>0.0</v>
      </c>
      <c r="B7" s="52">
        <v>43677.0</v>
      </c>
      <c r="C7" s="21" t="str">
        <f>'Daily Weight '!A7</f>
        <v>F1_7_LR</v>
      </c>
      <c r="D7" s="57">
        <v>0.9813</v>
      </c>
      <c r="E7" s="74">
        <v>1.0101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ht="15.75" customHeight="1">
      <c r="A8" s="75">
        <v>0.0</v>
      </c>
      <c r="B8" s="52">
        <v>43677.0</v>
      </c>
      <c r="C8" s="21" t="str">
        <f>'Daily Weight '!A8</f>
        <v>F2_7_L</v>
      </c>
      <c r="D8" s="60">
        <v>0.9859</v>
      </c>
      <c r="E8" s="76">
        <v>1.0166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ht="15.75" customHeight="1">
      <c r="A9" s="77">
        <v>0.0</v>
      </c>
      <c r="B9" s="52">
        <v>43677.0</v>
      </c>
      <c r="C9" s="21" t="str">
        <f>'Daily Weight '!A9</f>
        <v>F2_7_LR</v>
      </c>
      <c r="D9" s="60">
        <v>0.9869</v>
      </c>
      <c r="E9" s="76">
        <v>1.0105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ht="15.75" customHeight="1">
      <c r="A10" s="78">
        <v>0.0</v>
      </c>
      <c r="B10" s="52">
        <v>43677.0</v>
      </c>
      <c r="C10" s="21" t="str">
        <f>'Daily Weight '!A10</f>
        <v>M_7_0</v>
      </c>
      <c r="D10" s="57">
        <v>0.9804</v>
      </c>
      <c r="E10" s="74">
        <v>1.0062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ht="15.75" customHeight="1">
      <c r="A11" s="78">
        <v>0.0</v>
      </c>
      <c r="B11" s="52">
        <v>43677.0</v>
      </c>
      <c r="C11" s="21" t="str">
        <f>'Daily Weight '!A11</f>
        <v>M_7_R</v>
      </c>
      <c r="D11" s="57">
        <v>0.9877</v>
      </c>
      <c r="E11" s="74">
        <v>1.008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ht="15.75" customHeight="1">
      <c r="A12" s="77">
        <v>0.0</v>
      </c>
      <c r="B12" s="52">
        <v>43677.0</v>
      </c>
      <c r="C12" s="21" t="str">
        <f>'Daily Weight '!A12</f>
        <v>M_7_L</v>
      </c>
      <c r="D12" s="60">
        <v>0.9829</v>
      </c>
      <c r="E12" s="76">
        <v>1.0075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ht="15.75" customHeight="1">
      <c r="A13" s="77">
        <v>0.0</v>
      </c>
      <c r="B13" s="52">
        <v>43677.0</v>
      </c>
      <c r="C13" s="21" t="str">
        <f>'Daily Weight '!A13</f>
        <v>M_7_LR</v>
      </c>
      <c r="D13" s="60">
        <v>0.9825</v>
      </c>
      <c r="E13" s="76">
        <v>1.0042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ht="15.75" customHeight="1">
      <c r="A14" s="78">
        <v>0.0</v>
      </c>
      <c r="B14" s="52">
        <v>43677.0</v>
      </c>
      <c r="C14" s="21" t="str">
        <f>'Daily Weight '!A14</f>
        <v>L_7_0</v>
      </c>
      <c r="D14" s="57">
        <v>0.9816</v>
      </c>
      <c r="E14" s="74">
        <v>1.0126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ht="15.75" customHeight="1">
      <c r="A15" s="78">
        <v>0.0</v>
      </c>
      <c r="B15" s="52">
        <v>43677.0</v>
      </c>
      <c r="C15" s="21" t="str">
        <f>'Daily Weight '!A15</f>
        <v>L_7_R</v>
      </c>
      <c r="D15" s="57">
        <v>0.9785</v>
      </c>
      <c r="E15" s="74">
        <v>1.0017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ht="15.75" customHeight="1">
      <c r="A16" s="77">
        <v>0.0</v>
      </c>
      <c r="B16" s="52">
        <v>43677.0</v>
      </c>
      <c r="C16" s="21" t="str">
        <f>'Daily Weight '!A16</f>
        <v>L_7_L</v>
      </c>
      <c r="D16" s="60">
        <v>0.9763</v>
      </c>
      <c r="E16" s="76">
        <v>0.9951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ht="15.75" customHeight="1">
      <c r="A17" s="77">
        <v>0.0</v>
      </c>
      <c r="B17" s="52">
        <v>43677.0</v>
      </c>
      <c r="C17" s="21" t="str">
        <f>'Daily Weight '!A17</f>
        <v>L_7_LR</v>
      </c>
      <c r="D17" s="60">
        <v>0.9747</v>
      </c>
      <c r="E17" s="76">
        <v>0.996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ht="15.75" customHeight="1">
      <c r="A18" s="79">
        <v>0.0</v>
      </c>
      <c r="B18" s="80">
        <v>43677.0</v>
      </c>
      <c r="C18" s="81" t="str">
        <f>'Daily Weight '!A18</f>
        <v>L_7_R2</v>
      </c>
      <c r="D18" s="82">
        <v>0.9858</v>
      </c>
      <c r="E18" s="83">
        <v>1.0051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ht="15.75" customHeight="1">
      <c r="A19" s="68">
        <f t="shared" ref="A19:B19" si="1">A2+1</f>
        <v>1</v>
      </c>
      <c r="B19" s="69">
        <f t="shared" si="1"/>
        <v>43678</v>
      </c>
      <c r="C19" s="70" t="str">
        <f t="shared" ref="C19:C188" si="3">C2</f>
        <v>NT_7_0</v>
      </c>
      <c r="D19" s="71">
        <v>0.9858</v>
      </c>
      <c r="E19" s="72">
        <v>1.015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ht="15.75" customHeight="1">
      <c r="A20" s="21">
        <f t="shared" ref="A20:B20" si="2">A3+1</f>
        <v>1</v>
      </c>
      <c r="B20" s="52">
        <f t="shared" si="2"/>
        <v>43678</v>
      </c>
      <c r="C20" s="21" t="str">
        <f t="shared" si="3"/>
        <v>NT_7_R</v>
      </c>
      <c r="D20" s="57">
        <v>0.9862</v>
      </c>
      <c r="E20" s="74">
        <v>1.0139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ht="15.75" customHeight="1">
      <c r="A21" s="21">
        <f t="shared" ref="A21:B21" si="4">A4+1</f>
        <v>1</v>
      </c>
      <c r="B21" s="52">
        <f t="shared" si="4"/>
        <v>43678</v>
      </c>
      <c r="C21" s="21" t="str">
        <f t="shared" si="3"/>
        <v>F1_7_0</v>
      </c>
      <c r="D21" s="60">
        <v>0.9888</v>
      </c>
      <c r="E21" s="76">
        <v>1.0066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</row>
    <row r="22" ht="15.75" customHeight="1">
      <c r="A22" s="21">
        <f t="shared" ref="A22:B22" si="5">A5+1</f>
        <v>1</v>
      </c>
      <c r="B22" s="52">
        <f t="shared" si="5"/>
        <v>43678</v>
      </c>
      <c r="C22" s="21" t="str">
        <f t="shared" si="3"/>
        <v>F1_7_R</v>
      </c>
      <c r="D22" s="60">
        <v>0.9717</v>
      </c>
      <c r="E22" s="76">
        <v>1.0008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</row>
    <row r="23" ht="15.75" customHeight="1">
      <c r="A23" s="21">
        <f t="shared" ref="A23:B23" si="6">A6+1</f>
        <v>1</v>
      </c>
      <c r="B23" s="52">
        <f t="shared" si="6"/>
        <v>43678</v>
      </c>
      <c r="C23" s="21" t="str">
        <f t="shared" si="3"/>
        <v>F1_7_L</v>
      </c>
      <c r="D23" s="57">
        <v>0.9766</v>
      </c>
      <c r="E23" s="74">
        <v>1.0183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</row>
    <row r="24" ht="15.75" customHeight="1">
      <c r="A24" s="21">
        <f t="shared" ref="A24:B24" si="7">A7+1</f>
        <v>1</v>
      </c>
      <c r="B24" s="52">
        <f t="shared" si="7"/>
        <v>43678</v>
      </c>
      <c r="C24" s="21" t="str">
        <f t="shared" si="3"/>
        <v>F1_7_LR</v>
      </c>
      <c r="D24" s="57">
        <v>0.9719</v>
      </c>
      <c r="E24" s="74">
        <v>1.0201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</row>
    <row r="25" ht="15.75" customHeight="1">
      <c r="A25" s="21">
        <f t="shared" ref="A25:B25" si="8">A8+1</f>
        <v>1</v>
      </c>
      <c r="B25" s="52">
        <f t="shared" si="8"/>
        <v>43678</v>
      </c>
      <c r="C25" s="21" t="str">
        <f t="shared" si="3"/>
        <v>F2_7_L</v>
      </c>
      <c r="D25" s="60">
        <v>0.977</v>
      </c>
      <c r="E25" s="76">
        <v>1.0015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</row>
    <row r="26" ht="15.75" customHeight="1">
      <c r="A26" s="21">
        <f t="shared" ref="A26:B26" si="9">A9+1</f>
        <v>1</v>
      </c>
      <c r="B26" s="52">
        <f t="shared" si="9"/>
        <v>43678</v>
      </c>
      <c r="C26" s="21" t="str">
        <f t="shared" si="3"/>
        <v>F2_7_LR</v>
      </c>
      <c r="D26" s="60">
        <v>0.9775</v>
      </c>
      <c r="E26" s="76">
        <v>0.994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</row>
    <row r="27" ht="15.75" customHeight="1">
      <c r="A27" s="21">
        <f t="shared" ref="A27:B27" si="10">A10+1</f>
        <v>1</v>
      </c>
      <c r="B27" s="52">
        <f t="shared" si="10"/>
        <v>43678</v>
      </c>
      <c r="C27" s="21" t="str">
        <f t="shared" si="3"/>
        <v>M_7_0</v>
      </c>
      <c r="D27" s="57">
        <v>0.9788</v>
      </c>
      <c r="E27" s="74">
        <v>0.9918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</row>
    <row r="28" ht="15.75" customHeight="1">
      <c r="A28" s="21">
        <f t="shared" ref="A28:B28" si="11">A11+1</f>
        <v>1</v>
      </c>
      <c r="B28" s="52">
        <f t="shared" si="11"/>
        <v>43678</v>
      </c>
      <c r="C28" s="21" t="str">
        <f t="shared" si="3"/>
        <v>M_7_R</v>
      </c>
      <c r="D28" s="57">
        <v>0.9816</v>
      </c>
      <c r="E28" s="74">
        <v>0.9953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ht="15.75" customHeight="1">
      <c r="A29" s="21">
        <f t="shared" ref="A29:B29" si="12">A12+1</f>
        <v>1</v>
      </c>
      <c r="B29" s="52">
        <f t="shared" si="12"/>
        <v>43678</v>
      </c>
      <c r="C29" s="21" t="str">
        <f t="shared" si="3"/>
        <v>M_7_L</v>
      </c>
      <c r="D29" s="60">
        <v>0.9821</v>
      </c>
      <c r="E29" s="76">
        <v>1.0011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</row>
    <row r="30" ht="15.75" customHeight="1">
      <c r="A30" s="21">
        <f t="shared" ref="A30:B30" si="13">A13+1</f>
        <v>1</v>
      </c>
      <c r="B30" s="52">
        <f t="shared" si="13"/>
        <v>43678</v>
      </c>
      <c r="C30" s="21" t="str">
        <f t="shared" si="3"/>
        <v>M_7_LR</v>
      </c>
      <c r="D30" s="60">
        <v>0.98</v>
      </c>
      <c r="E30" s="76">
        <v>1.0168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</row>
    <row r="31" ht="15.75" customHeight="1">
      <c r="A31" s="21">
        <f t="shared" ref="A31:B31" si="14">A14+1</f>
        <v>1</v>
      </c>
      <c r="B31" s="52">
        <f t="shared" si="14"/>
        <v>43678</v>
      </c>
      <c r="C31" s="21" t="str">
        <f t="shared" si="3"/>
        <v>L_7_0</v>
      </c>
      <c r="D31" s="57">
        <v>0.9783</v>
      </c>
      <c r="E31" s="74">
        <v>1.005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</row>
    <row r="32" ht="15.75" customHeight="1">
      <c r="A32" s="21">
        <f t="shared" ref="A32:B32" si="15">A15+1</f>
        <v>1</v>
      </c>
      <c r="B32" s="52">
        <f t="shared" si="15"/>
        <v>43678</v>
      </c>
      <c r="C32" s="21" t="str">
        <f t="shared" si="3"/>
        <v>L_7_R</v>
      </c>
      <c r="D32" s="57">
        <v>0.9773</v>
      </c>
      <c r="E32" s="74">
        <v>0.9962</v>
      </c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</row>
    <row r="33" ht="15.75" customHeight="1">
      <c r="A33" s="21">
        <f t="shared" ref="A33:B33" si="16">A16+1</f>
        <v>1</v>
      </c>
      <c r="B33" s="52">
        <f t="shared" si="16"/>
        <v>43678</v>
      </c>
      <c r="C33" s="21" t="str">
        <f t="shared" si="3"/>
        <v>L_7_L</v>
      </c>
      <c r="D33" s="60">
        <v>0.9755</v>
      </c>
      <c r="E33" s="76">
        <v>1.0073</v>
      </c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</row>
    <row r="34" ht="15.75" customHeight="1">
      <c r="A34" s="21">
        <f t="shared" ref="A34:B34" si="17">A17+1</f>
        <v>1</v>
      </c>
      <c r="B34" s="52">
        <f t="shared" si="17"/>
        <v>43678</v>
      </c>
      <c r="C34" s="21" t="str">
        <f t="shared" si="3"/>
        <v>L_7_LR</v>
      </c>
      <c r="D34" s="60">
        <v>0.9872</v>
      </c>
      <c r="E34" s="76">
        <v>1.0219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</row>
    <row r="35" ht="15.75" customHeight="1">
      <c r="A35" s="84">
        <f t="shared" ref="A35:B35" si="18">A18+1</f>
        <v>1</v>
      </c>
      <c r="B35" s="85">
        <f t="shared" si="18"/>
        <v>43678</v>
      </c>
      <c r="C35" s="84" t="str">
        <f t="shared" si="3"/>
        <v>L_7_R2</v>
      </c>
      <c r="D35" s="82">
        <v>0.9729</v>
      </c>
      <c r="E35" s="83">
        <v>0.9813</v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</row>
    <row r="36" ht="15.75" customHeight="1">
      <c r="A36" s="86">
        <f t="shared" ref="A36:B36" si="19">A19+1</f>
        <v>2</v>
      </c>
      <c r="B36" s="69">
        <f t="shared" si="19"/>
        <v>43679</v>
      </c>
      <c r="C36" s="70" t="str">
        <f t="shared" si="3"/>
        <v>NT_7_0</v>
      </c>
      <c r="D36" s="71">
        <v>0.9915</v>
      </c>
      <c r="E36" s="72">
        <v>1.0124</v>
      </c>
    </row>
    <row r="37" ht="15.75" customHeight="1">
      <c r="A37" s="78">
        <f t="shared" ref="A37:B37" si="20">A20+1</f>
        <v>2</v>
      </c>
      <c r="B37" s="52">
        <f t="shared" si="20"/>
        <v>43679</v>
      </c>
      <c r="C37" s="21" t="str">
        <f t="shared" si="3"/>
        <v>NT_7_R</v>
      </c>
      <c r="D37" s="57">
        <v>0.9853</v>
      </c>
      <c r="E37" s="74">
        <v>1.0084</v>
      </c>
    </row>
    <row r="38" ht="15.75" customHeight="1">
      <c r="A38" s="78">
        <f t="shared" ref="A38:B38" si="21">A21+1</f>
        <v>2</v>
      </c>
      <c r="B38" s="52">
        <f t="shared" si="21"/>
        <v>43679</v>
      </c>
      <c r="C38" s="21" t="str">
        <f t="shared" si="3"/>
        <v>F1_7_0</v>
      </c>
      <c r="D38" s="60">
        <v>0.9938</v>
      </c>
      <c r="E38" s="76">
        <v>1.0175</v>
      </c>
    </row>
    <row r="39" ht="15.75" customHeight="1">
      <c r="A39" s="78">
        <f t="shared" ref="A39:B39" si="22">A22+1</f>
        <v>2</v>
      </c>
      <c r="B39" s="52">
        <f t="shared" si="22"/>
        <v>43679</v>
      </c>
      <c r="C39" s="21" t="str">
        <f t="shared" si="3"/>
        <v>F1_7_R</v>
      </c>
      <c r="D39" s="60">
        <v>0.9881</v>
      </c>
      <c r="E39" s="76">
        <v>1.0042</v>
      </c>
    </row>
    <row r="40" ht="15.75" customHeight="1">
      <c r="A40" s="78">
        <f t="shared" ref="A40:B40" si="23">A23+1</f>
        <v>2</v>
      </c>
      <c r="B40" s="52">
        <f t="shared" si="23"/>
        <v>43679</v>
      </c>
      <c r="C40" s="21" t="str">
        <f t="shared" si="3"/>
        <v>F1_7_L</v>
      </c>
      <c r="D40" s="57">
        <v>0.9828</v>
      </c>
      <c r="E40" s="74">
        <v>1.0085</v>
      </c>
    </row>
    <row r="41" ht="15.75" customHeight="1">
      <c r="A41" s="78">
        <f t="shared" ref="A41:B41" si="24">A24+1</f>
        <v>2</v>
      </c>
      <c r="B41" s="52">
        <f t="shared" si="24"/>
        <v>43679</v>
      </c>
      <c r="C41" s="21" t="str">
        <f t="shared" si="3"/>
        <v>F1_7_LR</v>
      </c>
      <c r="D41" s="57">
        <v>0.9737</v>
      </c>
      <c r="E41" s="74">
        <v>1.0056</v>
      </c>
    </row>
    <row r="42" ht="15.75" customHeight="1">
      <c r="A42" s="78">
        <f t="shared" ref="A42:B42" si="25">A25+1</f>
        <v>2</v>
      </c>
      <c r="B42" s="52">
        <f t="shared" si="25"/>
        <v>43679</v>
      </c>
      <c r="C42" s="21" t="str">
        <f t="shared" si="3"/>
        <v>F2_7_L</v>
      </c>
      <c r="D42" s="60">
        <v>0.9622</v>
      </c>
      <c r="E42" s="76">
        <v>0.9855</v>
      </c>
    </row>
    <row r="43" ht="15.75" customHeight="1">
      <c r="A43" s="78">
        <f t="shared" ref="A43:B43" si="26">A26+1</f>
        <v>2</v>
      </c>
      <c r="B43" s="52">
        <f t="shared" si="26"/>
        <v>43679</v>
      </c>
      <c r="C43" s="21" t="str">
        <f t="shared" si="3"/>
        <v>F2_7_LR</v>
      </c>
      <c r="D43" s="60">
        <v>0.9748</v>
      </c>
      <c r="E43" s="76">
        <v>0.9887</v>
      </c>
    </row>
    <row r="44" ht="15.75" customHeight="1">
      <c r="A44" s="78">
        <f t="shared" ref="A44:B44" si="27">A27+1</f>
        <v>2</v>
      </c>
      <c r="B44" s="52">
        <f t="shared" si="27"/>
        <v>43679</v>
      </c>
      <c r="C44" s="21" t="str">
        <f t="shared" si="3"/>
        <v>M_7_0</v>
      </c>
      <c r="D44" s="57">
        <v>0.9856</v>
      </c>
      <c r="E44" s="74">
        <v>1.0045</v>
      </c>
    </row>
    <row r="45" ht="15.75" customHeight="1">
      <c r="A45" s="78">
        <f t="shared" ref="A45:B45" si="28">A28+1</f>
        <v>2</v>
      </c>
      <c r="B45" s="52">
        <f t="shared" si="28"/>
        <v>43679</v>
      </c>
      <c r="C45" s="21" t="str">
        <f t="shared" si="3"/>
        <v>M_7_R</v>
      </c>
      <c r="D45" s="57">
        <v>0.9788</v>
      </c>
      <c r="E45" s="74">
        <v>0.992</v>
      </c>
    </row>
    <row r="46" ht="15.75" customHeight="1">
      <c r="A46" s="78">
        <f t="shared" ref="A46:B46" si="29">A29+1</f>
        <v>2</v>
      </c>
      <c r="B46" s="52">
        <f t="shared" si="29"/>
        <v>43679</v>
      </c>
      <c r="C46" s="21" t="str">
        <f t="shared" si="3"/>
        <v>M_7_L</v>
      </c>
      <c r="D46" s="60">
        <v>0.9799</v>
      </c>
      <c r="E46" s="76">
        <v>1.0127</v>
      </c>
    </row>
    <row r="47" ht="15.75" customHeight="1">
      <c r="A47" s="78">
        <f t="shared" ref="A47:B47" si="30">A30+1</f>
        <v>2</v>
      </c>
      <c r="B47" s="52">
        <f t="shared" si="30"/>
        <v>43679</v>
      </c>
      <c r="C47" s="21" t="str">
        <f t="shared" si="3"/>
        <v>M_7_LR</v>
      </c>
      <c r="D47" s="60">
        <v>0.9821</v>
      </c>
      <c r="E47" s="76">
        <v>1.0073</v>
      </c>
    </row>
    <row r="48" ht="15.75" customHeight="1">
      <c r="A48" s="78">
        <f t="shared" ref="A48:B48" si="31">A31+1</f>
        <v>2</v>
      </c>
      <c r="B48" s="52">
        <f t="shared" si="31"/>
        <v>43679</v>
      </c>
      <c r="C48" s="21" t="str">
        <f t="shared" si="3"/>
        <v>L_7_0</v>
      </c>
      <c r="D48" s="57">
        <v>0.9772</v>
      </c>
      <c r="E48" s="74">
        <v>0.9923</v>
      </c>
    </row>
    <row r="49" ht="15.75" customHeight="1">
      <c r="A49" s="78">
        <f t="shared" ref="A49:B49" si="32">A32+1</f>
        <v>2</v>
      </c>
      <c r="B49" s="52">
        <f t="shared" si="32"/>
        <v>43679</v>
      </c>
      <c r="C49" s="21" t="str">
        <f t="shared" si="3"/>
        <v>L_7_R</v>
      </c>
      <c r="D49" s="57">
        <v>0.9905</v>
      </c>
      <c r="E49" s="74">
        <v>1.0098</v>
      </c>
    </row>
    <row r="50" ht="15.75" customHeight="1">
      <c r="A50" s="78">
        <f t="shared" ref="A50:B50" si="33">A33+1</f>
        <v>2</v>
      </c>
      <c r="B50" s="52">
        <f t="shared" si="33"/>
        <v>43679</v>
      </c>
      <c r="C50" s="21" t="str">
        <f t="shared" si="3"/>
        <v>L_7_L</v>
      </c>
      <c r="D50" s="60">
        <v>0.9797</v>
      </c>
      <c r="E50" s="76">
        <v>1.0182</v>
      </c>
    </row>
    <row r="51" ht="15.75" customHeight="1">
      <c r="A51" s="78">
        <f t="shared" ref="A51:B51" si="34">A34+1</f>
        <v>2</v>
      </c>
      <c r="B51" s="52">
        <f t="shared" si="34"/>
        <v>43679</v>
      </c>
      <c r="C51" s="21" t="str">
        <f t="shared" si="3"/>
        <v>L_7_LR</v>
      </c>
      <c r="D51" s="60">
        <v>0.981</v>
      </c>
      <c r="E51" s="76">
        <v>0.9962</v>
      </c>
    </row>
    <row r="52" ht="15.75" customHeight="1">
      <c r="A52" s="87">
        <f t="shared" ref="A52:B52" si="35">A35+1</f>
        <v>2</v>
      </c>
      <c r="B52" s="85">
        <f t="shared" si="35"/>
        <v>43679</v>
      </c>
      <c r="C52" s="84" t="str">
        <f t="shared" si="3"/>
        <v>L_7_R2</v>
      </c>
      <c r="D52" s="82">
        <v>0.9782</v>
      </c>
      <c r="E52" s="83">
        <v>0.9966</v>
      </c>
    </row>
    <row r="53" ht="15.75" customHeight="1">
      <c r="A53" s="86">
        <f t="shared" ref="A53:B53" si="36">A36+1</f>
        <v>3</v>
      </c>
      <c r="B53" s="69">
        <f t="shared" si="36"/>
        <v>43680</v>
      </c>
      <c r="C53" s="70" t="str">
        <f t="shared" si="3"/>
        <v>NT_7_0</v>
      </c>
      <c r="D53" s="71">
        <v>0.9816</v>
      </c>
      <c r="E53" s="88">
        <v>1.0067</v>
      </c>
    </row>
    <row r="54" ht="15.75" customHeight="1">
      <c r="A54" s="78">
        <f t="shared" ref="A54:B54" si="37">A37+1</f>
        <v>3</v>
      </c>
      <c r="B54" s="52">
        <f t="shared" si="37"/>
        <v>43680</v>
      </c>
      <c r="C54" s="21" t="str">
        <f t="shared" si="3"/>
        <v>NT_7_R</v>
      </c>
      <c r="D54" s="57">
        <v>0.9899</v>
      </c>
      <c r="E54" s="89">
        <v>1.0068</v>
      </c>
    </row>
    <row r="55" ht="15.75" customHeight="1">
      <c r="A55" s="78">
        <f t="shared" ref="A55:B55" si="38">A38+1</f>
        <v>3</v>
      </c>
      <c r="B55" s="52">
        <f t="shared" si="38"/>
        <v>43680</v>
      </c>
      <c r="C55" s="21" t="str">
        <f t="shared" si="3"/>
        <v>F1_7_0</v>
      </c>
      <c r="D55" s="60">
        <v>0.9813</v>
      </c>
      <c r="E55" s="90">
        <v>1.0122</v>
      </c>
    </row>
    <row r="56" ht="15.75" customHeight="1">
      <c r="A56" s="78">
        <f t="shared" ref="A56:B56" si="39">A39+1</f>
        <v>3</v>
      </c>
      <c r="B56" s="52">
        <f t="shared" si="39"/>
        <v>43680</v>
      </c>
      <c r="C56" s="21" t="str">
        <f t="shared" si="3"/>
        <v>F1_7_R</v>
      </c>
      <c r="D56" s="60">
        <v>0.9759</v>
      </c>
      <c r="E56" s="90">
        <v>0.998</v>
      </c>
    </row>
    <row r="57" ht="15.75" customHeight="1">
      <c r="A57" s="78">
        <f t="shared" ref="A57:B57" si="40">A40+1</f>
        <v>3</v>
      </c>
      <c r="B57" s="52">
        <f t="shared" si="40"/>
        <v>43680</v>
      </c>
      <c r="C57" s="21" t="str">
        <f t="shared" si="3"/>
        <v>F1_7_L</v>
      </c>
      <c r="D57" s="57">
        <v>0.9828</v>
      </c>
      <c r="E57" s="89">
        <v>1.0048</v>
      </c>
    </row>
    <row r="58" ht="15.75" customHeight="1">
      <c r="A58" s="78">
        <f t="shared" ref="A58:B58" si="41">A41+1</f>
        <v>3</v>
      </c>
      <c r="B58" s="52">
        <f t="shared" si="41"/>
        <v>43680</v>
      </c>
      <c r="C58" s="21" t="str">
        <f t="shared" si="3"/>
        <v>F1_7_LR</v>
      </c>
      <c r="D58" s="57">
        <v>0.977</v>
      </c>
      <c r="E58" s="89">
        <v>1.0023</v>
      </c>
    </row>
    <row r="59" ht="15.75" customHeight="1">
      <c r="A59" s="78">
        <f t="shared" ref="A59:B59" si="42">A42+1</f>
        <v>3</v>
      </c>
      <c r="B59" s="52">
        <f t="shared" si="42"/>
        <v>43680</v>
      </c>
      <c r="C59" s="21" t="str">
        <f t="shared" si="3"/>
        <v>F2_7_L</v>
      </c>
      <c r="D59" s="60">
        <v>0.9746</v>
      </c>
      <c r="E59" s="90">
        <v>1.0116</v>
      </c>
    </row>
    <row r="60" ht="15.75" customHeight="1">
      <c r="A60" s="78">
        <f t="shared" ref="A60:B60" si="43">A43+1</f>
        <v>3</v>
      </c>
      <c r="B60" s="52">
        <f t="shared" si="43"/>
        <v>43680</v>
      </c>
      <c r="C60" s="21" t="str">
        <f t="shared" si="3"/>
        <v>F2_7_LR</v>
      </c>
      <c r="D60" s="60">
        <v>0.9821</v>
      </c>
      <c r="E60" s="90">
        <v>1.0198</v>
      </c>
    </row>
    <row r="61" ht="15.75" customHeight="1">
      <c r="A61" s="78">
        <f t="shared" ref="A61:B61" si="44">A44+1</f>
        <v>3</v>
      </c>
      <c r="B61" s="52">
        <f t="shared" si="44"/>
        <v>43680</v>
      </c>
      <c r="C61" s="21" t="str">
        <f t="shared" si="3"/>
        <v>M_7_0</v>
      </c>
      <c r="D61" s="57">
        <v>0.9793</v>
      </c>
      <c r="E61" s="89">
        <v>1.0199</v>
      </c>
    </row>
    <row r="62" ht="15.75" customHeight="1">
      <c r="A62" s="78">
        <f t="shared" ref="A62:B62" si="45">A45+1</f>
        <v>3</v>
      </c>
      <c r="B62" s="52">
        <f t="shared" si="45"/>
        <v>43680</v>
      </c>
      <c r="C62" s="21" t="str">
        <f t="shared" si="3"/>
        <v>M_7_R</v>
      </c>
      <c r="D62" s="57">
        <v>0.9599</v>
      </c>
      <c r="E62" s="89">
        <v>0.9951</v>
      </c>
    </row>
    <row r="63" ht="15.75" customHeight="1">
      <c r="A63" s="78">
        <f t="shared" ref="A63:B63" si="46">A46+1</f>
        <v>3</v>
      </c>
      <c r="B63" s="52">
        <f t="shared" si="46"/>
        <v>43680</v>
      </c>
      <c r="C63" s="21" t="str">
        <f t="shared" si="3"/>
        <v>M_7_L</v>
      </c>
      <c r="D63" s="60">
        <v>0.9712</v>
      </c>
      <c r="E63" s="90">
        <v>0.9987</v>
      </c>
    </row>
    <row r="64" ht="15.75" customHeight="1">
      <c r="A64" s="78">
        <f t="shared" ref="A64:B64" si="47">A47+1</f>
        <v>3</v>
      </c>
      <c r="B64" s="52">
        <f t="shared" si="47"/>
        <v>43680</v>
      </c>
      <c r="C64" s="21" t="str">
        <f t="shared" si="3"/>
        <v>M_7_LR</v>
      </c>
      <c r="D64" s="60">
        <v>0.9595</v>
      </c>
      <c r="E64" s="90">
        <v>1.0004</v>
      </c>
    </row>
    <row r="65" ht="15.75" customHeight="1">
      <c r="A65" s="78">
        <f t="shared" ref="A65:B65" si="48">A48+1</f>
        <v>3</v>
      </c>
      <c r="B65" s="52">
        <f t="shared" si="48"/>
        <v>43680</v>
      </c>
      <c r="C65" s="21" t="str">
        <f t="shared" si="3"/>
        <v>L_7_0</v>
      </c>
      <c r="D65" s="57">
        <v>0.9751</v>
      </c>
      <c r="E65" s="89">
        <v>1.0108</v>
      </c>
    </row>
    <row r="66" ht="15.75" customHeight="1">
      <c r="A66" s="78">
        <f t="shared" ref="A66:B66" si="49">A49+1</f>
        <v>3</v>
      </c>
      <c r="B66" s="52">
        <f t="shared" si="49"/>
        <v>43680</v>
      </c>
      <c r="C66" s="21" t="str">
        <f t="shared" si="3"/>
        <v>L_7_R</v>
      </c>
      <c r="D66" s="57">
        <v>0.9839</v>
      </c>
      <c r="E66" s="89">
        <v>1.0098</v>
      </c>
    </row>
    <row r="67" ht="15.75" customHeight="1">
      <c r="A67" s="78">
        <f t="shared" ref="A67:B67" si="50">A50+1</f>
        <v>3</v>
      </c>
      <c r="B67" s="52">
        <f t="shared" si="50"/>
        <v>43680</v>
      </c>
      <c r="C67" s="21" t="str">
        <f t="shared" si="3"/>
        <v>L_7_L</v>
      </c>
      <c r="D67" s="60">
        <v>0.9845</v>
      </c>
      <c r="E67" s="90">
        <v>1.0207</v>
      </c>
    </row>
    <row r="68" ht="15.75" customHeight="1">
      <c r="A68" s="78">
        <f t="shared" ref="A68:B68" si="51">A51+1</f>
        <v>3</v>
      </c>
      <c r="B68" s="52">
        <f t="shared" si="51"/>
        <v>43680</v>
      </c>
      <c r="C68" s="21" t="str">
        <f t="shared" si="3"/>
        <v>L_7_LR</v>
      </c>
      <c r="D68" s="60">
        <v>0.9734</v>
      </c>
      <c r="E68" s="90">
        <v>1.0072</v>
      </c>
    </row>
    <row r="69" ht="15.75" customHeight="1">
      <c r="A69" s="87">
        <f t="shared" ref="A69:B69" si="52">A52+1</f>
        <v>3</v>
      </c>
      <c r="B69" s="85">
        <f t="shared" si="52"/>
        <v>43680</v>
      </c>
      <c r="C69" s="84" t="str">
        <f t="shared" si="3"/>
        <v>L_7_R2</v>
      </c>
      <c r="D69" s="82">
        <v>0.9899</v>
      </c>
      <c r="E69" s="91">
        <v>1.0188</v>
      </c>
    </row>
    <row r="70" ht="15.75" customHeight="1">
      <c r="A70" s="86">
        <f t="shared" ref="A70:B70" si="53">A53+1</f>
        <v>4</v>
      </c>
      <c r="B70" s="69">
        <f t="shared" si="53"/>
        <v>43681</v>
      </c>
      <c r="C70" s="70" t="str">
        <f t="shared" si="3"/>
        <v>NT_7_0</v>
      </c>
      <c r="D70" s="71">
        <v>0.9637</v>
      </c>
      <c r="E70" s="72">
        <v>0.9985</v>
      </c>
    </row>
    <row r="71" ht="15.75" customHeight="1">
      <c r="A71" s="78">
        <f t="shared" ref="A71:B71" si="54">A54+1</f>
        <v>4</v>
      </c>
      <c r="B71" s="52">
        <f t="shared" si="54"/>
        <v>43681</v>
      </c>
      <c r="C71" s="21" t="str">
        <f t="shared" si="3"/>
        <v>NT_7_R</v>
      </c>
      <c r="D71" s="57">
        <v>0.9832</v>
      </c>
      <c r="E71" s="74">
        <v>0.9964</v>
      </c>
    </row>
    <row r="72" ht="15.75" customHeight="1">
      <c r="A72" s="78">
        <f t="shared" ref="A72:B72" si="55">A55+1</f>
        <v>4</v>
      </c>
      <c r="B72" s="52">
        <f t="shared" si="55"/>
        <v>43681</v>
      </c>
      <c r="C72" s="21" t="str">
        <f t="shared" si="3"/>
        <v>F1_7_0</v>
      </c>
      <c r="D72" s="60">
        <v>0.9857</v>
      </c>
      <c r="E72" s="76">
        <v>0.9988</v>
      </c>
    </row>
    <row r="73" ht="15.75" customHeight="1">
      <c r="A73" s="78">
        <f t="shared" ref="A73:B73" si="56">A56+1</f>
        <v>4</v>
      </c>
      <c r="B73" s="52">
        <f t="shared" si="56"/>
        <v>43681</v>
      </c>
      <c r="C73" s="21" t="str">
        <f t="shared" si="3"/>
        <v>F1_7_R</v>
      </c>
      <c r="D73" s="60">
        <v>0.9775</v>
      </c>
      <c r="E73" s="76">
        <v>0.9986</v>
      </c>
    </row>
    <row r="74" ht="15.75" customHeight="1">
      <c r="A74" s="78">
        <f t="shared" ref="A74:B74" si="57">A57+1</f>
        <v>4</v>
      </c>
      <c r="B74" s="52">
        <f t="shared" si="57"/>
        <v>43681</v>
      </c>
      <c r="C74" s="21" t="str">
        <f t="shared" si="3"/>
        <v>F1_7_L</v>
      </c>
      <c r="D74" s="57">
        <v>0.9745</v>
      </c>
      <c r="E74" s="74">
        <v>1.0032</v>
      </c>
    </row>
    <row r="75" ht="15.75" customHeight="1">
      <c r="A75" s="78">
        <f t="shared" ref="A75:B75" si="58">A58+1</f>
        <v>4</v>
      </c>
      <c r="B75" s="52">
        <f t="shared" si="58"/>
        <v>43681</v>
      </c>
      <c r="C75" s="21" t="str">
        <f t="shared" si="3"/>
        <v>F1_7_LR</v>
      </c>
      <c r="D75" s="57">
        <v>0.992</v>
      </c>
      <c r="E75" s="74">
        <v>1.0092</v>
      </c>
    </row>
    <row r="76" ht="15.75" customHeight="1">
      <c r="A76" s="78">
        <f t="shared" ref="A76:B76" si="59">A59+1</f>
        <v>4</v>
      </c>
      <c r="B76" s="52">
        <f t="shared" si="59"/>
        <v>43681</v>
      </c>
      <c r="C76" s="21" t="str">
        <f t="shared" si="3"/>
        <v>F2_7_L</v>
      </c>
      <c r="D76" s="60">
        <v>0.9863</v>
      </c>
      <c r="E76" s="76">
        <v>1.0029</v>
      </c>
    </row>
    <row r="77" ht="15.75" customHeight="1">
      <c r="A77" s="78">
        <f t="shared" ref="A77:B77" si="60">A60+1</f>
        <v>4</v>
      </c>
      <c r="B77" s="52">
        <f t="shared" si="60"/>
        <v>43681</v>
      </c>
      <c r="C77" s="21" t="str">
        <f t="shared" si="3"/>
        <v>F2_7_LR</v>
      </c>
      <c r="D77" s="60">
        <v>0.9803</v>
      </c>
      <c r="E77" s="76">
        <v>1.0064</v>
      </c>
    </row>
    <row r="78" ht="15.75" customHeight="1">
      <c r="A78" s="78">
        <f t="shared" ref="A78:B78" si="61">A61+1</f>
        <v>4</v>
      </c>
      <c r="B78" s="52">
        <f t="shared" si="61"/>
        <v>43681</v>
      </c>
      <c r="C78" s="21" t="str">
        <f t="shared" si="3"/>
        <v>M_7_0</v>
      </c>
      <c r="D78" s="57">
        <v>0.9825</v>
      </c>
      <c r="E78" s="74">
        <v>0.9996</v>
      </c>
    </row>
    <row r="79" ht="15.75" customHeight="1">
      <c r="A79" s="78">
        <f t="shared" ref="A79:B79" si="62">A62+1</f>
        <v>4</v>
      </c>
      <c r="B79" s="52">
        <f t="shared" si="62"/>
        <v>43681</v>
      </c>
      <c r="C79" s="21" t="str">
        <f t="shared" si="3"/>
        <v>M_7_R</v>
      </c>
      <c r="D79" s="57">
        <v>0.9867</v>
      </c>
      <c r="E79" s="74">
        <v>0.9995</v>
      </c>
    </row>
    <row r="80" ht="15.75" customHeight="1">
      <c r="A80" s="78">
        <f t="shared" ref="A80:B80" si="63">A63+1</f>
        <v>4</v>
      </c>
      <c r="B80" s="52">
        <f t="shared" si="63"/>
        <v>43681</v>
      </c>
      <c r="C80" s="21" t="str">
        <f t="shared" si="3"/>
        <v>M_7_L</v>
      </c>
      <c r="D80" s="60">
        <v>0.9849</v>
      </c>
      <c r="E80" s="76">
        <v>1.0024</v>
      </c>
    </row>
    <row r="81" ht="15.75" customHeight="1">
      <c r="A81" s="78">
        <f t="shared" ref="A81:B81" si="64">A64+1</f>
        <v>4</v>
      </c>
      <c r="B81" s="52">
        <f t="shared" si="64"/>
        <v>43681</v>
      </c>
      <c r="C81" s="21" t="str">
        <f t="shared" si="3"/>
        <v>M_7_LR</v>
      </c>
      <c r="D81" s="60">
        <v>0.9908</v>
      </c>
      <c r="E81" s="76">
        <v>1.0226</v>
      </c>
    </row>
    <row r="82" ht="15.75" customHeight="1">
      <c r="A82" s="78">
        <f t="shared" ref="A82:B82" si="65">A65+1</f>
        <v>4</v>
      </c>
      <c r="B82" s="52">
        <f t="shared" si="65"/>
        <v>43681</v>
      </c>
      <c r="C82" s="21" t="str">
        <f t="shared" si="3"/>
        <v>L_7_0</v>
      </c>
      <c r="D82" s="57">
        <v>0.9843</v>
      </c>
      <c r="E82" s="74">
        <v>0.9963</v>
      </c>
    </row>
    <row r="83" ht="15.75" customHeight="1">
      <c r="A83" s="78">
        <f t="shared" ref="A83:B83" si="66">A66+1</f>
        <v>4</v>
      </c>
      <c r="B83" s="52">
        <f t="shared" si="66"/>
        <v>43681</v>
      </c>
      <c r="C83" s="21" t="str">
        <f t="shared" si="3"/>
        <v>L_7_R</v>
      </c>
      <c r="D83" s="57">
        <v>0.9814</v>
      </c>
      <c r="E83" s="74">
        <v>1.0105</v>
      </c>
    </row>
    <row r="84" ht="15.75" customHeight="1">
      <c r="A84" s="78">
        <f t="shared" ref="A84:B84" si="67">A67+1</f>
        <v>4</v>
      </c>
      <c r="B84" s="52">
        <f t="shared" si="67"/>
        <v>43681</v>
      </c>
      <c r="C84" s="21" t="str">
        <f t="shared" si="3"/>
        <v>L_7_L</v>
      </c>
      <c r="D84" s="60">
        <v>0.9761</v>
      </c>
      <c r="E84" s="76">
        <v>0.9984</v>
      </c>
    </row>
    <row r="85" ht="15.75" customHeight="1">
      <c r="A85" s="78">
        <f t="shared" ref="A85:B85" si="68">A68+1</f>
        <v>4</v>
      </c>
      <c r="B85" s="52">
        <f t="shared" si="68"/>
        <v>43681</v>
      </c>
      <c r="C85" s="21" t="str">
        <f t="shared" si="3"/>
        <v>L_7_LR</v>
      </c>
      <c r="D85" s="60">
        <v>0.9839</v>
      </c>
      <c r="E85" s="76">
        <v>1.005</v>
      </c>
    </row>
    <row r="86" ht="15.75" customHeight="1">
      <c r="A86" s="87">
        <f t="shared" ref="A86:B86" si="69">A69+1</f>
        <v>4</v>
      </c>
      <c r="B86" s="85">
        <f t="shared" si="69"/>
        <v>43681</v>
      </c>
      <c r="C86" s="84" t="str">
        <f t="shared" si="3"/>
        <v>L_7_R2</v>
      </c>
      <c r="D86" s="82">
        <v>0.9783</v>
      </c>
      <c r="E86" s="83">
        <v>0.9991</v>
      </c>
    </row>
    <row r="87" ht="15.75" customHeight="1">
      <c r="A87" s="86">
        <f t="shared" ref="A87:B87" si="70">A70+1</f>
        <v>5</v>
      </c>
      <c r="B87" s="69">
        <f t="shared" si="70"/>
        <v>43682</v>
      </c>
      <c r="C87" s="70" t="str">
        <f t="shared" si="3"/>
        <v>NT_7_0</v>
      </c>
      <c r="D87" s="71">
        <v>0.98</v>
      </c>
      <c r="E87" s="72">
        <v>1.013</v>
      </c>
    </row>
    <row r="88" ht="15.75" customHeight="1">
      <c r="A88" s="78">
        <f t="shared" ref="A88:B88" si="71">A71+1</f>
        <v>5</v>
      </c>
      <c r="B88" s="52">
        <f t="shared" si="71"/>
        <v>43682</v>
      </c>
      <c r="C88" s="21" t="str">
        <f t="shared" si="3"/>
        <v>NT_7_R</v>
      </c>
      <c r="D88" s="57">
        <v>0.982</v>
      </c>
      <c r="E88" s="74">
        <v>1.0089</v>
      </c>
    </row>
    <row r="89" ht="15.75" customHeight="1">
      <c r="A89" s="78">
        <f t="shared" ref="A89:B89" si="72">A72+1</f>
        <v>5</v>
      </c>
      <c r="B89" s="52">
        <f t="shared" si="72"/>
        <v>43682</v>
      </c>
      <c r="C89" s="21" t="str">
        <f t="shared" si="3"/>
        <v>F1_7_0</v>
      </c>
      <c r="D89" s="60">
        <v>0.9913</v>
      </c>
      <c r="E89" s="76" t="s">
        <v>116</v>
      </c>
    </row>
    <row r="90" ht="15.75" customHeight="1">
      <c r="A90" s="78">
        <f t="shared" ref="A90:B90" si="73">A73+1</f>
        <v>5</v>
      </c>
      <c r="B90" s="52">
        <f t="shared" si="73"/>
        <v>43682</v>
      </c>
      <c r="C90" s="21" t="str">
        <f t="shared" si="3"/>
        <v>F1_7_R</v>
      </c>
      <c r="D90" s="60">
        <v>0.984</v>
      </c>
      <c r="E90" s="76" t="s">
        <v>116</v>
      </c>
    </row>
    <row r="91" ht="15.75" customHeight="1">
      <c r="A91" s="78">
        <f t="shared" ref="A91:B91" si="74">A74+1</f>
        <v>5</v>
      </c>
      <c r="B91" s="52">
        <f t="shared" si="74"/>
        <v>43682</v>
      </c>
      <c r="C91" s="21" t="str">
        <f t="shared" si="3"/>
        <v>F1_7_L</v>
      </c>
      <c r="D91" s="57">
        <v>0.992</v>
      </c>
      <c r="E91" s="74" t="s">
        <v>116</v>
      </c>
    </row>
    <row r="92" ht="15.75" customHeight="1">
      <c r="A92" s="78">
        <f t="shared" ref="A92:B92" si="75">A75+1</f>
        <v>5</v>
      </c>
      <c r="B92" s="52">
        <f t="shared" si="75"/>
        <v>43682</v>
      </c>
      <c r="C92" s="21" t="str">
        <f t="shared" si="3"/>
        <v>F1_7_LR</v>
      </c>
      <c r="D92" s="57">
        <v>0.9796</v>
      </c>
      <c r="E92" s="74" t="s">
        <v>116</v>
      </c>
    </row>
    <row r="93" ht="15.75" customHeight="1">
      <c r="A93" s="78">
        <f t="shared" ref="A93:B93" si="76">A76+1</f>
        <v>5</v>
      </c>
      <c r="B93" s="52">
        <f t="shared" si="76"/>
        <v>43682</v>
      </c>
      <c r="C93" s="21" t="str">
        <f t="shared" si="3"/>
        <v>F2_7_L</v>
      </c>
      <c r="D93" s="60">
        <v>0.9915</v>
      </c>
      <c r="E93" s="76" t="s">
        <v>116</v>
      </c>
    </row>
    <row r="94" ht="15.75" customHeight="1">
      <c r="A94" s="78">
        <f t="shared" ref="A94:B94" si="77">A77+1</f>
        <v>5</v>
      </c>
      <c r="B94" s="52">
        <f t="shared" si="77"/>
        <v>43682</v>
      </c>
      <c r="C94" s="21" t="str">
        <f t="shared" si="3"/>
        <v>F2_7_LR</v>
      </c>
      <c r="D94" s="60">
        <v>0.9824</v>
      </c>
      <c r="E94" s="76" t="s">
        <v>116</v>
      </c>
    </row>
    <row r="95" ht="15.75" customHeight="1">
      <c r="A95" s="78">
        <f t="shared" ref="A95:B95" si="78">A78+1</f>
        <v>5</v>
      </c>
      <c r="B95" s="52">
        <f t="shared" si="78"/>
        <v>43682</v>
      </c>
      <c r="C95" s="21" t="str">
        <f t="shared" si="3"/>
        <v>M_7_0</v>
      </c>
      <c r="D95" s="57">
        <v>0.9817</v>
      </c>
      <c r="E95" s="74">
        <v>0.998</v>
      </c>
    </row>
    <row r="96" ht="15.75" customHeight="1">
      <c r="A96" s="78">
        <f t="shared" ref="A96:B96" si="79">A79+1</f>
        <v>5</v>
      </c>
      <c r="B96" s="52">
        <f t="shared" si="79"/>
        <v>43682</v>
      </c>
      <c r="C96" s="21" t="str">
        <f t="shared" si="3"/>
        <v>M_7_R</v>
      </c>
      <c r="D96" s="57">
        <v>0.9879</v>
      </c>
      <c r="E96" s="74">
        <v>1.0039</v>
      </c>
    </row>
    <row r="97" ht="15.75" customHeight="1">
      <c r="A97" s="78">
        <f t="shared" ref="A97:B97" si="80">A80+1</f>
        <v>5</v>
      </c>
      <c r="B97" s="52">
        <f t="shared" si="80"/>
        <v>43682</v>
      </c>
      <c r="C97" s="21" t="str">
        <f t="shared" si="3"/>
        <v>M_7_L</v>
      </c>
      <c r="D97" s="60">
        <v>0.9809</v>
      </c>
      <c r="E97" s="76" t="s">
        <v>116</v>
      </c>
    </row>
    <row r="98" ht="15.75" customHeight="1">
      <c r="A98" s="78">
        <f t="shared" ref="A98:B98" si="81">A81+1</f>
        <v>5</v>
      </c>
      <c r="B98" s="52">
        <f t="shared" si="81"/>
        <v>43682</v>
      </c>
      <c r="C98" s="21" t="str">
        <f t="shared" si="3"/>
        <v>M_7_LR</v>
      </c>
      <c r="D98" s="60">
        <v>0.9771</v>
      </c>
      <c r="E98" s="76" t="s">
        <v>116</v>
      </c>
    </row>
    <row r="99" ht="15.75" customHeight="1">
      <c r="A99" s="78">
        <f t="shared" ref="A99:B99" si="82">A82+1</f>
        <v>5</v>
      </c>
      <c r="B99" s="52">
        <f t="shared" si="82"/>
        <v>43682</v>
      </c>
      <c r="C99" s="21" t="str">
        <f t="shared" si="3"/>
        <v>L_7_0</v>
      </c>
      <c r="D99" s="57">
        <v>0.975</v>
      </c>
      <c r="E99" s="74" t="s">
        <v>116</v>
      </c>
    </row>
    <row r="100" ht="15.75" customHeight="1">
      <c r="A100" s="78">
        <f t="shared" ref="A100:B100" si="83">A83+1</f>
        <v>5</v>
      </c>
      <c r="B100" s="52">
        <f t="shared" si="83"/>
        <v>43682</v>
      </c>
      <c r="C100" s="21" t="str">
        <f t="shared" si="3"/>
        <v>L_7_R</v>
      </c>
      <c r="D100" s="57">
        <v>0.9766</v>
      </c>
      <c r="E100" s="74" t="s">
        <v>116</v>
      </c>
    </row>
    <row r="101" ht="15.75" customHeight="1">
      <c r="A101" s="78">
        <f t="shared" ref="A101:B101" si="84">A84+1</f>
        <v>5</v>
      </c>
      <c r="B101" s="52">
        <f t="shared" si="84"/>
        <v>43682</v>
      </c>
      <c r="C101" s="21" t="str">
        <f t="shared" si="3"/>
        <v>L_7_L</v>
      </c>
      <c r="D101" s="60">
        <v>0.9854</v>
      </c>
      <c r="E101" s="76" t="s">
        <v>116</v>
      </c>
    </row>
    <row r="102" ht="15.75" customHeight="1">
      <c r="A102" s="78">
        <f t="shared" ref="A102:B102" si="85">A85+1</f>
        <v>5</v>
      </c>
      <c r="B102" s="52">
        <f t="shared" si="85"/>
        <v>43682</v>
      </c>
      <c r="C102" s="21" t="str">
        <f t="shared" si="3"/>
        <v>L_7_LR</v>
      </c>
      <c r="D102" s="60">
        <v>0.9851</v>
      </c>
      <c r="E102" s="76" t="s">
        <v>116</v>
      </c>
    </row>
    <row r="103" ht="15.75" customHeight="1">
      <c r="A103" s="87">
        <f t="shared" ref="A103:B103" si="86">A86+1</f>
        <v>5</v>
      </c>
      <c r="B103" s="85">
        <f t="shared" si="86"/>
        <v>43682</v>
      </c>
      <c r="C103" s="84" t="str">
        <f t="shared" si="3"/>
        <v>L_7_R2</v>
      </c>
      <c r="D103" s="82">
        <v>0.9862</v>
      </c>
      <c r="E103" s="83">
        <v>1.0219</v>
      </c>
    </row>
    <row r="104" ht="15.75" customHeight="1">
      <c r="A104" s="86">
        <f t="shared" ref="A104:B104" si="87">A87+1</f>
        <v>6</v>
      </c>
      <c r="B104" s="69">
        <f t="shared" si="87"/>
        <v>43683</v>
      </c>
      <c r="C104" s="70" t="str">
        <f t="shared" si="3"/>
        <v>NT_7_0</v>
      </c>
      <c r="D104" s="71"/>
      <c r="E104" s="72"/>
    </row>
    <row r="105" ht="15.75" customHeight="1">
      <c r="A105" s="78">
        <f t="shared" ref="A105:B105" si="88">A88+1</f>
        <v>6</v>
      </c>
      <c r="B105" s="52">
        <f t="shared" si="88"/>
        <v>43683</v>
      </c>
      <c r="C105" s="21" t="str">
        <f t="shared" si="3"/>
        <v>NT_7_R</v>
      </c>
      <c r="D105" s="57"/>
      <c r="E105" s="74"/>
    </row>
    <row r="106" ht="15.75" customHeight="1">
      <c r="A106" s="78">
        <f t="shared" ref="A106:B106" si="89">A89+1</f>
        <v>6</v>
      </c>
      <c r="B106" s="52">
        <f t="shared" si="89"/>
        <v>43683</v>
      </c>
      <c r="C106" s="21" t="str">
        <f t="shared" si="3"/>
        <v>F1_7_0</v>
      </c>
      <c r="D106" s="60"/>
      <c r="E106" s="76"/>
    </row>
    <row r="107" ht="15.75" customHeight="1">
      <c r="A107" s="78">
        <f t="shared" ref="A107:B107" si="90">A90+1</f>
        <v>6</v>
      </c>
      <c r="B107" s="52">
        <f t="shared" si="90"/>
        <v>43683</v>
      </c>
      <c r="C107" s="21" t="str">
        <f t="shared" si="3"/>
        <v>F1_7_R</v>
      </c>
      <c r="D107" s="60"/>
      <c r="E107" s="76"/>
    </row>
    <row r="108" ht="15.75" customHeight="1">
      <c r="A108" s="78">
        <f t="shared" ref="A108:B108" si="91">A91+1</f>
        <v>6</v>
      </c>
      <c r="B108" s="52">
        <f t="shared" si="91"/>
        <v>43683</v>
      </c>
      <c r="C108" s="21" t="str">
        <f t="shared" si="3"/>
        <v>F1_7_L</v>
      </c>
      <c r="D108" s="57"/>
      <c r="E108" s="74"/>
    </row>
    <row r="109" ht="15.75" customHeight="1">
      <c r="A109" s="78">
        <f t="shared" ref="A109:B109" si="92">A92+1</f>
        <v>6</v>
      </c>
      <c r="B109" s="52">
        <f t="shared" si="92"/>
        <v>43683</v>
      </c>
      <c r="C109" s="21" t="str">
        <f t="shared" si="3"/>
        <v>F1_7_LR</v>
      </c>
      <c r="D109" s="57"/>
      <c r="E109" s="74"/>
    </row>
    <row r="110" ht="15.75" customHeight="1">
      <c r="A110" s="78">
        <f t="shared" ref="A110:B110" si="93">A93+1</f>
        <v>6</v>
      </c>
      <c r="B110" s="52">
        <f t="shared" si="93"/>
        <v>43683</v>
      </c>
      <c r="C110" s="21" t="str">
        <f t="shared" si="3"/>
        <v>F2_7_L</v>
      </c>
      <c r="D110" s="60"/>
      <c r="E110" s="76"/>
    </row>
    <row r="111" ht="15.75" customHeight="1">
      <c r="A111" s="78">
        <f t="shared" ref="A111:B111" si="94">A94+1</f>
        <v>6</v>
      </c>
      <c r="B111" s="52">
        <f t="shared" si="94"/>
        <v>43683</v>
      </c>
      <c r="C111" s="21" t="str">
        <f t="shared" si="3"/>
        <v>F2_7_LR</v>
      </c>
      <c r="D111" s="60"/>
      <c r="E111" s="76"/>
    </row>
    <row r="112" ht="15.75" customHeight="1">
      <c r="A112" s="78">
        <f t="shared" ref="A112:B112" si="95">A95+1</f>
        <v>6</v>
      </c>
      <c r="B112" s="52">
        <f t="shared" si="95"/>
        <v>43683</v>
      </c>
      <c r="C112" s="21" t="str">
        <f t="shared" si="3"/>
        <v>M_7_0</v>
      </c>
      <c r="D112" s="57"/>
      <c r="E112" s="74"/>
    </row>
    <row r="113" ht="15.75" customHeight="1">
      <c r="A113" s="78">
        <f t="shared" ref="A113:B113" si="96">A96+1</f>
        <v>6</v>
      </c>
      <c r="B113" s="52">
        <f t="shared" si="96"/>
        <v>43683</v>
      </c>
      <c r="C113" s="21" t="str">
        <f t="shared" si="3"/>
        <v>M_7_R</v>
      </c>
      <c r="D113" s="57"/>
      <c r="E113" s="74"/>
    </row>
    <row r="114" ht="15.75" customHeight="1">
      <c r="A114" s="78">
        <f t="shared" ref="A114:B114" si="97">A97+1</f>
        <v>6</v>
      </c>
      <c r="B114" s="52">
        <f t="shared" si="97"/>
        <v>43683</v>
      </c>
      <c r="C114" s="21" t="str">
        <f t="shared" si="3"/>
        <v>M_7_L</v>
      </c>
      <c r="D114" s="60"/>
      <c r="E114" s="76"/>
    </row>
    <row r="115" ht="15.75" customHeight="1">
      <c r="A115" s="78">
        <f t="shared" ref="A115:B115" si="98">A98+1</f>
        <v>6</v>
      </c>
      <c r="B115" s="52">
        <f t="shared" si="98"/>
        <v>43683</v>
      </c>
      <c r="C115" s="21" t="str">
        <f t="shared" si="3"/>
        <v>M_7_LR</v>
      </c>
      <c r="D115" s="60"/>
      <c r="E115" s="76"/>
    </row>
    <row r="116" ht="15.75" customHeight="1">
      <c r="A116" s="78">
        <f t="shared" ref="A116:B116" si="99">A99+1</f>
        <v>6</v>
      </c>
      <c r="B116" s="52">
        <f t="shared" si="99"/>
        <v>43683</v>
      </c>
      <c r="C116" s="21" t="str">
        <f t="shared" si="3"/>
        <v>L_7_0</v>
      </c>
      <c r="D116" s="57"/>
      <c r="E116" s="74"/>
    </row>
    <row r="117" ht="15.75" customHeight="1">
      <c r="A117" s="78">
        <f t="shared" ref="A117:B117" si="100">A100+1</f>
        <v>6</v>
      </c>
      <c r="B117" s="52">
        <f t="shared" si="100"/>
        <v>43683</v>
      </c>
      <c r="C117" s="21" t="str">
        <f t="shared" si="3"/>
        <v>L_7_R</v>
      </c>
      <c r="D117" s="57"/>
      <c r="E117" s="74"/>
    </row>
    <row r="118" ht="15.75" customHeight="1">
      <c r="A118" s="78">
        <f t="shared" ref="A118:B118" si="101">A101+1</f>
        <v>6</v>
      </c>
      <c r="B118" s="52">
        <f t="shared" si="101"/>
        <v>43683</v>
      </c>
      <c r="C118" s="21" t="str">
        <f t="shared" si="3"/>
        <v>L_7_L</v>
      </c>
      <c r="D118" s="60"/>
      <c r="E118" s="76"/>
    </row>
    <row r="119" ht="15.75" customHeight="1">
      <c r="A119" s="78">
        <f t="shared" ref="A119:B119" si="102">A102+1</f>
        <v>6</v>
      </c>
      <c r="B119" s="52">
        <f t="shared" si="102"/>
        <v>43683</v>
      </c>
      <c r="C119" s="21" t="str">
        <f t="shared" si="3"/>
        <v>L_7_LR</v>
      </c>
      <c r="D119" s="60"/>
      <c r="E119" s="76"/>
    </row>
    <row r="120" ht="15.75" customHeight="1">
      <c r="A120" s="92">
        <f t="shared" ref="A120:B120" si="103">A103+1</f>
        <v>6</v>
      </c>
      <c r="B120" s="80">
        <f t="shared" si="103"/>
        <v>43683</v>
      </c>
      <c r="C120" s="81" t="str">
        <f t="shared" si="3"/>
        <v>L_7_R2</v>
      </c>
      <c r="D120" s="82"/>
      <c r="E120" s="83"/>
    </row>
    <row r="121" ht="15.75" customHeight="1">
      <c r="A121" s="73">
        <f t="shared" ref="A121:B121" si="104">A104+1</f>
        <v>7</v>
      </c>
      <c r="B121" s="93">
        <f t="shared" si="104"/>
        <v>43684</v>
      </c>
      <c r="C121" s="94" t="str">
        <f t="shared" si="3"/>
        <v>NT_7_0</v>
      </c>
      <c r="D121" s="71"/>
      <c r="E121" s="72"/>
    </row>
    <row r="122" ht="15.75" customHeight="1">
      <c r="A122" s="78">
        <f t="shared" ref="A122:B122" si="105">A105+1</f>
        <v>7</v>
      </c>
      <c r="B122" s="52">
        <f t="shared" si="105"/>
        <v>43684</v>
      </c>
      <c r="C122" s="21" t="str">
        <f t="shared" si="3"/>
        <v>NT_7_R</v>
      </c>
      <c r="D122" s="57"/>
      <c r="E122" s="74"/>
    </row>
    <row r="123" ht="15.75" customHeight="1">
      <c r="A123" s="78">
        <f t="shared" ref="A123:B123" si="106">A106+1</f>
        <v>7</v>
      </c>
      <c r="B123" s="52">
        <f t="shared" si="106"/>
        <v>43684</v>
      </c>
      <c r="C123" s="21" t="str">
        <f t="shared" si="3"/>
        <v>F1_7_0</v>
      </c>
      <c r="D123" s="60"/>
      <c r="E123" s="76"/>
    </row>
    <row r="124" ht="15.75" customHeight="1">
      <c r="A124" s="78">
        <f t="shared" ref="A124:B124" si="107">A107+1</f>
        <v>7</v>
      </c>
      <c r="B124" s="52">
        <f t="shared" si="107"/>
        <v>43684</v>
      </c>
      <c r="C124" s="21" t="str">
        <f t="shared" si="3"/>
        <v>F1_7_R</v>
      </c>
      <c r="D124" s="60"/>
      <c r="E124" s="76"/>
    </row>
    <row r="125" ht="15.75" customHeight="1">
      <c r="A125" s="78">
        <f t="shared" ref="A125:B125" si="108">A108+1</f>
        <v>7</v>
      </c>
      <c r="B125" s="52">
        <f t="shared" si="108"/>
        <v>43684</v>
      </c>
      <c r="C125" s="21" t="str">
        <f t="shared" si="3"/>
        <v>F1_7_L</v>
      </c>
      <c r="D125" s="57"/>
      <c r="E125" s="74"/>
    </row>
    <row r="126" ht="15.75" customHeight="1">
      <c r="A126" s="78">
        <f t="shared" ref="A126:B126" si="109">A109+1</f>
        <v>7</v>
      </c>
      <c r="B126" s="52">
        <f t="shared" si="109"/>
        <v>43684</v>
      </c>
      <c r="C126" s="21" t="str">
        <f t="shared" si="3"/>
        <v>F1_7_LR</v>
      </c>
      <c r="D126" s="57"/>
      <c r="E126" s="74"/>
    </row>
    <row r="127" ht="15.75" customHeight="1">
      <c r="A127" s="78">
        <f t="shared" ref="A127:B127" si="110">A110+1</f>
        <v>7</v>
      </c>
      <c r="B127" s="52">
        <f t="shared" si="110"/>
        <v>43684</v>
      </c>
      <c r="C127" s="21" t="str">
        <f t="shared" si="3"/>
        <v>F2_7_L</v>
      </c>
      <c r="D127" s="60"/>
      <c r="E127" s="76"/>
    </row>
    <row r="128" ht="15.75" customHeight="1">
      <c r="A128" s="78">
        <f t="shared" ref="A128:B128" si="111">A111+1</f>
        <v>7</v>
      </c>
      <c r="B128" s="52">
        <f t="shared" si="111"/>
        <v>43684</v>
      </c>
      <c r="C128" s="21" t="str">
        <f t="shared" si="3"/>
        <v>F2_7_LR</v>
      </c>
      <c r="D128" s="60"/>
      <c r="E128" s="76"/>
    </row>
    <row r="129" ht="15.75" customHeight="1">
      <c r="A129" s="78">
        <f t="shared" ref="A129:B129" si="112">A112+1</f>
        <v>7</v>
      </c>
      <c r="B129" s="52">
        <f t="shared" si="112"/>
        <v>43684</v>
      </c>
      <c r="C129" s="21" t="str">
        <f t="shared" si="3"/>
        <v>M_7_0</v>
      </c>
      <c r="D129" s="57"/>
      <c r="E129" s="74"/>
    </row>
    <row r="130" ht="15.75" customHeight="1">
      <c r="A130" s="78">
        <f t="shared" ref="A130:B130" si="113">A113+1</f>
        <v>7</v>
      </c>
      <c r="B130" s="52">
        <f t="shared" si="113"/>
        <v>43684</v>
      </c>
      <c r="C130" s="21" t="str">
        <f t="shared" si="3"/>
        <v>M_7_R</v>
      </c>
      <c r="D130" s="57"/>
      <c r="E130" s="74"/>
    </row>
    <row r="131" ht="15.75" customHeight="1">
      <c r="A131" s="78">
        <f t="shared" ref="A131:B131" si="114">A114+1</f>
        <v>7</v>
      </c>
      <c r="B131" s="52">
        <f t="shared" si="114"/>
        <v>43684</v>
      </c>
      <c r="C131" s="21" t="str">
        <f t="shared" si="3"/>
        <v>M_7_L</v>
      </c>
      <c r="D131" s="60"/>
      <c r="E131" s="76"/>
    </row>
    <row r="132" ht="15.75" customHeight="1">
      <c r="A132" s="78">
        <f t="shared" ref="A132:B132" si="115">A115+1</f>
        <v>7</v>
      </c>
      <c r="B132" s="52">
        <f t="shared" si="115"/>
        <v>43684</v>
      </c>
      <c r="C132" s="21" t="str">
        <f t="shared" si="3"/>
        <v>M_7_LR</v>
      </c>
      <c r="D132" s="60"/>
      <c r="E132" s="76"/>
    </row>
    <row r="133" ht="15.75" customHeight="1">
      <c r="A133" s="78">
        <f t="shared" ref="A133:B133" si="116">A116+1</f>
        <v>7</v>
      </c>
      <c r="B133" s="52">
        <f t="shared" si="116"/>
        <v>43684</v>
      </c>
      <c r="C133" s="21" t="str">
        <f t="shared" si="3"/>
        <v>L_7_0</v>
      </c>
      <c r="D133" s="57"/>
      <c r="E133" s="74"/>
    </row>
    <row r="134" ht="15.75" customHeight="1">
      <c r="A134" s="78">
        <f t="shared" ref="A134:B134" si="117">A117+1</f>
        <v>7</v>
      </c>
      <c r="B134" s="52">
        <f t="shared" si="117"/>
        <v>43684</v>
      </c>
      <c r="C134" s="21" t="str">
        <f t="shared" si="3"/>
        <v>L_7_R</v>
      </c>
      <c r="D134" s="57"/>
      <c r="E134" s="74"/>
    </row>
    <row r="135" ht="15.75" customHeight="1">
      <c r="A135" s="78">
        <f t="shared" ref="A135:B135" si="118">A118+1</f>
        <v>7</v>
      </c>
      <c r="B135" s="52">
        <f t="shared" si="118"/>
        <v>43684</v>
      </c>
      <c r="C135" s="21" t="str">
        <f t="shared" si="3"/>
        <v>L_7_L</v>
      </c>
      <c r="D135" s="60"/>
      <c r="E135" s="76"/>
    </row>
    <row r="136" ht="15.75" customHeight="1">
      <c r="A136" s="78">
        <f t="shared" ref="A136:B136" si="119">A119+1</f>
        <v>7</v>
      </c>
      <c r="B136" s="52">
        <f t="shared" si="119"/>
        <v>43684</v>
      </c>
      <c r="C136" s="21" t="str">
        <f t="shared" si="3"/>
        <v>L_7_LR</v>
      </c>
      <c r="D136" s="60"/>
      <c r="E136" s="76"/>
    </row>
    <row r="137" ht="15.75" customHeight="1">
      <c r="A137" s="92">
        <f t="shared" ref="A137:B137" si="120">A120+1</f>
        <v>7</v>
      </c>
      <c r="B137" s="80">
        <f t="shared" si="120"/>
        <v>43684</v>
      </c>
      <c r="C137" s="81" t="str">
        <f t="shared" si="3"/>
        <v>L_7_R2</v>
      </c>
      <c r="D137" s="82"/>
      <c r="E137" s="83"/>
    </row>
    <row r="138" ht="15.75" customHeight="1">
      <c r="A138" s="73">
        <f t="shared" ref="A138:B138" si="121">A121+1</f>
        <v>8</v>
      </c>
      <c r="B138" s="93">
        <f t="shared" si="121"/>
        <v>43685</v>
      </c>
      <c r="C138" s="94" t="str">
        <f t="shared" si="3"/>
        <v>NT_7_0</v>
      </c>
      <c r="D138" s="71"/>
      <c r="E138" s="72"/>
    </row>
    <row r="139" ht="15.75" customHeight="1">
      <c r="A139" s="78">
        <f t="shared" ref="A139:B139" si="122">A122+1</f>
        <v>8</v>
      </c>
      <c r="B139" s="52">
        <f t="shared" si="122"/>
        <v>43685</v>
      </c>
      <c r="C139" s="21" t="str">
        <f t="shared" si="3"/>
        <v>NT_7_R</v>
      </c>
      <c r="D139" s="57"/>
      <c r="E139" s="74"/>
    </row>
    <row r="140" ht="15.75" customHeight="1">
      <c r="A140" s="78">
        <f t="shared" ref="A140:B140" si="123">A123+1</f>
        <v>8</v>
      </c>
      <c r="B140" s="52">
        <f t="shared" si="123"/>
        <v>43685</v>
      </c>
      <c r="C140" s="21" t="str">
        <f t="shared" si="3"/>
        <v>F1_7_0</v>
      </c>
      <c r="D140" s="60"/>
      <c r="E140" s="76"/>
    </row>
    <row r="141" ht="15.75" customHeight="1">
      <c r="A141" s="78">
        <f t="shared" ref="A141:B141" si="124">A124+1</f>
        <v>8</v>
      </c>
      <c r="B141" s="52">
        <f t="shared" si="124"/>
        <v>43685</v>
      </c>
      <c r="C141" s="21" t="str">
        <f t="shared" si="3"/>
        <v>F1_7_R</v>
      </c>
      <c r="D141" s="60"/>
      <c r="E141" s="76"/>
    </row>
    <row r="142" ht="15.75" customHeight="1">
      <c r="A142" s="78">
        <f t="shared" ref="A142:B142" si="125">A125+1</f>
        <v>8</v>
      </c>
      <c r="B142" s="52">
        <f t="shared" si="125"/>
        <v>43685</v>
      </c>
      <c r="C142" s="21" t="str">
        <f t="shared" si="3"/>
        <v>F1_7_L</v>
      </c>
      <c r="D142" s="57"/>
      <c r="E142" s="74"/>
    </row>
    <row r="143" ht="15.75" customHeight="1">
      <c r="A143" s="78">
        <f t="shared" ref="A143:B143" si="126">A126+1</f>
        <v>8</v>
      </c>
      <c r="B143" s="52">
        <f t="shared" si="126"/>
        <v>43685</v>
      </c>
      <c r="C143" s="21" t="str">
        <f t="shared" si="3"/>
        <v>F1_7_LR</v>
      </c>
      <c r="D143" s="57"/>
      <c r="E143" s="74"/>
    </row>
    <row r="144" ht="15.75" customHeight="1">
      <c r="A144" s="78">
        <f t="shared" ref="A144:B144" si="127">A127+1</f>
        <v>8</v>
      </c>
      <c r="B144" s="52">
        <f t="shared" si="127"/>
        <v>43685</v>
      </c>
      <c r="C144" s="21" t="str">
        <f t="shared" si="3"/>
        <v>F2_7_L</v>
      </c>
      <c r="D144" s="60"/>
      <c r="E144" s="76"/>
    </row>
    <row r="145" ht="15.75" customHeight="1">
      <c r="A145" s="78">
        <f t="shared" ref="A145:B145" si="128">A128+1</f>
        <v>8</v>
      </c>
      <c r="B145" s="52">
        <f t="shared" si="128"/>
        <v>43685</v>
      </c>
      <c r="C145" s="21" t="str">
        <f t="shared" si="3"/>
        <v>F2_7_LR</v>
      </c>
      <c r="D145" s="60"/>
      <c r="E145" s="76"/>
    </row>
    <row r="146" ht="15.75" customHeight="1">
      <c r="A146" s="78">
        <f t="shared" ref="A146:B146" si="129">A129+1</f>
        <v>8</v>
      </c>
      <c r="B146" s="52">
        <f t="shared" si="129"/>
        <v>43685</v>
      </c>
      <c r="C146" s="21" t="str">
        <f t="shared" si="3"/>
        <v>M_7_0</v>
      </c>
      <c r="D146" s="57"/>
      <c r="E146" s="74"/>
    </row>
    <row r="147" ht="15.75" customHeight="1">
      <c r="A147" s="78">
        <f t="shared" ref="A147:B147" si="130">A130+1</f>
        <v>8</v>
      </c>
      <c r="B147" s="52">
        <f t="shared" si="130"/>
        <v>43685</v>
      </c>
      <c r="C147" s="21" t="str">
        <f t="shared" si="3"/>
        <v>M_7_R</v>
      </c>
      <c r="D147" s="57"/>
      <c r="E147" s="74"/>
    </row>
    <row r="148" ht="15.75" customHeight="1">
      <c r="A148" s="78">
        <f t="shared" ref="A148:B148" si="131">A131+1</f>
        <v>8</v>
      </c>
      <c r="B148" s="52">
        <f t="shared" si="131"/>
        <v>43685</v>
      </c>
      <c r="C148" s="21" t="str">
        <f t="shared" si="3"/>
        <v>M_7_L</v>
      </c>
      <c r="D148" s="60"/>
      <c r="E148" s="76"/>
    </row>
    <row r="149" ht="15.75" customHeight="1">
      <c r="A149" s="78">
        <f t="shared" ref="A149:B149" si="132">A132+1</f>
        <v>8</v>
      </c>
      <c r="B149" s="52">
        <f t="shared" si="132"/>
        <v>43685</v>
      </c>
      <c r="C149" s="21" t="str">
        <f t="shared" si="3"/>
        <v>M_7_LR</v>
      </c>
      <c r="D149" s="60"/>
      <c r="E149" s="76"/>
    </row>
    <row r="150" ht="15.75" customHeight="1">
      <c r="A150" s="78">
        <f t="shared" ref="A150:B150" si="133">A133+1</f>
        <v>8</v>
      </c>
      <c r="B150" s="52">
        <f t="shared" si="133"/>
        <v>43685</v>
      </c>
      <c r="C150" s="21" t="str">
        <f t="shared" si="3"/>
        <v>L_7_0</v>
      </c>
      <c r="D150" s="57"/>
      <c r="E150" s="74"/>
    </row>
    <row r="151" ht="15.75" customHeight="1">
      <c r="A151" s="78">
        <f t="shared" ref="A151:B151" si="134">A134+1</f>
        <v>8</v>
      </c>
      <c r="B151" s="52">
        <f t="shared" si="134"/>
        <v>43685</v>
      </c>
      <c r="C151" s="21" t="str">
        <f t="shared" si="3"/>
        <v>L_7_R</v>
      </c>
      <c r="D151" s="57"/>
      <c r="E151" s="74"/>
    </row>
    <row r="152" ht="15.75" customHeight="1">
      <c r="A152" s="78">
        <f t="shared" ref="A152:B152" si="135">A135+1</f>
        <v>8</v>
      </c>
      <c r="B152" s="52">
        <f t="shared" si="135"/>
        <v>43685</v>
      </c>
      <c r="C152" s="21" t="str">
        <f t="shared" si="3"/>
        <v>L_7_L</v>
      </c>
      <c r="D152" s="60"/>
      <c r="E152" s="76"/>
    </row>
    <row r="153" ht="15.75" customHeight="1">
      <c r="A153" s="78">
        <f t="shared" ref="A153:B153" si="136">A136+1</f>
        <v>8</v>
      </c>
      <c r="B153" s="52">
        <f t="shared" si="136"/>
        <v>43685</v>
      </c>
      <c r="C153" s="21" t="str">
        <f t="shared" si="3"/>
        <v>L_7_LR</v>
      </c>
      <c r="D153" s="60"/>
      <c r="E153" s="76"/>
    </row>
    <row r="154" ht="15.75" customHeight="1">
      <c r="A154" s="92">
        <f t="shared" ref="A154:B154" si="137">A137+1</f>
        <v>8</v>
      </c>
      <c r="B154" s="80">
        <f t="shared" si="137"/>
        <v>43685</v>
      </c>
      <c r="C154" s="81" t="str">
        <f t="shared" si="3"/>
        <v>L_7_R2</v>
      </c>
      <c r="D154" s="82"/>
      <c r="E154" s="83"/>
    </row>
    <row r="155" ht="15.75" customHeight="1">
      <c r="A155" s="73">
        <f t="shared" ref="A155:B155" si="138">A138+1</f>
        <v>9</v>
      </c>
      <c r="B155" s="93">
        <f t="shared" si="138"/>
        <v>43686</v>
      </c>
      <c r="C155" s="94" t="str">
        <f t="shared" si="3"/>
        <v>NT_7_0</v>
      </c>
      <c r="D155" s="71"/>
      <c r="E155" s="72"/>
    </row>
    <row r="156" ht="15.75" customHeight="1">
      <c r="A156" s="78">
        <f t="shared" ref="A156:B156" si="139">A139+1</f>
        <v>9</v>
      </c>
      <c r="B156" s="52">
        <f t="shared" si="139"/>
        <v>43686</v>
      </c>
      <c r="C156" s="21" t="str">
        <f t="shared" si="3"/>
        <v>NT_7_R</v>
      </c>
      <c r="D156" s="57"/>
      <c r="E156" s="74"/>
    </row>
    <row r="157" ht="15.75" customHeight="1">
      <c r="A157" s="78">
        <f t="shared" ref="A157:B157" si="140">A140+1</f>
        <v>9</v>
      </c>
      <c r="B157" s="52">
        <f t="shared" si="140"/>
        <v>43686</v>
      </c>
      <c r="C157" s="21" t="str">
        <f t="shared" si="3"/>
        <v>F1_7_0</v>
      </c>
      <c r="D157" s="60"/>
      <c r="E157" s="76"/>
    </row>
    <row r="158" ht="15.75" customHeight="1">
      <c r="A158" s="78">
        <f t="shared" ref="A158:B158" si="141">A141+1</f>
        <v>9</v>
      </c>
      <c r="B158" s="52">
        <f t="shared" si="141"/>
        <v>43686</v>
      </c>
      <c r="C158" s="21" t="str">
        <f t="shared" si="3"/>
        <v>F1_7_R</v>
      </c>
      <c r="D158" s="60"/>
      <c r="E158" s="76"/>
    </row>
    <row r="159" ht="15.75" customHeight="1">
      <c r="A159" s="78">
        <f t="shared" ref="A159:B159" si="142">A142+1</f>
        <v>9</v>
      </c>
      <c r="B159" s="52">
        <f t="shared" si="142"/>
        <v>43686</v>
      </c>
      <c r="C159" s="21" t="str">
        <f t="shared" si="3"/>
        <v>F1_7_L</v>
      </c>
      <c r="D159" s="57"/>
      <c r="E159" s="74"/>
    </row>
    <row r="160" ht="15.75" customHeight="1">
      <c r="A160" s="78">
        <f t="shared" ref="A160:B160" si="143">A143+1</f>
        <v>9</v>
      </c>
      <c r="B160" s="52">
        <f t="shared" si="143"/>
        <v>43686</v>
      </c>
      <c r="C160" s="21" t="str">
        <f t="shared" si="3"/>
        <v>F1_7_LR</v>
      </c>
      <c r="D160" s="57"/>
      <c r="E160" s="74"/>
    </row>
    <row r="161" ht="15.75" customHeight="1">
      <c r="A161" s="78">
        <f t="shared" ref="A161:B161" si="144">A144+1</f>
        <v>9</v>
      </c>
      <c r="B161" s="52">
        <f t="shared" si="144"/>
        <v>43686</v>
      </c>
      <c r="C161" s="21" t="str">
        <f t="shared" si="3"/>
        <v>F2_7_L</v>
      </c>
      <c r="D161" s="60"/>
      <c r="E161" s="76"/>
    </row>
    <row r="162" ht="15.75" customHeight="1">
      <c r="A162" s="78">
        <f t="shared" ref="A162:B162" si="145">A145+1</f>
        <v>9</v>
      </c>
      <c r="B162" s="52">
        <f t="shared" si="145"/>
        <v>43686</v>
      </c>
      <c r="C162" s="21" t="str">
        <f t="shared" si="3"/>
        <v>F2_7_LR</v>
      </c>
      <c r="D162" s="60"/>
      <c r="E162" s="76"/>
    </row>
    <row r="163" ht="15.75" customHeight="1">
      <c r="A163" s="78">
        <f t="shared" ref="A163:B163" si="146">A146+1</f>
        <v>9</v>
      </c>
      <c r="B163" s="52">
        <f t="shared" si="146"/>
        <v>43686</v>
      </c>
      <c r="C163" s="21" t="str">
        <f t="shared" si="3"/>
        <v>M_7_0</v>
      </c>
      <c r="D163" s="57"/>
      <c r="E163" s="74"/>
    </row>
    <row r="164" ht="15.75" customHeight="1">
      <c r="A164" s="78">
        <f t="shared" ref="A164:B164" si="147">A147+1</f>
        <v>9</v>
      </c>
      <c r="B164" s="52">
        <f t="shared" si="147"/>
        <v>43686</v>
      </c>
      <c r="C164" s="21" t="str">
        <f t="shared" si="3"/>
        <v>M_7_R</v>
      </c>
      <c r="D164" s="57"/>
      <c r="E164" s="74"/>
    </row>
    <row r="165" ht="15.75" customHeight="1">
      <c r="A165" s="78">
        <f t="shared" ref="A165:B165" si="148">A148+1</f>
        <v>9</v>
      </c>
      <c r="B165" s="52">
        <f t="shared" si="148"/>
        <v>43686</v>
      </c>
      <c r="C165" s="21" t="str">
        <f t="shared" si="3"/>
        <v>M_7_L</v>
      </c>
      <c r="D165" s="60"/>
      <c r="E165" s="76"/>
    </row>
    <row r="166" ht="15.75" customHeight="1">
      <c r="A166" s="78">
        <f t="shared" ref="A166:B166" si="149">A149+1</f>
        <v>9</v>
      </c>
      <c r="B166" s="52">
        <f t="shared" si="149"/>
        <v>43686</v>
      </c>
      <c r="C166" s="21" t="str">
        <f t="shared" si="3"/>
        <v>M_7_LR</v>
      </c>
      <c r="D166" s="60"/>
      <c r="E166" s="76"/>
    </row>
    <row r="167" ht="15.75" customHeight="1">
      <c r="A167" s="78">
        <f t="shared" ref="A167:B167" si="150">A150+1</f>
        <v>9</v>
      </c>
      <c r="B167" s="52">
        <f t="shared" si="150"/>
        <v>43686</v>
      </c>
      <c r="C167" s="21" t="str">
        <f t="shared" si="3"/>
        <v>L_7_0</v>
      </c>
      <c r="D167" s="57"/>
      <c r="E167" s="74"/>
    </row>
    <row r="168" ht="15.75" customHeight="1">
      <c r="A168" s="78">
        <f t="shared" ref="A168:B168" si="151">A151+1</f>
        <v>9</v>
      </c>
      <c r="B168" s="52">
        <f t="shared" si="151"/>
        <v>43686</v>
      </c>
      <c r="C168" s="21" t="str">
        <f t="shared" si="3"/>
        <v>L_7_R</v>
      </c>
      <c r="D168" s="57"/>
      <c r="E168" s="74"/>
    </row>
    <row r="169" ht="15.75" customHeight="1">
      <c r="A169" s="78">
        <f t="shared" ref="A169:B169" si="152">A152+1</f>
        <v>9</v>
      </c>
      <c r="B169" s="52">
        <f t="shared" si="152"/>
        <v>43686</v>
      </c>
      <c r="C169" s="21" t="str">
        <f t="shared" si="3"/>
        <v>L_7_L</v>
      </c>
      <c r="D169" s="60"/>
      <c r="E169" s="76"/>
    </row>
    <row r="170" ht="15.75" customHeight="1">
      <c r="A170" s="78">
        <f t="shared" ref="A170:B170" si="153">A153+1</f>
        <v>9</v>
      </c>
      <c r="B170" s="52">
        <f t="shared" si="153"/>
        <v>43686</v>
      </c>
      <c r="C170" s="21" t="str">
        <f t="shared" si="3"/>
        <v>L_7_LR</v>
      </c>
      <c r="D170" s="60"/>
      <c r="E170" s="76"/>
    </row>
    <row r="171" ht="15.75" customHeight="1">
      <c r="A171" s="92">
        <f t="shared" ref="A171:B171" si="154">A154+1</f>
        <v>9</v>
      </c>
      <c r="B171" s="80">
        <f t="shared" si="154"/>
        <v>43686</v>
      </c>
      <c r="C171" s="81" t="str">
        <f t="shared" si="3"/>
        <v>L_7_R2</v>
      </c>
      <c r="D171" s="82"/>
      <c r="E171" s="83"/>
    </row>
    <row r="172" ht="15.75" customHeight="1">
      <c r="A172" s="73">
        <f t="shared" ref="A172:B172" si="155">A155+1</f>
        <v>10</v>
      </c>
      <c r="B172" s="93">
        <f t="shared" si="155"/>
        <v>43687</v>
      </c>
      <c r="C172" s="94" t="str">
        <f t="shared" si="3"/>
        <v>NT_7_0</v>
      </c>
      <c r="D172" s="71"/>
      <c r="E172" s="72"/>
    </row>
    <row r="173" ht="15.75" customHeight="1">
      <c r="A173" s="78">
        <f t="shared" ref="A173:B173" si="156">A156+1</f>
        <v>10</v>
      </c>
      <c r="B173" s="52">
        <f t="shared" si="156"/>
        <v>43687</v>
      </c>
      <c r="C173" s="21" t="str">
        <f t="shared" si="3"/>
        <v>NT_7_R</v>
      </c>
      <c r="D173" s="57"/>
      <c r="E173" s="74"/>
    </row>
    <row r="174" ht="15.75" customHeight="1">
      <c r="A174" s="78">
        <f t="shared" ref="A174:B174" si="157">A157+1</f>
        <v>10</v>
      </c>
      <c r="B174" s="52">
        <f t="shared" si="157"/>
        <v>43687</v>
      </c>
      <c r="C174" s="21" t="str">
        <f t="shared" si="3"/>
        <v>F1_7_0</v>
      </c>
      <c r="D174" s="60"/>
      <c r="E174" s="76"/>
    </row>
    <row r="175" ht="15.75" customHeight="1">
      <c r="A175" s="78">
        <f t="shared" ref="A175:B175" si="158">A158+1</f>
        <v>10</v>
      </c>
      <c r="B175" s="52">
        <f t="shared" si="158"/>
        <v>43687</v>
      </c>
      <c r="C175" s="21" t="str">
        <f t="shared" si="3"/>
        <v>F1_7_R</v>
      </c>
      <c r="D175" s="60"/>
      <c r="E175" s="76"/>
    </row>
    <row r="176" ht="15.75" customHeight="1">
      <c r="A176" s="78">
        <f t="shared" ref="A176:B176" si="159">A159+1</f>
        <v>10</v>
      </c>
      <c r="B176" s="52">
        <f t="shared" si="159"/>
        <v>43687</v>
      </c>
      <c r="C176" s="21" t="str">
        <f t="shared" si="3"/>
        <v>F1_7_L</v>
      </c>
      <c r="D176" s="57"/>
      <c r="E176" s="74"/>
    </row>
    <row r="177" ht="15.75" customHeight="1">
      <c r="A177" s="78">
        <f t="shared" ref="A177:B177" si="160">A160+1</f>
        <v>10</v>
      </c>
      <c r="B177" s="52">
        <f t="shared" si="160"/>
        <v>43687</v>
      </c>
      <c r="C177" s="21" t="str">
        <f t="shared" si="3"/>
        <v>F1_7_LR</v>
      </c>
      <c r="D177" s="57"/>
      <c r="E177" s="74"/>
    </row>
    <row r="178" ht="15.75" customHeight="1">
      <c r="A178" s="78">
        <f t="shared" ref="A178:B178" si="161">A161+1</f>
        <v>10</v>
      </c>
      <c r="B178" s="52">
        <f t="shared" si="161"/>
        <v>43687</v>
      </c>
      <c r="C178" s="21" t="str">
        <f t="shared" si="3"/>
        <v>F2_7_L</v>
      </c>
      <c r="D178" s="60"/>
      <c r="E178" s="76"/>
    </row>
    <row r="179" ht="15.75" customHeight="1">
      <c r="A179" s="78">
        <f t="shared" ref="A179:B179" si="162">A162+1</f>
        <v>10</v>
      </c>
      <c r="B179" s="52">
        <f t="shared" si="162"/>
        <v>43687</v>
      </c>
      <c r="C179" s="21" t="str">
        <f t="shared" si="3"/>
        <v>F2_7_LR</v>
      </c>
      <c r="D179" s="60"/>
      <c r="E179" s="76"/>
    </row>
    <row r="180" ht="15.75" customHeight="1">
      <c r="A180" s="78">
        <f t="shared" ref="A180:B180" si="163">A163+1</f>
        <v>10</v>
      </c>
      <c r="B180" s="52">
        <f t="shared" si="163"/>
        <v>43687</v>
      </c>
      <c r="C180" s="21" t="str">
        <f t="shared" si="3"/>
        <v>M_7_0</v>
      </c>
      <c r="D180" s="57"/>
      <c r="E180" s="74"/>
    </row>
    <row r="181" ht="15.75" customHeight="1">
      <c r="A181" s="78">
        <f t="shared" ref="A181:B181" si="164">A164+1</f>
        <v>10</v>
      </c>
      <c r="B181" s="52">
        <f t="shared" si="164"/>
        <v>43687</v>
      </c>
      <c r="C181" s="21" t="str">
        <f t="shared" si="3"/>
        <v>M_7_R</v>
      </c>
      <c r="D181" s="57"/>
      <c r="E181" s="74"/>
    </row>
    <row r="182" ht="15.75" customHeight="1">
      <c r="A182" s="78">
        <f t="shared" ref="A182:B182" si="165">A165+1</f>
        <v>10</v>
      </c>
      <c r="B182" s="52">
        <f t="shared" si="165"/>
        <v>43687</v>
      </c>
      <c r="C182" s="21" t="str">
        <f t="shared" si="3"/>
        <v>M_7_L</v>
      </c>
      <c r="D182" s="60"/>
      <c r="E182" s="76"/>
    </row>
    <row r="183" ht="15.75" customHeight="1">
      <c r="A183" s="78">
        <f t="shared" ref="A183:B183" si="166">A166+1</f>
        <v>10</v>
      </c>
      <c r="B183" s="52">
        <f t="shared" si="166"/>
        <v>43687</v>
      </c>
      <c r="C183" s="21" t="str">
        <f t="shared" si="3"/>
        <v>M_7_LR</v>
      </c>
      <c r="D183" s="60"/>
      <c r="E183" s="76"/>
    </row>
    <row r="184" ht="15.75" customHeight="1">
      <c r="A184" s="78">
        <f t="shared" ref="A184:B184" si="167">A167+1</f>
        <v>10</v>
      </c>
      <c r="B184" s="52">
        <f t="shared" si="167"/>
        <v>43687</v>
      </c>
      <c r="C184" s="21" t="str">
        <f t="shared" si="3"/>
        <v>L_7_0</v>
      </c>
      <c r="D184" s="57"/>
      <c r="E184" s="74"/>
    </row>
    <row r="185" ht="15.75" customHeight="1">
      <c r="A185" s="78">
        <f t="shared" ref="A185:B185" si="168">A168+1</f>
        <v>10</v>
      </c>
      <c r="B185" s="52">
        <f t="shared" si="168"/>
        <v>43687</v>
      </c>
      <c r="C185" s="21" t="str">
        <f t="shared" si="3"/>
        <v>L_7_R</v>
      </c>
      <c r="D185" s="57"/>
      <c r="E185" s="74"/>
    </row>
    <row r="186" ht="15.75" customHeight="1">
      <c r="A186" s="78">
        <f t="shared" ref="A186:B186" si="169">A169+1</f>
        <v>10</v>
      </c>
      <c r="B186" s="52">
        <f t="shared" si="169"/>
        <v>43687</v>
      </c>
      <c r="C186" s="21" t="str">
        <f t="shared" si="3"/>
        <v>L_7_L</v>
      </c>
      <c r="D186" s="60"/>
      <c r="E186" s="76"/>
    </row>
    <row r="187" ht="15.75" customHeight="1">
      <c r="A187" s="78">
        <f t="shared" ref="A187:B187" si="170">A170+1</f>
        <v>10</v>
      </c>
      <c r="B187" s="52">
        <f t="shared" si="170"/>
        <v>43687</v>
      </c>
      <c r="C187" s="21" t="str">
        <f t="shared" si="3"/>
        <v>L_7_LR</v>
      </c>
      <c r="D187" s="60"/>
      <c r="E187" s="76"/>
    </row>
    <row r="188" ht="15.75" customHeight="1">
      <c r="A188" s="92">
        <f t="shared" ref="A188:B188" si="171">A171+1</f>
        <v>10</v>
      </c>
      <c r="B188" s="80">
        <f t="shared" si="171"/>
        <v>43687</v>
      </c>
      <c r="C188" s="81" t="str">
        <f t="shared" si="3"/>
        <v>L_7_R2</v>
      </c>
      <c r="D188" s="82"/>
      <c r="E188" s="83"/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" t="s">
        <v>117</v>
      </c>
      <c r="L1" s="7" t="s">
        <v>118</v>
      </c>
    </row>
    <row r="2" ht="15.75" customHeight="1">
      <c r="A2" s="95" t="s">
        <v>119</v>
      </c>
      <c r="L2" s="96" t="s">
        <v>120</v>
      </c>
      <c r="N2" s="7" t="s">
        <v>121</v>
      </c>
      <c r="O2" s="97">
        <f>L6</f>
        <v>39400000000</v>
      </c>
      <c r="P2" s="7">
        <f>5*10^7</f>
        <v>50000000</v>
      </c>
    </row>
    <row r="3" ht="15.75" customHeight="1">
      <c r="A3" s="95"/>
      <c r="B3" t="s">
        <v>122</v>
      </c>
      <c r="C3" t="s">
        <v>123</v>
      </c>
      <c r="D3" t="s">
        <v>124</v>
      </c>
      <c r="L3" s="58">
        <f>10^-7</f>
        <v>0.0000001</v>
      </c>
      <c r="N3" t="s">
        <v>125</v>
      </c>
      <c r="O3" s="7">
        <f>5*10^7</f>
        <v>50000000</v>
      </c>
      <c r="P3" s="7">
        <v>210000.0</v>
      </c>
    </row>
    <row r="4" ht="15.75" customHeight="1">
      <c r="B4">
        <v>1000.0</v>
      </c>
      <c r="C4">
        <v>970.0</v>
      </c>
      <c r="D4">
        <v>30.0</v>
      </c>
      <c r="L4" s="57">
        <v>50.0</v>
      </c>
      <c r="N4" s="7" t="s">
        <v>126</v>
      </c>
      <c r="O4" s="7">
        <v>1500.0</v>
      </c>
      <c r="P4" s="7">
        <v>1000.0</v>
      </c>
    </row>
    <row r="5" ht="15.75" customHeight="1">
      <c r="A5" t="s">
        <v>127</v>
      </c>
      <c r="L5" s="57">
        <v>197.0</v>
      </c>
    </row>
    <row r="6" ht="15.75" customHeight="1">
      <c r="A6" t="s">
        <v>128</v>
      </c>
      <c r="L6" s="98">
        <f> (1/L3) * (1/(L4/1000)) * L5</f>
        <v>39400000000</v>
      </c>
    </row>
    <row r="7" ht="15.75" customHeight="1">
      <c r="N7" s="7" t="s">
        <v>129</v>
      </c>
      <c r="O7" s="97">
        <f t="shared" ref="O7:P7" si="1">(O3/O2) * O4</f>
        <v>1.903553299</v>
      </c>
      <c r="P7">
        <f t="shared" si="1"/>
        <v>4.2</v>
      </c>
    </row>
    <row r="8" ht="15.75" customHeight="1">
      <c r="A8" t="s">
        <v>130</v>
      </c>
      <c r="O8" t="str">
        <f t="shared" ref="O8:P8" si="2">L12</f>
        <v>I0^8 stock concentration</v>
      </c>
      <c r="P8" s="97">
        <f t="shared" si="2"/>
        <v>328000000</v>
      </c>
    </row>
    <row r="9" ht="15.75" customHeight="1">
      <c r="B9" t="s">
        <v>131</v>
      </c>
      <c r="C9" s="96" t="s">
        <v>132</v>
      </c>
      <c r="D9" s="96" t="s">
        <v>133</v>
      </c>
      <c r="E9" s="96" t="s">
        <v>134</v>
      </c>
      <c r="F9" s="96" t="s">
        <v>135</v>
      </c>
    </row>
    <row r="10" ht="15.75" customHeight="1">
      <c r="A10" t="s">
        <v>136</v>
      </c>
      <c r="B10" s="58">
        <v>1.0</v>
      </c>
      <c r="C10">
        <f>10^-1</f>
        <v>0.1</v>
      </c>
      <c r="D10">
        <f>10^-2</f>
        <v>0.01</v>
      </c>
      <c r="E10">
        <f>10^-3</f>
        <v>0.001</v>
      </c>
      <c r="F10">
        <f>10^-4</f>
        <v>0.0001</v>
      </c>
      <c r="G10" s="99"/>
      <c r="L10" s="100" t="s">
        <v>137</v>
      </c>
      <c r="M10" s="101"/>
    </row>
    <row r="11" ht="15.75" customHeight="1">
      <c r="A11" s="56" t="s">
        <v>138</v>
      </c>
      <c r="B11" s="58">
        <v>0.0</v>
      </c>
      <c r="C11" s="58">
        <v>50.0</v>
      </c>
      <c r="D11" s="58">
        <v>50.0</v>
      </c>
      <c r="E11" s="58">
        <v>50.0</v>
      </c>
      <c r="F11" s="58">
        <v>50.0</v>
      </c>
      <c r="G11" s="102"/>
      <c r="L11" s="103" t="s">
        <v>139</v>
      </c>
      <c r="M11" s="104">
        <v>3.94E10</v>
      </c>
    </row>
    <row r="12" ht="15.75" customHeight="1">
      <c r="A12" t="s">
        <v>140</v>
      </c>
      <c r="B12" s="57" t="s">
        <v>141</v>
      </c>
      <c r="C12" s="57">
        <v>4.0</v>
      </c>
      <c r="D12" s="57">
        <v>0.0</v>
      </c>
      <c r="E12" s="57">
        <v>0.0</v>
      </c>
      <c r="F12" s="57">
        <v>0.0</v>
      </c>
      <c r="G12" s="105"/>
      <c r="L12" s="103" t="s">
        <v>142</v>
      </c>
      <c r="M12" s="104">
        <v>3.28E8</v>
      </c>
    </row>
    <row r="13" ht="15.75" customHeight="1">
      <c r="A13" t="s">
        <v>143</v>
      </c>
      <c r="C13" s="7">
        <v>5.0</v>
      </c>
      <c r="D13" s="7">
        <v>0.0</v>
      </c>
      <c r="E13" s="7">
        <v>0.0</v>
      </c>
      <c r="F13" s="7">
        <v>0.0</v>
      </c>
      <c r="L13" s="103" t="s">
        <v>144</v>
      </c>
      <c r="M13" s="106">
        <v>1200.0</v>
      </c>
    </row>
    <row r="14" ht="15.75" customHeight="1">
      <c r="C14" s="7">
        <v>2.0</v>
      </c>
      <c r="D14" s="7">
        <v>0.0</v>
      </c>
      <c r="E14" s="7">
        <v>1.0</v>
      </c>
      <c r="F14" s="7">
        <v>0.0</v>
      </c>
      <c r="L14" s="103" t="s">
        <v>145</v>
      </c>
      <c r="M14" s="106">
        <v>10.0</v>
      </c>
    </row>
    <row r="15" ht="15.75" customHeight="1">
      <c r="A15" s="19" t="s">
        <v>146</v>
      </c>
      <c r="L15" s="101"/>
      <c r="M15" s="101"/>
    </row>
    <row r="16" ht="15.75" customHeight="1">
      <c r="A16" s="63" t="s">
        <v>147</v>
      </c>
      <c r="L16" s="100" t="s">
        <v>148</v>
      </c>
      <c r="M16" s="101"/>
    </row>
    <row r="17" ht="15.75" customHeight="1">
      <c r="A17" s="98">
        <f>((1/(D4/B4))*(1/C10)*(1/(C11/1000))*C12)</f>
        <v>26666.66667</v>
      </c>
      <c r="B17" s="98">
        <f>((1/(D4/B4))*(1/C10)*(1/(C11/1000))*C13)</f>
        <v>33333.33333</v>
      </c>
      <c r="C17" s="98">
        <f>((1/(D4/B4))*(1/C10)*(1/(C11/1000))*C14)</f>
        <v>13333.33333</v>
      </c>
      <c r="D17" s="98"/>
      <c r="L17" s="103" t="s">
        <v>142</v>
      </c>
      <c r="M17" s="104">
        <v>3.28E8</v>
      </c>
    </row>
    <row r="18" ht="15.75" customHeight="1">
      <c r="A18" s="19" t="s">
        <v>149</v>
      </c>
      <c r="L18" s="103" t="s">
        <v>150</v>
      </c>
      <c r="M18" s="104">
        <v>7000000.0</v>
      </c>
    </row>
    <row r="19" ht="15.75" customHeight="1">
      <c r="A19" s="63" t="s">
        <v>151</v>
      </c>
      <c r="L19" s="103" t="s">
        <v>152</v>
      </c>
      <c r="M19" s="106">
        <v>1200.0</v>
      </c>
    </row>
    <row r="20" ht="15.75" customHeight="1">
      <c r="A20" s="98">
        <f> (1/C10) * (1/(C11/1000)) * C12</f>
        <v>800</v>
      </c>
      <c r="B20" s="98">
        <f> (1/C10) * (1/(C11/1000)) * C13</f>
        <v>1000</v>
      </c>
      <c r="C20" s="98">
        <f> (1/C10) * (1/(C11/1000)) * C14</f>
        <v>400</v>
      </c>
      <c r="D20" s="98"/>
      <c r="L20" s="103" t="s">
        <v>145</v>
      </c>
      <c r="M20" s="106">
        <v>25.6</v>
      </c>
    </row>
    <row r="21" ht="15.75" customHeight="1">
      <c r="A21" t="s">
        <v>153</v>
      </c>
      <c r="B21" s="98">
        <f>AVERAGE(A20:C20)</f>
        <v>733.3333333</v>
      </c>
      <c r="C21" t="s">
        <v>154</v>
      </c>
      <c r="D21" s="98">
        <f>(25/1000)*B21</f>
        <v>18.33333333</v>
      </c>
      <c r="L21" s="101"/>
      <c r="M21" s="101"/>
    </row>
    <row r="22" ht="15.75" customHeight="1">
      <c r="L22" s="100" t="s">
        <v>155</v>
      </c>
      <c r="M22" s="101"/>
    </row>
    <row r="23" ht="15.75" customHeight="1">
      <c r="A23" s="7" t="s">
        <v>156</v>
      </c>
      <c r="L23" s="103" t="s">
        <v>150</v>
      </c>
      <c r="M23" s="104">
        <v>7000000.0</v>
      </c>
    </row>
    <row r="24" ht="15.75" customHeight="1">
      <c r="L24" s="103" t="s">
        <v>157</v>
      </c>
      <c r="M24" s="107">
        <v>210000.0</v>
      </c>
    </row>
    <row r="25" ht="15.75" customHeight="1">
      <c r="A25" s="7" t="s">
        <v>158</v>
      </c>
      <c r="L25" s="103" t="s">
        <v>159</v>
      </c>
      <c r="M25" s="106">
        <v>1000.0</v>
      </c>
    </row>
    <row r="26" ht="15.75" customHeight="1">
      <c r="C26" s="96" t="s">
        <v>160</v>
      </c>
      <c r="D26" s="96" t="s">
        <v>161</v>
      </c>
      <c r="E26" s="96" t="s">
        <v>162</v>
      </c>
      <c r="F26" s="108" t="s">
        <v>163</v>
      </c>
      <c r="G26" s="109"/>
      <c r="H26" s="105"/>
      <c r="I26" s="105"/>
      <c r="J26" s="105"/>
      <c r="L26" s="103" t="s">
        <v>145</v>
      </c>
      <c r="M26" s="106">
        <v>30.0</v>
      </c>
    </row>
    <row r="27" ht="15.75" customHeight="1">
      <c r="B27" t="s">
        <v>136</v>
      </c>
      <c r="C27" s="58">
        <f>10^-1</f>
        <v>0.1</v>
      </c>
      <c r="D27" s="58">
        <f>10^-2</f>
        <v>0.01</v>
      </c>
      <c r="E27" s="58">
        <f>10^-3</f>
        <v>0.001</v>
      </c>
      <c r="F27" s="59">
        <f>10^-4</f>
        <v>0.0001</v>
      </c>
      <c r="G27" s="110"/>
      <c r="H27" s="56"/>
      <c r="I27" s="56"/>
      <c r="J27" s="56"/>
    </row>
    <row r="28" ht="15.75" customHeight="1">
      <c r="B28" s="7" t="s">
        <v>164</v>
      </c>
      <c r="C28" s="57">
        <v>50.0</v>
      </c>
      <c r="D28" s="57">
        <v>50.0</v>
      </c>
      <c r="E28" s="57">
        <v>50.0</v>
      </c>
      <c r="F28" s="111">
        <v>50.0</v>
      </c>
      <c r="G28" s="110"/>
      <c r="H28" s="56"/>
      <c r="I28" s="112"/>
      <c r="J28" s="56"/>
    </row>
    <row r="29" ht="15.75" customHeight="1">
      <c r="B29" s="7" t="s">
        <v>165</v>
      </c>
      <c r="C29" s="57">
        <v>5.0</v>
      </c>
      <c r="D29" s="57">
        <v>0.0</v>
      </c>
      <c r="E29" s="57">
        <v>0.0</v>
      </c>
      <c r="F29" s="111">
        <v>0.0</v>
      </c>
      <c r="G29" s="110"/>
      <c r="H29" s="56"/>
      <c r="I29" s="112"/>
      <c r="J29" s="56"/>
    </row>
    <row r="30" ht="15.75" customHeight="1">
      <c r="C30" s="98">
        <f t="shared" ref="C30:F30" si="3"> (1/C27) * (1/(C28/1000)) * C29</f>
        <v>1000</v>
      </c>
      <c r="D30" s="98">
        <f t="shared" si="3"/>
        <v>0</v>
      </c>
      <c r="E30" s="98">
        <f t="shared" si="3"/>
        <v>0</v>
      </c>
      <c r="F30" s="98">
        <f t="shared" si="3"/>
        <v>0</v>
      </c>
      <c r="G30" s="98"/>
      <c r="H30" s="98"/>
      <c r="I30" s="98"/>
      <c r="J30" s="9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3" width="10.78"/>
    <col customWidth="1" min="24" max="24" width="10.56"/>
  </cols>
  <sheetData>
    <row r="1" ht="15.75" customHeight="1">
      <c r="A1" s="113" t="s">
        <v>166</v>
      </c>
      <c r="B1" s="113" t="s">
        <v>167</v>
      </c>
      <c r="C1" s="114" t="s">
        <v>84</v>
      </c>
      <c r="D1" s="113" t="s">
        <v>114</v>
      </c>
      <c r="E1" s="113" t="s">
        <v>115</v>
      </c>
      <c r="F1" s="113" t="s">
        <v>168</v>
      </c>
      <c r="G1" s="113" t="s">
        <v>169</v>
      </c>
      <c r="H1" s="113" t="s">
        <v>170</v>
      </c>
      <c r="I1" s="113" t="s">
        <v>171</v>
      </c>
      <c r="J1" s="113" t="s">
        <v>172</v>
      </c>
      <c r="K1" s="113" t="s">
        <v>173</v>
      </c>
      <c r="L1" s="113" t="s">
        <v>174</v>
      </c>
      <c r="M1" s="113" t="s">
        <v>175</v>
      </c>
      <c r="N1" s="113" t="s">
        <v>176</v>
      </c>
      <c r="O1" s="113" t="s">
        <v>177</v>
      </c>
      <c r="P1" s="113" t="s">
        <v>178</v>
      </c>
      <c r="Q1" s="113" t="s">
        <v>179</v>
      </c>
      <c r="R1" s="113" t="s">
        <v>180</v>
      </c>
      <c r="S1" s="113" t="s">
        <v>181</v>
      </c>
      <c r="T1" s="113" t="s">
        <v>182</v>
      </c>
      <c r="U1" s="113" t="s">
        <v>183</v>
      </c>
      <c r="V1" s="113" t="s">
        <v>184</v>
      </c>
      <c r="W1" s="67" t="s">
        <v>185</v>
      </c>
      <c r="X1" s="56"/>
    </row>
    <row r="2" ht="15.75" customHeight="1">
      <c r="A2" s="86">
        <v>0.0</v>
      </c>
      <c r="B2" s="115">
        <v>43677.0</v>
      </c>
      <c r="C2" s="116" t="str">
        <f>'Tube wts'!C2</f>
        <v>NT_7_0</v>
      </c>
      <c r="D2" s="116">
        <f>'Tube wts'!D2</f>
        <v>0.9882</v>
      </c>
      <c r="E2" s="116">
        <f>'Tube wts'!E2</f>
        <v>1.0089</v>
      </c>
      <c r="F2" s="117">
        <f t="shared" ref="F2:F188" si="1">E2-D2</f>
        <v>0.0207</v>
      </c>
      <c r="G2" s="117">
        <f t="shared" ref="G2:G188" si="2">F2*9000</f>
        <v>186.3</v>
      </c>
      <c r="H2" s="118">
        <v>0.0</v>
      </c>
      <c r="I2" s="116" t="s">
        <v>141</v>
      </c>
      <c r="J2" s="116" t="s">
        <v>141</v>
      </c>
      <c r="K2" s="116" t="s">
        <v>141</v>
      </c>
      <c r="L2" s="116" t="s">
        <v>141</v>
      </c>
      <c r="M2" s="116" t="s">
        <v>141</v>
      </c>
      <c r="N2" s="116">
        <v>50.0</v>
      </c>
      <c r="O2" s="116">
        <f t="shared" ref="O2:O188" si="3">1/(N2/1000)</f>
        <v>20</v>
      </c>
      <c r="P2" s="119">
        <f t="shared" ref="P2:P18" si="4">O2 * (1/10^-1) *H2</f>
        <v>0</v>
      </c>
      <c r="Q2" s="119"/>
      <c r="R2" s="119"/>
      <c r="S2" s="119"/>
      <c r="T2" s="119"/>
      <c r="U2" s="119"/>
      <c r="V2" s="120"/>
      <c r="W2" s="121">
        <f t="shared" ref="W2:W48" si="5">AVERAGE(P2:U2)</f>
        <v>0</v>
      </c>
      <c r="X2" s="122"/>
    </row>
    <row r="3" ht="15.75" customHeight="1">
      <c r="A3" s="73">
        <v>0.0</v>
      </c>
      <c r="B3" s="123">
        <v>43677.0</v>
      </c>
      <c r="C3" s="124" t="str">
        <f>'Tube wts'!C3</f>
        <v>NT_7_R</v>
      </c>
      <c r="D3" s="124">
        <f>'Tube wts'!D3</f>
        <v>0.9868</v>
      </c>
      <c r="E3" s="124">
        <f>'Tube wts'!E3</f>
        <v>1.01</v>
      </c>
      <c r="F3" s="125">
        <f t="shared" si="1"/>
        <v>0.0232</v>
      </c>
      <c r="G3" s="125">
        <f t="shared" si="2"/>
        <v>208.8</v>
      </c>
      <c r="H3" s="88">
        <v>0.0</v>
      </c>
      <c r="I3" s="126" t="s">
        <v>141</v>
      </c>
      <c r="J3" s="126" t="s">
        <v>141</v>
      </c>
      <c r="K3" s="126" t="s">
        <v>141</v>
      </c>
      <c r="L3" s="126" t="s">
        <v>141</v>
      </c>
      <c r="M3" s="126" t="s">
        <v>141</v>
      </c>
      <c r="N3" s="126">
        <v>50.0</v>
      </c>
      <c r="O3" s="124">
        <f t="shared" si="3"/>
        <v>20</v>
      </c>
      <c r="P3" s="127">
        <f t="shared" si="4"/>
        <v>0</v>
      </c>
      <c r="Q3" s="127"/>
      <c r="R3" s="127"/>
      <c r="S3" s="127"/>
      <c r="T3" s="127"/>
      <c r="U3" s="127"/>
      <c r="V3" s="128"/>
      <c r="W3" s="129">
        <f t="shared" si="5"/>
        <v>0</v>
      </c>
      <c r="X3" s="130"/>
    </row>
    <row r="4" ht="15.75" customHeight="1">
      <c r="A4" s="131">
        <v>0.0</v>
      </c>
      <c r="B4" s="132">
        <v>43677.0</v>
      </c>
      <c r="C4" s="133" t="str">
        <f>'Tube wts'!C4</f>
        <v>F1_7_0</v>
      </c>
      <c r="D4" s="133">
        <f>'Tube wts'!D4</f>
        <v>0.9815</v>
      </c>
      <c r="E4" s="133">
        <f>'Tube wts'!E4</f>
        <v>1.0036</v>
      </c>
      <c r="F4" s="134">
        <f t="shared" si="1"/>
        <v>0.0221</v>
      </c>
      <c r="G4" s="134">
        <f t="shared" si="2"/>
        <v>198.9</v>
      </c>
      <c r="H4" s="135">
        <v>0.0</v>
      </c>
      <c r="I4" s="136" t="s">
        <v>141</v>
      </c>
      <c r="J4" s="136" t="s">
        <v>141</v>
      </c>
      <c r="K4" s="136" t="s">
        <v>141</v>
      </c>
      <c r="L4" s="136" t="s">
        <v>141</v>
      </c>
      <c r="M4" s="136" t="s">
        <v>141</v>
      </c>
      <c r="N4" s="136">
        <v>50.0</v>
      </c>
      <c r="O4" s="136">
        <f t="shared" si="3"/>
        <v>20</v>
      </c>
      <c r="P4" s="137">
        <f t="shared" si="4"/>
        <v>0</v>
      </c>
      <c r="Q4" s="137"/>
      <c r="R4" s="137"/>
      <c r="S4" s="137"/>
      <c r="T4" s="137"/>
      <c r="U4" s="137"/>
      <c r="V4" s="136"/>
      <c r="W4" s="137">
        <f t="shared" si="5"/>
        <v>0</v>
      </c>
      <c r="X4" s="138"/>
    </row>
    <row r="5" ht="15.75" customHeight="1">
      <c r="A5" s="131">
        <v>0.0</v>
      </c>
      <c r="B5" s="132">
        <v>43677.0</v>
      </c>
      <c r="C5" s="133" t="str">
        <f>'Tube wts'!C5</f>
        <v>F1_7_R</v>
      </c>
      <c r="D5" s="133">
        <f>'Tube wts'!D5</f>
        <v>0.9835</v>
      </c>
      <c r="E5" s="133">
        <f>'Tube wts'!E5</f>
        <v>1.0208</v>
      </c>
      <c r="F5" s="134">
        <f t="shared" si="1"/>
        <v>0.0373</v>
      </c>
      <c r="G5" s="134">
        <f t="shared" si="2"/>
        <v>335.7</v>
      </c>
      <c r="H5" s="135">
        <v>0.0</v>
      </c>
      <c r="I5" s="136" t="s">
        <v>141</v>
      </c>
      <c r="J5" s="136" t="s">
        <v>141</v>
      </c>
      <c r="K5" s="136" t="s">
        <v>141</v>
      </c>
      <c r="L5" s="136" t="s">
        <v>141</v>
      </c>
      <c r="M5" s="136" t="s">
        <v>141</v>
      </c>
      <c r="N5" s="136">
        <v>50.0</v>
      </c>
      <c r="O5" s="136">
        <f t="shared" si="3"/>
        <v>20</v>
      </c>
      <c r="P5" s="137">
        <f t="shared" si="4"/>
        <v>0</v>
      </c>
      <c r="Q5" s="137"/>
      <c r="R5" s="137"/>
      <c r="S5" s="137"/>
      <c r="T5" s="137"/>
      <c r="U5" s="137"/>
      <c r="V5" s="136"/>
      <c r="W5" s="137">
        <f t="shared" si="5"/>
        <v>0</v>
      </c>
      <c r="X5" s="138"/>
    </row>
    <row r="6" ht="15.75" customHeight="1">
      <c r="A6" s="78">
        <v>0.0</v>
      </c>
      <c r="B6" s="52">
        <v>43677.0</v>
      </c>
      <c r="C6" s="124" t="str">
        <f>'Tube wts'!C6</f>
        <v>F1_7_L</v>
      </c>
      <c r="D6" s="124">
        <f>'Tube wts'!D6</f>
        <v>0.9855</v>
      </c>
      <c r="E6" s="124">
        <f>'Tube wts'!E6</f>
        <v>1.0067</v>
      </c>
      <c r="F6" s="125">
        <f t="shared" si="1"/>
        <v>0.0212</v>
      </c>
      <c r="G6" s="125">
        <f t="shared" si="2"/>
        <v>190.8</v>
      </c>
      <c r="H6" s="139">
        <v>0.0</v>
      </c>
      <c r="I6" s="140" t="s">
        <v>141</v>
      </c>
      <c r="J6" s="140" t="s">
        <v>141</v>
      </c>
      <c r="K6" s="140" t="s">
        <v>141</v>
      </c>
      <c r="L6" s="140" t="s">
        <v>141</v>
      </c>
      <c r="M6" s="140" t="s">
        <v>141</v>
      </c>
      <c r="N6" s="140">
        <v>50.0</v>
      </c>
      <c r="O6" s="140">
        <f t="shared" si="3"/>
        <v>20</v>
      </c>
      <c r="P6" s="127">
        <f t="shared" si="4"/>
        <v>0</v>
      </c>
      <c r="Q6" s="127"/>
      <c r="R6" s="127"/>
      <c r="S6" s="127"/>
      <c r="T6" s="127"/>
      <c r="U6" s="127"/>
      <c r="V6" s="140"/>
      <c r="W6" s="127">
        <f t="shared" si="5"/>
        <v>0</v>
      </c>
      <c r="X6" s="130"/>
    </row>
    <row r="7" ht="15.75" customHeight="1">
      <c r="A7" s="78">
        <v>0.0</v>
      </c>
      <c r="B7" s="52">
        <v>43677.0</v>
      </c>
      <c r="C7" s="124" t="str">
        <f>'Tube wts'!C7</f>
        <v>F1_7_LR</v>
      </c>
      <c r="D7" s="124">
        <f>'Tube wts'!D7</f>
        <v>0.9813</v>
      </c>
      <c r="E7" s="124">
        <f>'Tube wts'!E7</f>
        <v>1.0101</v>
      </c>
      <c r="F7" s="125">
        <f t="shared" si="1"/>
        <v>0.0288</v>
      </c>
      <c r="G7" s="125">
        <f t="shared" si="2"/>
        <v>259.2</v>
      </c>
      <c r="H7" s="139">
        <v>0.0</v>
      </c>
      <c r="I7" s="140" t="s">
        <v>141</v>
      </c>
      <c r="J7" s="140" t="s">
        <v>141</v>
      </c>
      <c r="K7" s="140" t="s">
        <v>141</v>
      </c>
      <c r="L7" s="140" t="s">
        <v>141</v>
      </c>
      <c r="M7" s="140" t="s">
        <v>141</v>
      </c>
      <c r="N7" s="140">
        <v>50.0</v>
      </c>
      <c r="O7" s="140">
        <f t="shared" si="3"/>
        <v>20</v>
      </c>
      <c r="P7" s="127">
        <f t="shared" si="4"/>
        <v>0</v>
      </c>
      <c r="Q7" s="127"/>
      <c r="R7" s="127"/>
      <c r="S7" s="127"/>
      <c r="T7" s="127"/>
      <c r="U7" s="127"/>
      <c r="V7" s="140"/>
      <c r="W7" s="127">
        <f t="shared" si="5"/>
        <v>0</v>
      </c>
      <c r="X7" s="130"/>
    </row>
    <row r="8" ht="15.75" customHeight="1">
      <c r="A8" s="131">
        <v>0.0</v>
      </c>
      <c r="B8" s="132">
        <v>43677.0</v>
      </c>
      <c r="C8" s="133" t="str">
        <f>'Tube wts'!C8</f>
        <v>F2_7_L</v>
      </c>
      <c r="D8" s="133">
        <f>'Tube wts'!D8</f>
        <v>0.9859</v>
      </c>
      <c r="E8" s="133">
        <f>'Tube wts'!E8</f>
        <v>1.0166</v>
      </c>
      <c r="F8" s="134">
        <f t="shared" si="1"/>
        <v>0.0307</v>
      </c>
      <c r="G8" s="134">
        <f t="shared" si="2"/>
        <v>276.3</v>
      </c>
      <c r="H8" s="135">
        <v>0.0</v>
      </c>
      <c r="I8" s="136" t="s">
        <v>141</v>
      </c>
      <c r="J8" s="136" t="s">
        <v>141</v>
      </c>
      <c r="K8" s="136" t="s">
        <v>141</v>
      </c>
      <c r="L8" s="136" t="s">
        <v>141</v>
      </c>
      <c r="M8" s="136" t="s">
        <v>141</v>
      </c>
      <c r="N8" s="136">
        <v>50.0</v>
      </c>
      <c r="O8" s="136">
        <f t="shared" si="3"/>
        <v>20</v>
      </c>
      <c r="P8" s="137">
        <f t="shared" si="4"/>
        <v>0</v>
      </c>
      <c r="Q8" s="137"/>
      <c r="R8" s="137"/>
      <c r="S8" s="137"/>
      <c r="T8" s="137"/>
      <c r="U8" s="137"/>
      <c r="V8" s="136"/>
      <c r="W8" s="137">
        <f t="shared" si="5"/>
        <v>0</v>
      </c>
      <c r="X8" s="138"/>
    </row>
    <row r="9" ht="15.75" customHeight="1">
      <c r="A9" s="131">
        <v>0.0</v>
      </c>
      <c r="B9" s="132">
        <v>43677.0</v>
      </c>
      <c r="C9" s="133" t="str">
        <f>'Tube wts'!C9</f>
        <v>F2_7_LR</v>
      </c>
      <c r="D9" s="133">
        <f>'Tube wts'!D9</f>
        <v>0.9869</v>
      </c>
      <c r="E9" s="133">
        <f>'Tube wts'!E9</f>
        <v>1.0105</v>
      </c>
      <c r="F9" s="134">
        <f t="shared" si="1"/>
        <v>0.0236</v>
      </c>
      <c r="G9" s="134">
        <f t="shared" si="2"/>
        <v>212.4</v>
      </c>
      <c r="H9" s="135">
        <v>0.0</v>
      </c>
      <c r="I9" s="136" t="s">
        <v>141</v>
      </c>
      <c r="J9" s="136" t="s">
        <v>141</v>
      </c>
      <c r="K9" s="136" t="s">
        <v>141</v>
      </c>
      <c r="L9" s="136" t="s">
        <v>141</v>
      </c>
      <c r="M9" s="136" t="s">
        <v>141</v>
      </c>
      <c r="N9" s="136">
        <v>50.0</v>
      </c>
      <c r="O9" s="136">
        <f t="shared" si="3"/>
        <v>20</v>
      </c>
      <c r="P9" s="137">
        <f t="shared" si="4"/>
        <v>0</v>
      </c>
      <c r="Q9" s="137"/>
      <c r="R9" s="137"/>
      <c r="S9" s="137"/>
      <c r="T9" s="137"/>
      <c r="U9" s="137"/>
      <c r="V9" s="136"/>
      <c r="W9" s="137">
        <f t="shared" si="5"/>
        <v>0</v>
      </c>
      <c r="X9" s="138"/>
    </row>
    <row r="10" ht="15.75" customHeight="1">
      <c r="A10" s="78">
        <v>0.0</v>
      </c>
      <c r="B10" s="52">
        <v>43677.0</v>
      </c>
      <c r="C10" s="124" t="str">
        <f>'Tube wts'!C10</f>
        <v>M_7_0</v>
      </c>
      <c r="D10" s="124">
        <f>'Tube wts'!D10</f>
        <v>0.9804</v>
      </c>
      <c r="E10" s="124">
        <f>'Tube wts'!E10</f>
        <v>1.0062</v>
      </c>
      <c r="F10" s="125">
        <f t="shared" si="1"/>
        <v>0.0258</v>
      </c>
      <c r="G10" s="125">
        <f t="shared" si="2"/>
        <v>232.2</v>
      </c>
      <c r="H10" s="139">
        <v>0.0</v>
      </c>
      <c r="I10" s="140" t="s">
        <v>141</v>
      </c>
      <c r="J10" s="140" t="s">
        <v>141</v>
      </c>
      <c r="K10" s="140" t="s">
        <v>141</v>
      </c>
      <c r="L10" s="140" t="s">
        <v>141</v>
      </c>
      <c r="M10" s="140" t="s">
        <v>141</v>
      </c>
      <c r="N10" s="140">
        <v>50.0</v>
      </c>
      <c r="O10" s="140">
        <f t="shared" si="3"/>
        <v>20</v>
      </c>
      <c r="P10" s="127">
        <f t="shared" si="4"/>
        <v>0</v>
      </c>
      <c r="Q10" s="127"/>
      <c r="R10" s="127"/>
      <c r="S10" s="127"/>
      <c r="T10" s="127"/>
      <c r="U10" s="127"/>
      <c r="V10" s="140"/>
      <c r="W10" s="127">
        <f t="shared" si="5"/>
        <v>0</v>
      </c>
      <c r="X10" s="141"/>
    </row>
    <row r="11" ht="15.75" customHeight="1">
      <c r="A11" s="78">
        <v>0.0</v>
      </c>
      <c r="B11" s="52">
        <v>43677.0</v>
      </c>
      <c r="C11" s="124" t="str">
        <f>'Tube wts'!C11</f>
        <v>M_7_R</v>
      </c>
      <c r="D11" s="124">
        <f>'Tube wts'!D11</f>
        <v>0.9877</v>
      </c>
      <c r="E11" s="124">
        <f>'Tube wts'!E11</f>
        <v>1.008</v>
      </c>
      <c r="F11" s="125">
        <f t="shared" si="1"/>
        <v>0.0203</v>
      </c>
      <c r="G11" s="125">
        <f t="shared" si="2"/>
        <v>182.7</v>
      </c>
      <c r="H11" s="139">
        <v>0.0</v>
      </c>
      <c r="I11" s="140" t="s">
        <v>141</v>
      </c>
      <c r="J11" s="140" t="s">
        <v>141</v>
      </c>
      <c r="K11" s="140" t="s">
        <v>141</v>
      </c>
      <c r="L11" s="140" t="s">
        <v>141</v>
      </c>
      <c r="M11" s="140" t="s">
        <v>141</v>
      </c>
      <c r="N11" s="140">
        <v>50.0</v>
      </c>
      <c r="O11" s="140">
        <f t="shared" si="3"/>
        <v>20</v>
      </c>
      <c r="P11" s="127">
        <f t="shared" si="4"/>
        <v>0</v>
      </c>
      <c r="Q11" s="127"/>
      <c r="R11" s="127"/>
      <c r="S11" s="127"/>
      <c r="T11" s="127"/>
      <c r="U11" s="127"/>
      <c r="V11" s="140"/>
      <c r="W11" s="127">
        <f t="shared" si="5"/>
        <v>0</v>
      </c>
      <c r="X11" s="141"/>
    </row>
    <row r="12" ht="15.75" customHeight="1">
      <c r="A12" s="131">
        <v>0.0</v>
      </c>
      <c r="B12" s="132">
        <v>43677.0</v>
      </c>
      <c r="C12" s="133" t="str">
        <f>'Tube wts'!C12</f>
        <v>M_7_L</v>
      </c>
      <c r="D12" s="133">
        <f>'Tube wts'!D12</f>
        <v>0.9829</v>
      </c>
      <c r="E12" s="133">
        <f>'Tube wts'!E12</f>
        <v>1.0075</v>
      </c>
      <c r="F12" s="134">
        <f t="shared" si="1"/>
        <v>0.0246</v>
      </c>
      <c r="G12" s="134">
        <f t="shared" si="2"/>
        <v>221.4</v>
      </c>
      <c r="H12" s="135">
        <v>0.0</v>
      </c>
      <c r="I12" s="136" t="s">
        <v>141</v>
      </c>
      <c r="J12" s="136" t="s">
        <v>141</v>
      </c>
      <c r="K12" s="136" t="s">
        <v>141</v>
      </c>
      <c r="L12" s="136" t="s">
        <v>141</v>
      </c>
      <c r="M12" s="136" t="s">
        <v>141</v>
      </c>
      <c r="N12" s="136">
        <v>50.0</v>
      </c>
      <c r="O12" s="136">
        <f t="shared" si="3"/>
        <v>20</v>
      </c>
      <c r="P12" s="137">
        <f t="shared" si="4"/>
        <v>0</v>
      </c>
      <c r="Q12" s="137"/>
      <c r="R12" s="137"/>
      <c r="S12" s="137"/>
      <c r="T12" s="137"/>
      <c r="U12" s="137"/>
      <c r="V12" s="136"/>
      <c r="W12" s="137">
        <f t="shared" si="5"/>
        <v>0</v>
      </c>
      <c r="X12" s="142"/>
    </row>
    <row r="13" ht="15.75" customHeight="1">
      <c r="A13" s="131">
        <v>0.0</v>
      </c>
      <c r="B13" s="132">
        <v>43677.0</v>
      </c>
      <c r="C13" s="133" t="str">
        <f>'Tube wts'!C13</f>
        <v>M_7_LR</v>
      </c>
      <c r="D13" s="133">
        <f>'Tube wts'!D13</f>
        <v>0.9825</v>
      </c>
      <c r="E13" s="133">
        <f>'Tube wts'!E13</f>
        <v>1.0042</v>
      </c>
      <c r="F13" s="134">
        <f t="shared" si="1"/>
        <v>0.0217</v>
      </c>
      <c r="G13" s="134">
        <f t="shared" si="2"/>
        <v>195.3</v>
      </c>
      <c r="H13" s="135">
        <v>0.0</v>
      </c>
      <c r="I13" s="136" t="s">
        <v>141</v>
      </c>
      <c r="J13" s="136" t="s">
        <v>141</v>
      </c>
      <c r="K13" s="136" t="s">
        <v>141</v>
      </c>
      <c r="L13" s="136" t="s">
        <v>141</v>
      </c>
      <c r="M13" s="136" t="s">
        <v>141</v>
      </c>
      <c r="N13" s="136">
        <v>50.0</v>
      </c>
      <c r="O13" s="136">
        <f t="shared" si="3"/>
        <v>20</v>
      </c>
      <c r="P13" s="137">
        <f t="shared" si="4"/>
        <v>0</v>
      </c>
      <c r="Q13" s="137"/>
      <c r="R13" s="137"/>
      <c r="S13" s="137"/>
      <c r="T13" s="137"/>
      <c r="U13" s="137"/>
      <c r="V13" s="136"/>
      <c r="W13" s="137">
        <f t="shared" si="5"/>
        <v>0</v>
      </c>
      <c r="X13" s="142"/>
    </row>
    <row r="14" ht="15.75" customHeight="1">
      <c r="A14" s="78">
        <v>0.0</v>
      </c>
      <c r="B14" s="52">
        <v>43677.0</v>
      </c>
      <c r="C14" s="124" t="str">
        <f>'Tube wts'!C14</f>
        <v>L_7_0</v>
      </c>
      <c r="D14" s="124">
        <f>'Tube wts'!D14</f>
        <v>0.9816</v>
      </c>
      <c r="E14" s="124">
        <f>'Tube wts'!E14</f>
        <v>1.0126</v>
      </c>
      <c r="F14" s="125">
        <f t="shared" si="1"/>
        <v>0.031</v>
      </c>
      <c r="G14" s="125">
        <f t="shared" si="2"/>
        <v>279</v>
      </c>
      <c r="H14" s="139">
        <v>0.0</v>
      </c>
      <c r="I14" s="140" t="s">
        <v>141</v>
      </c>
      <c r="J14" s="140" t="s">
        <v>141</v>
      </c>
      <c r="K14" s="140" t="s">
        <v>141</v>
      </c>
      <c r="L14" s="140" t="s">
        <v>141</v>
      </c>
      <c r="M14" s="140" t="s">
        <v>141</v>
      </c>
      <c r="N14" s="140">
        <v>50.0</v>
      </c>
      <c r="O14" s="140">
        <f t="shared" si="3"/>
        <v>20</v>
      </c>
      <c r="P14" s="127">
        <f t="shared" si="4"/>
        <v>0</v>
      </c>
      <c r="Q14" s="127"/>
      <c r="R14" s="127"/>
      <c r="S14" s="127"/>
      <c r="T14" s="127"/>
      <c r="U14" s="127"/>
      <c r="V14" s="140"/>
      <c r="W14" s="127">
        <f t="shared" si="5"/>
        <v>0</v>
      </c>
      <c r="X14" s="141"/>
    </row>
    <row r="15" ht="15.75" customHeight="1">
      <c r="A15" s="78">
        <v>0.0</v>
      </c>
      <c r="B15" s="52">
        <v>43677.0</v>
      </c>
      <c r="C15" s="124" t="str">
        <f>'Tube wts'!C15</f>
        <v>L_7_R</v>
      </c>
      <c r="D15" s="124">
        <f>'Tube wts'!D15</f>
        <v>0.9785</v>
      </c>
      <c r="E15" s="124">
        <f>'Tube wts'!E15</f>
        <v>1.0017</v>
      </c>
      <c r="F15" s="125">
        <f t="shared" si="1"/>
        <v>0.0232</v>
      </c>
      <c r="G15" s="125">
        <f t="shared" si="2"/>
        <v>208.8</v>
      </c>
      <c r="H15" s="139">
        <v>0.0</v>
      </c>
      <c r="I15" s="140" t="s">
        <v>141</v>
      </c>
      <c r="J15" s="140" t="s">
        <v>141</v>
      </c>
      <c r="K15" s="140" t="s">
        <v>141</v>
      </c>
      <c r="L15" s="140" t="s">
        <v>141</v>
      </c>
      <c r="M15" s="140" t="s">
        <v>141</v>
      </c>
      <c r="N15" s="140">
        <v>50.0</v>
      </c>
      <c r="O15" s="140">
        <f t="shared" si="3"/>
        <v>20</v>
      </c>
      <c r="P15" s="127">
        <f t="shared" si="4"/>
        <v>0</v>
      </c>
      <c r="Q15" s="127"/>
      <c r="R15" s="127"/>
      <c r="S15" s="127"/>
      <c r="T15" s="127"/>
      <c r="U15" s="127"/>
      <c r="V15" s="140"/>
      <c r="W15" s="127">
        <f t="shared" si="5"/>
        <v>0</v>
      </c>
      <c r="X15" s="141"/>
    </row>
    <row r="16" ht="15.75" customHeight="1">
      <c r="A16" s="131">
        <v>0.0</v>
      </c>
      <c r="B16" s="132">
        <v>43677.0</v>
      </c>
      <c r="C16" s="133" t="str">
        <f>'Tube wts'!C16</f>
        <v>L_7_L</v>
      </c>
      <c r="D16" s="133">
        <f>'Tube wts'!D16</f>
        <v>0.9763</v>
      </c>
      <c r="E16" s="133">
        <f>'Tube wts'!E16</f>
        <v>0.9951</v>
      </c>
      <c r="F16" s="134">
        <f t="shared" si="1"/>
        <v>0.0188</v>
      </c>
      <c r="G16" s="134">
        <f t="shared" si="2"/>
        <v>169.2</v>
      </c>
      <c r="H16" s="135">
        <v>0.0</v>
      </c>
      <c r="I16" s="136" t="s">
        <v>141</v>
      </c>
      <c r="J16" s="136" t="s">
        <v>141</v>
      </c>
      <c r="K16" s="136" t="s">
        <v>141</v>
      </c>
      <c r="L16" s="136" t="s">
        <v>141</v>
      </c>
      <c r="M16" s="136" t="s">
        <v>141</v>
      </c>
      <c r="N16" s="136">
        <v>50.0</v>
      </c>
      <c r="O16" s="136">
        <f t="shared" si="3"/>
        <v>20</v>
      </c>
      <c r="P16" s="137">
        <f t="shared" si="4"/>
        <v>0</v>
      </c>
      <c r="Q16" s="137"/>
      <c r="R16" s="137"/>
      <c r="S16" s="137"/>
      <c r="T16" s="137"/>
      <c r="U16" s="137"/>
      <c r="V16" s="136"/>
      <c r="W16" s="137">
        <f t="shared" si="5"/>
        <v>0</v>
      </c>
      <c r="X16" s="142"/>
    </row>
    <row r="17" ht="15.75" customHeight="1">
      <c r="A17" s="131">
        <v>0.0</v>
      </c>
      <c r="B17" s="132">
        <v>43677.0</v>
      </c>
      <c r="C17" s="133" t="str">
        <f>'Tube wts'!C17</f>
        <v>L_7_LR</v>
      </c>
      <c r="D17" s="133">
        <f>'Tube wts'!D17</f>
        <v>0.9747</v>
      </c>
      <c r="E17" s="133">
        <f>'Tube wts'!E17</f>
        <v>0.996</v>
      </c>
      <c r="F17" s="134">
        <f t="shared" si="1"/>
        <v>0.0213</v>
      </c>
      <c r="G17" s="134">
        <f t="shared" si="2"/>
        <v>191.7</v>
      </c>
      <c r="H17" s="135">
        <v>0.0</v>
      </c>
      <c r="I17" s="136" t="s">
        <v>141</v>
      </c>
      <c r="J17" s="136" t="s">
        <v>141</v>
      </c>
      <c r="K17" s="136" t="s">
        <v>141</v>
      </c>
      <c r="L17" s="136" t="s">
        <v>141</v>
      </c>
      <c r="M17" s="136" t="s">
        <v>141</v>
      </c>
      <c r="N17" s="136">
        <v>50.0</v>
      </c>
      <c r="O17" s="136">
        <f t="shared" si="3"/>
        <v>20</v>
      </c>
      <c r="P17" s="137">
        <f t="shared" si="4"/>
        <v>0</v>
      </c>
      <c r="Q17" s="137"/>
      <c r="R17" s="137"/>
      <c r="S17" s="137"/>
      <c r="T17" s="137"/>
      <c r="U17" s="137"/>
      <c r="V17" s="136"/>
      <c r="W17" s="137">
        <f t="shared" si="5"/>
        <v>0</v>
      </c>
      <c r="X17" s="142"/>
    </row>
    <row r="18" ht="15.75" customHeight="1">
      <c r="A18" s="143">
        <v>0.0</v>
      </c>
      <c r="B18" s="144">
        <v>43677.0</v>
      </c>
      <c r="C18" s="145" t="str">
        <f>'Tube wts'!C18</f>
        <v>L_7_R2</v>
      </c>
      <c r="D18" s="145">
        <f>'Tube wts'!D18</f>
        <v>0.9858</v>
      </c>
      <c r="E18" s="145">
        <f>'Tube wts'!E18</f>
        <v>1.0051</v>
      </c>
      <c r="F18" s="146">
        <f t="shared" si="1"/>
        <v>0.0193</v>
      </c>
      <c r="G18" s="146">
        <f t="shared" si="2"/>
        <v>173.7</v>
      </c>
      <c r="H18" s="147">
        <v>0.0</v>
      </c>
      <c r="I18" s="148" t="s">
        <v>141</v>
      </c>
      <c r="J18" s="148" t="s">
        <v>141</v>
      </c>
      <c r="K18" s="148" t="s">
        <v>141</v>
      </c>
      <c r="L18" s="148" t="s">
        <v>141</v>
      </c>
      <c r="M18" s="148" t="s">
        <v>141</v>
      </c>
      <c r="N18" s="148">
        <v>50.0</v>
      </c>
      <c r="O18" s="148">
        <f t="shared" si="3"/>
        <v>20</v>
      </c>
      <c r="P18" s="149">
        <f t="shared" si="4"/>
        <v>0</v>
      </c>
      <c r="Q18" s="149"/>
      <c r="R18" s="149"/>
      <c r="S18" s="149"/>
      <c r="T18" s="149"/>
      <c r="U18" s="149"/>
      <c r="V18" s="148"/>
      <c r="W18" s="149">
        <f t="shared" si="5"/>
        <v>0</v>
      </c>
      <c r="X18" s="150"/>
    </row>
    <row r="19" ht="15.75" customHeight="1">
      <c r="A19" s="86">
        <v>1.0</v>
      </c>
      <c r="B19" s="151">
        <f t="shared" ref="B19:B185" si="6">B2+1</f>
        <v>43678</v>
      </c>
      <c r="C19" s="116" t="str">
        <f>'Tube wts'!C19</f>
        <v>NT_7_0</v>
      </c>
      <c r="D19" s="116">
        <f>'Tube wts'!D19</f>
        <v>0.9858</v>
      </c>
      <c r="E19" s="116">
        <f>'Tube wts'!E19</f>
        <v>1.015</v>
      </c>
      <c r="F19" s="117">
        <f t="shared" si="1"/>
        <v>0.0292</v>
      </c>
      <c r="G19" s="117">
        <f t="shared" si="2"/>
        <v>262.8</v>
      </c>
      <c r="H19" s="152" t="s">
        <v>186</v>
      </c>
      <c r="I19" s="153" t="s">
        <v>186</v>
      </c>
      <c r="J19" s="153" t="s">
        <v>186</v>
      </c>
      <c r="K19" s="153" t="s">
        <v>186</v>
      </c>
      <c r="L19" s="153">
        <v>7.0</v>
      </c>
      <c r="M19" s="153">
        <v>0.0</v>
      </c>
      <c r="N19" s="154">
        <v>50.0</v>
      </c>
      <c r="O19" s="154">
        <f t="shared" si="3"/>
        <v>20</v>
      </c>
      <c r="P19" s="119"/>
      <c r="Q19" s="119"/>
      <c r="R19" s="119"/>
      <c r="S19" s="119"/>
      <c r="T19" s="119">
        <f t="shared" ref="T19:T20" si="7">O19 * (1/10^-5) *L19</f>
        <v>14000000</v>
      </c>
      <c r="U19" s="119"/>
      <c r="V19" s="153" t="s">
        <v>187</v>
      </c>
      <c r="W19" s="119">
        <f t="shared" si="5"/>
        <v>14000000</v>
      </c>
      <c r="X19" s="122"/>
    </row>
    <row r="20" ht="15.75" customHeight="1">
      <c r="A20" s="78">
        <v>1.0</v>
      </c>
      <c r="B20" s="155">
        <f t="shared" si="6"/>
        <v>43678</v>
      </c>
      <c r="C20" s="124" t="str">
        <f>'Tube wts'!C20</f>
        <v>NT_7_R</v>
      </c>
      <c r="D20" s="124">
        <f>'Tube wts'!D20</f>
        <v>0.9862</v>
      </c>
      <c r="E20" s="124">
        <f>'Tube wts'!E20</f>
        <v>1.0139</v>
      </c>
      <c r="F20" s="125">
        <f t="shared" si="1"/>
        <v>0.0277</v>
      </c>
      <c r="G20" s="125">
        <f t="shared" si="2"/>
        <v>249.3</v>
      </c>
      <c r="H20" s="139" t="s">
        <v>186</v>
      </c>
      <c r="I20" s="139" t="s">
        <v>186</v>
      </c>
      <c r="J20" s="139" t="s">
        <v>186</v>
      </c>
      <c r="K20" s="139">
        <v>190.0</v>
      </c>
      <c r="L20" s="139">
        <v>0.0</v>
      </c>
      <c r="M20" s="139">
        <v>0.0</v>
      </c>
      <c r="N20" s="140">
        <v>50.0</v>
      </c>
      <c r="O20" s="140">
        <f t="shared" si="3"/>
        <v>20</v>
      </c>
      <c r="P20" s="127"/>
      <c r="Q20" s="127"/>
      <c r="R20" s="127"/>
      <c r="S20" s="127"/>
      <c r="T20" s="127">
        <f t="shared" si="7"/>
        <v>0</v>
      </c>
      <c r="U20" s="127"/>
      <c r="V20" s="153" t="s">
        <v>187</v>
      </c>
      <c r="W20" s="127">
        <f t="shared" si="5"/>
        <v>0</v>
      </c>
      <c r="X20" s="130"/>
    </row>
    <row r="21" ht="15.75" customHeight="1">
      <c r="A21" s="131">
        <v>1.0</v>
      </c>
      <c r="B21" s="156">
        <f t="shared" si="6"/>
        <v>43678</v>
      </c>
      <c r="C21" s="133" t="str">
        <f>'Tube wts'!C21</f>
        <v>F1_7_0</v>
      </c>
      <c r="D21" s="133">
        <f>'Tube wts'!D21</f>
        <v>0.9888</v>
      </c>
      <c r="E21" s="133">
        <f>'Tube wts'!E21</f>
        <v>1.0066</v>
      </c>
      <c r="F21" s="134">
        <f t="shared" si="1"/>
        <v>0.0178</v>
      </c>
      <c r="G21" s="134">
        <f t="shared" si="2"/>
        <v>160.2</v>
      </c>
      <c r="H21" s="135">
        <v>0.0</v>
      </c>
      <c r="I21" s="135">
        <v>0.0</v>
      </c>
      <c r="J21" s="135">
        <v>0.0</v>
      </c>
      <c r="K21" s="135">
        <v>0.0</v>
      </c>
      <c r="L21" s="135" t="s">
        <v>141</v>
      </c>
      <c r="M21" s="135" t="s">
        <v>141</v>
      </c>
      <c r="N21" s="136">
        <v>50.0</v>
      </c>
      <c r="O21" s="136">
        <f t="shared" si="3"/>
        <v>20</v>
      </c>
      <c r="P21" s="137">
        <f t="shared" ref="P21:P22" si="8">O21 * (1/10^-2) *H21</f>
        <v>0</v>
      </c>
      <c r="Q21" s="137">
        <f t="shared" ref="Q21:Q26" si="9">O21 * (1/10^-2) *I21</f>
        <v>0</v>
      </c>
      <c r="R21" s="137"/>
      <c r="S21" s="137"/>
      <c r="T21" s="137"/>
      <c r="U21" s="137"/>
      <c r="V21" s="136"/>
      <c r="W21" s="137">
        <f t="shared" si="5"/>
        <v>0</v>
      </c>
      <c r="X21" s="142"/>
    </row>
    <row r="22" ht="15.75" customHeight="1">
      <c r="A22" s="131">
        <v>1.0</v>
      </c>
      <c r="B22" s="156">
        <f t="shared" si="6"/>
        <v>43678</v>
      </c>
      <c r="C22" s="133" t="str">
        <f>'Tube wts'!C22</f>
        <v>F1_7_R</v>
      </c>
      <c r="D22" s="133">
        <f>'Tube wts'!D22</f>
        <v>0.9717</v>
      </c>
      <c r="E22" s="133">
        <f>'Tube wts'!E22</f>
        <v>1.0008</v>
      </c>
      <c r="F22" s="134">
        <f t="shared" si="1"/>
        <v>0.0291</v>
      </c>
      <c r="G22" s="134">
        <f t="shared" si="2"/>
        <v>261.9</v>
      </c>
      <c r="H22" s="135">
        <v>0.0</v>
      </c>
      <c r="I22" s="135">
        <v>0.0</v>
      </c>
      <c r="J22" s="135">
        <v>0.0</v>
      </c>
      <c r="K22" s="135">
        <v>0.0</v>
      </c>
      <c r="L22" s="135" t="s">
        <v>141</v>
      </c>
      <c r="M22" s="135" t="s">
        <v>141</v>
      </c>
      <c r="N22" s="136">
        <v>50.0</v>
      </c>
      <c r="O22" s="136">
        <f t="shared" si="3"/>
        <v>20</v>
      </c>
      <c r="P22" s="137">
        <f t="shared" si="8"/>
        <v>0</v>
      </c>
      <c r="Q22" s="137">
        <f t="shared" si="9"/>
        <v>0</v>
      </c>
      <c r="R22" s="137"/>
      <c r="S22" s="137"/>
      <c r="T22" s="137"/>
      <c r="U22" s="137"/>
      <c r="V22" s="136"/>
      <c r="W22" s="137">
        <f t="shared" si="5"/>
        <v>0</v>
      </c>
      <c r="X22" s="142"/>
    </row>
    <row r="23" ht="15.75" customHeight="1">
      <c r="A23" s="78">
        <v>1.0</v>
      </c>
      <c r="B23" s="155">
        <f t="shared" si="6"/>
        <v>43678</v>
      </c>
      <c r="C23" s="124" t="str">
        <f>'Tube wts'!C23</f>
        <v>F1_7_L</v>
      </c>
      <c r="D23" s="124">
        <f>'Tube wts'!D23</f>
        <v>0.9766</v>
      </c>
      <c r="E23" s="124">
        <f>'Tube wts'!E23</f>
        <v>1.0183</v>
      </c>
      <c r="F23" s="125">
        <f t="shared" si="1"/>
        <v>0.0417</v>
      </c>
      <c r="G23" s="125">
        <f t="shared" si="2"/>
        <v>375.3</v>
      </c>
      <c r="H23" s="139">
        <v>0.0</v>
      </c>
      <c r="I23" s="139">
        <v>0.0</v>
      </c>
      <c r="J23" s="139">
        <v>0.0</v>
      </c>
      <c r="K23" s="139">
        <v>0.0</v>
      </c>
      <c r="L23" s="139" t="s">
        <v>141</v>
      </c>
      <c r="M23" s="139" t="s">
        <v>141</v>
      </c>
      <c r="N23" s="140">
        <v>50.0</v>
      </c>
      <c r="O23" s="140">
        <f t="shared" si="3"/>
        <v>20</v>
      </c>
      <c r="P23" s="127">
        <f t="shared" ref="P23:P24" si="10">O23 * (1/10^-1) *H23</f>
        <v>0</v>
      </c>
      <c r="Q23" s="127">
        <f t="shared" si="9"/>
        <v>0</v>
      </c>
      <c r="R23" s="127">
        <f t="shared" ref="R23:R26" si="11">O23 * (1/10^-3) *J23</f>
        <v>0</v>
      </c>
      <c r="S23" s="127">
        <f t="shared" ref="S23:S35" si="12">O23 * (1/10^-4) *K23</f>
        <v>0</v>
      </c>
      <c r="T23" s="127"/>
      <c r="U23" s="127"/>
      <c r="V23" s="140"/>
      <c r="W23" s="127">
        <f t="shared" si="5"/>
        <v>0</v>
      </c>
      <c r="X23" s="130"/>
    </row>
    <row r="24" ht="15.75" customHeight="1">
      <c r="A24" s="78">
        <v>1.0</v>
      </c>
      <c r="B24" s="155">
        <f t="shared" si="6"/>
        <v>43678</v>
      </c>
      <c r="C24" s="124" t="str">
        <f>'Tube wts'!C24</f>
        <v>F1_7_LR</v>
      </c>
      <c r="D24" s="124">
        <f>'Tube wts'!D24</f>
        <v>0.9719</v>
      </c>
      <c r="E24" s="124">
        <f>'Tube wts'!E24</f>
        <v>1.0201</v>
      </c>
      <c r="F24" s="125">
        <f t="shared" si="1"/>
        <v>0.0482</v>
      </c>
      <c r="G24" s="125">
        <f t="shared" si="2"/>
        <v>433.8</v>
      </c>
      <c r="H24" s="139">
        <v>0.0</v>
      </c>
      <c r="I24" s="139">
        <v>0.0</v>
      </c>
      <c r="J24" s="139">
        <v>0.0</v>
      </c>
      <c r="K24" s="139">
        <v>0.0</v>
      </c>
      <c r="L24" s="139" t="s">
        <v>141</v>
      </c>
      <c r="M24" s="139" t="s">
        <v>141</v>
      </c>
      <c r="N24" s="140">
        <v>50.0</v>
      </c>
      <c r="O24" s="140">
        <f t="shared" si="3"/>
        <v>20</v>
      </c>
      <c r="P24" s="127">
        <f t="shared" si="10"/>
        <v>0</v>
      </c>
      <c r="Q24" s="127">
        <f t="shared" si="9"/>
        <v>0</v>
      </c>
      <c r="R24" s="127">
        <f t="shared" si="11"/>
        <v>0</v>
      </c>
      <c r="S24" s="127">
        <f t="shared" si="12"/>
        <v>0</v>
      </c>
      <c r="T24" s="127"/>
      <c r="U24" s="127"/>
      <c r="V24" s="140"/>
      <c r="W24" s="127">
        <f t="shared" si="5"/>
        <v>0</v>
      </c>
      <c r="X24" s="130"/>
    </row>
    <row r="25" ht="15.75" customHeight="1">
      <c r="A25" s="131">
        <v>1.0</v>
      </c>
      <c r="B25" s="156">
        <f t="shared" si="6"/>
        <v>43678</v>
      </c>
      <c r="C25" s="133" t="str">
        <f>'Tube wts'!C25</f>
        <v>F2_7_L</v>
      </c>
      <c r="D25" s="133">
        <f>'Tube wts'!D25</f>
        <v>0.977</v>
      </c>
      <c r="E25" s="133">
        <f>'Tube wts'!E25</f>
        <v>1.0015</v>
      </c>
      <c r="F25" s="134">
        <f t="shared" si="1"/>
        <v>0.0245</v>
      </c>
      <c r="G25" s="134">
        <f t="shared" si="2"/>
        <v>220.5</v>
      </c>
      <c r="H25" s="135">
        <v>0.0</v>
      </c>
      <c r="I25" s="135">
        <v>0.0</v>
      </c>
      <c r="J25" s="135">
        <v>0.0</v>
      </c>
      <c r="K25" s="135">
        <v>0.0</v>
      </c>
      <c r="L25" s="135" t="s">
        <v>141</v>
      </c>
      <c r="M25" s="135" t="s">
        <v>141</v>
      </c>
      <c r="N25" s="136">
        <v>50.0</v>
      </c>
      <c r="O25" s="136">
        <f t="shared" si="3"/>
        <v>20</v>
      </c>
      <c r="P25" s="137">
        <f t="shared" ref="P25:P26" si="13">O25 * (1/10^-2) *H25</f>
        <v>0</v>
      </c>
      <c r="Q25" s="137">
        <f t="shared" si="9"/>
        <v>0</v>
      </c>
      <c r="R25" s="137">
        <f t="shared" si="11"/>
        <v>0</v>
      </c>
      <c r="S25" s="137">
        <f t="shared" si="12"/>
        <v>0</v>
      </c>
      <c r="T25" s="137"/>
      <c r="U25" s="137"/>
      <c r="V25" s="136"/>
      <c r="W25" s="137">
        <f t="shared" si="5"/>
        <v>0</v>
      </c>
      <c r="X25" s="142"/>
    </row>
    <row r="26" ht="15.75" customHeight="1">
      <c r="A26" s="131">
        <v>1.0</v>
      </c>
      <c r="B26" s="156">
        <f t="shared" si="6"/>
        <v>43678</v>
      </c>
      <c r="C26" s="133" t="str">
        <f>'Tube wts'!C26</f>
        <v>F2_7_LR</v>
      </c>
      <c r="D26" s="133">
        <f>'Tube wts'!D26</f>
        <v>0.9775</v>
      </c>
      <c r="E26" s="133">
        <f>'Tube wts'!E26</f>
        <v>0.994</v>
      </c>
      <c r="F26" s="134">
        <f t="shared" si="1"/>
        <v>0.0165</v>
      </c>
      <c r="G26" s="134">
        <f t="shared" si="2"/>
        <v>148.5</v>
      </c>
      <c r="H26" s="135">
        <v>0.0</v>
      </c>
      <c r="I26" s="135">
        <v>0.0</v>
      </c>
      <c r="J26" s="135">
        <v>0.0</v>
      </c>
      <c r="K26" s="135">
        <v>0.0</v>
      </c>
      <c r="L26" s="135" t="s">
        <v>141</v>
      </c>
      <c r="M26" s="135" t="s">
        <v>141</v>
      </c>
      <c r="N26" s="136">
        <v>50.0</v>
      </c>
      <c r="O26" s="136">
        <f t="shared" si="3"/>
        <v>20</v>
      </c>
      <c r="P26" s="137">
        <f t="shared" si="13"/>
        <v>0</v>
      </c>
      <c r="Q26" s="137">
        <f t="shared" si="9"/>
        <v>0</v>
      </c>
      <c r="R26" s="137">
        <f t="shared" si="11"/>
        <v>0</v>
      </c>
      <c r="S26" s="137">
        <f t="shared" si="12"/>
        <v>0</v>
      </c>
      <c r="T26" s="137"/>
      <c r="U26" s="137"/>
      <c r="V26" s="136"/>
      <c r="W26" s="137">
        <f t="shared" si="5"/>
        <v>0</v>
      </c>
      <c r="X26" s="142"/>
    </row>
    <row r="27" ht="15.75" customHeight="1">
      <c r="A27" s="78">
        <v>1.0</v>
      </c>
      <c r="B27" s="155">
        <f t="shared" si="6"/>
        <v>43678</v>
      </c>
      <c r="C27" s="124" t="str">
        <f>'Tube wts'!C27</f>
        <v>M_7_0</v>
      </c>
      <c r="D27" s="124">
        <f>'Tube wts'!D27</f>
        <v>0.9788</v>
      </c>
      <c r="E27" s="124">
        <f>'Tube wts'!E27</f>
        <v>0.9918</v>
      </c>
      <c r="F27" s="125">
        <f t="shared" si="1"/>
        <v>0.013</v>
      </c>
      <c r="G27" s="125">
        <f t="shared" si="2"/>
        <v>117</v>
      </c>
      <c r="H27" s="139" t="s">
        <v>186</v>
      </c>
      <c r="I27" s="139" t="s">
        <v>186</v>
      </c>
      <c r="J27" s="139" t="s">
        <v>186</v>
      </c>
      <c r="K27" s="139">
        <v>196.0</v>
      </c>
      <c r="L27" s="139" t="s">
        <v>141</v>
      </c>
      <c r="M27" s="139" t="s">
        <v>141</v>
      </c>
      <c r="N27" s="140">
        <v>50.0</v>
      </c>
      <c r="O27" s="140">
        <f t="shared" si="3"/>
        <v>20</v>
      </c>
      <c r="P27" s="127"/>
      <c r="Q27" s="127"/>
      <c r="R27" s="127"/>
      <c r="S27" s="127">
        <f t="shared" si="12"/>
        <v>39200000</v>
      </c>
      <c r="T27" s="127"/>
      <c r="U27" s="127"/>
      <c r="V27" s="140"/>
      <c r="W27" s="127">
        <f t="shared" si="5"/>
        <v>39200000</v>
      </c>
      <c r="X27" s="130"/>
    </row>
    <row r="28" ht="15.75" customHeight="1">
      <c r="A28" s="78">
        <v>1.0</v>
      </c>
      <c r="B28" s="155">
        <f t="shared" si="6"/>
        <v>43678</v>
      </c>
      <c r="C28" s="124" t="str">
        <f>'Tube wts'!C28</f>
        <v>M_7_R</v>
      </c>
      <c r="D28" s="124">
        <f>'Tube wts'!D28</f>
        <v>0.9816</v>
      </c>
      <c r="E28" s="124">
        <f>'Tube wts'!E28</f>
        <v>0.9953</v>
      </c>
      <c r="F28" s="125">
        <f t="shared" si="1"/>
        <v>0.0137</v>
      </c>
      <c r="G28" s="125">
        <f t="shared" si="2"/>
        <v>123.3</v>
      </c>
      <c r="H28" s="139">
        <v>178.0</v>
      </c>
      <c r="I28" s="139">
        <v>19.0</v>
      </c>
      <c r="J28" s="139">
        <v>1.0</v>
      </c>
      <c r="K28" s="139">
        <v>0.0</v>
      </c>
      <c r="L28" s="139" t="s">
        <v>141</v>
      </c>
      <c r="M28" s="139" t="s">
        <v>141</v>
      </c>
      <c r="N28" s="140">
        <v>50.0</v>
      </c>
      <c r="O28" s="140">
        <f t="shared" si="3"/>
        <v>20</v>
      </c>
      <c r="P28" s="127">
        <f>O28 * (1/10^-1) *H28</f>
        <v>35600</v>
      </c>
      <c r="Q28" s="127">
        <f t="shared" ref="Q28:Q34" si="14">O28 * (1/10^-2) *I28</f>
        <v>38000</v>
      </c>
      <c r="R28" s="127">
        <f t="shared" ref="R28:R35" si="15">O28 * (1/10^-3) *J28</f>
        <v>20000</v>
      </c>
      <c r="S28" s="127">
        <f t="shared" si="12"/>
        <v>0</v>
      </c>
      <c r="T28" s="127"/>
      <c r="U28" s="127"/>
      <c r="V28" s="140"/>
      <c r="W28" s="127">
        <f t="shared" si="5"/>
        <v>23400</v>
      </c>
      <c r="X28" s="130"/>
    </row>
    <row r="29" ht="15.75" customHeight="1">
      <c r="A29" s="131">
        <v>1.0</v>
      </c>
      <c r="B29" s="156">
        <f t="shared" si="6"/>
        <v>43678</v>
      </c>
      <c r="C29" s="133" t="str">
        <f>'Tube wts'!C29</f>
        <v>M_7_L</v>
      </c>
      <c r="D29" s="133">
        <f>'Tube wts'!D29</f>
        <v>0.9821</v>
      </c>
      <c r="E29" s="133">
        <f>'Tube wts'!E29</f>
        <v>1.0011</v>
      </c>
      <c r="F29" s="134">
        <f t="shared" si="1"/>
        <v>0.019</v>
      </c>
      <c r="G29" s="134">
        <f t="shared" si="2"/>
        <v>171</v>
      </c>
      <c r="H29" s="135">
        <v>0.0</v>
      </c>
      <c r="I29" s="135">
        <v>0.0</v>
      </c>
      <c r="J29" s="135">
        <v>0.0</v>
      </c>
      <c r="K29" s="135">
        <v>0.0</v>
      </c>
      <c r="L29" s="135" t="s">
        <v>141</v>
      </c>
      <c r="M29" s="135" t="s">
        <v>141</v>
      </c>
      <c r="N29" s="136">
        <v>50.0</v>
      </c>
      <c r="O29" s="136">
        <f t="shared" si="3"/>
        <v>20</v>
      </c>
      <c r="P29" s="137">
        <f t="shared" ref="P29:P30" si="16">O29 * (1/10^-2) *H29</f>
        <v>0</v>
      </c>
      <c r="Q29" s="137">
        <f t="shared" si="14"/>
        <v>0</v>
      </c>
      <c r="R29" s="137">
        <f t="shared" si="15"/>
        <v>0</v>
      </c>
      <c r="S29" s="137">
        <f t="shared" si="12"/>
        <v>0</v>
      </c>
      <c r="T29" s="137"/>
      <c r="U29" s="137"/>
      <c r="V29" s="136"/>
      <c r="W29" s="137">
        <f t="shared" si="5"/>
        <v>0</v>
      </c>
      <c r="X29" s="142"/>
    </row>
    <row r="30" ht="15.75" customHeight="1">
      <c r="A30" s="131">
        <v>1.0</v>
      </c>
      <c r="B30" s="156">
        <f t="shared" si="6"/>
        <v>43678</v>
      </c>
      <c r="C30" s="133" t="str">
        <f>'Tube wts'!C30</f>
        <v>M_7_LR</v>
      </c>
      <c r="D30" s="133">
        <f>'Tube wts'!D30</f>
        <v>0.98</v>
      </c>
      <c r="E30" s="133">
        <f>'Tube wts'!E30</f>
        <v>1.0168</v>
      </c>
      <c r="F30" s="134">
        <f t="shared" si="1"/>
        <v>0.0368</v>
      </c>
      <c r="G30" s="134">
        <f t="shared" si="2"/>
        <v>331.2</v>
      </c>
      <c r="H30" s="135">
        <v>0.0</v>
      </c>
      <c r="I30" s="135">
        <v>0.0</v>
      </c>
      <c r="J30" s="135">
        <v>0.0</v>
      </c>
      <c r="K30" s="135">
        <v>0.0</v>
      </c>
      <c r="L30" s="135" t="s">
        <v>141</v>
      </c>
      <c r="M30" s="135" t="s">
        <v>141</v>
      </c>
      <c r="N30" s="136">
        <v>50.0</v>
      </c>
      <c r="O30" s="136">
        <f t="shared" si="3"/>
        <v>20</v>
      </c>
      <c r="P30" s="137">
        <f t="shared" si="16"/>
        <v>0</v>
      </c>
      <c r="Q30" s="137">
        <f t="shared" si="14"/>
        <v>0</v>
      </c>
      <c r="R30" s="137">
        <f t="shared" si="15"/>
        <v>0</v>
      </c>
      <c r="S30" s="137">
        <f t="shared" si="12"/>
        <v>0</v>
      </c>
      <c r="T30" s="137"/>
      <c r="U30" s="137"/>
      <c r="V30" s="136"/>
      <c r="W30" s="137">
        <f t="shared" si="5"/>
        <v>0</v>
      </c>
      <c r="X30" s="142"/>
    </row>
    <row r="31" ht="15.75" customHeight="1">
      <c r="A31" s="78">
        <v>1.0</v>
      </c>
      <c r="B31" s="155">
        <f t="shared" si="6"/>
        <v>43678</v>
      </c>
      <c r="C31" s="124" t="str">
        <f>'Tube wts'!C31</f>
        <v>L_7_0</v>
      </c>
      <c r="D31" s="124">
        <f>'Tube wts'!D31</f>
        <v>0.9783</v>
      </c>
      <c r="E31" s="124">
        <f>'Tube wts'!E31</f>
        <v>1.005</v>
      </c>
      <c r="F31" s="125">
        <f t="shared" si="1"/>
        <v>0.0267</v>
      </c>
      <c r="G31" s="125">
        <f t="shared" si="2"/>
        <v>240.3</v>
      </c>
      <c r="H31" s="139">
        <v>0.0</v>
      </c>
      <c r="I31" s="139">
        <v>0.0</v>
      </c>
      <c r="J31" s="139">
        <v>0.0</v>
      </c>
      <c r="K31" s="139">
        <v>0.0</v>
      </c>
      <c r="L31" s="139" t="s">
        <v>141</v>
      </c>
      <c r="M31" s="139" t="s">
        <v>141</v>
      </c>
      <c r="N31" s="140">
        <v>50.0</v>
      </c>
      <c r="O31" s="140">
        <f t="shared" si="3"/>
        <v>20</v>
      </c>
      <c r="P31" s="127">
        <f t="shared" ref="P31:P32" si="17">O31 * (1/10^-1) *H31</f>
        <v>0</v>
      </c>
      <c r="Q31" s="127">
        <f t="shared" si="14"/>
        <v>0</v>
      </c>
      <c r="R31" s="127">
        <f t="shared" si="15"/>
        <v>0</v>
      </c>
      <c r="S31" s="127">
        <f t="shared" si="12"/>
        <v>0</v>
      </c>
      <c r="T31" s="127"/>
      <c r="U31" s="127"/>
      <c r="V31" s="140"/>
      <c r="W31" s="127">
        <f t="shared" si="5"/>
        <v>0</v>
      </c>
      <c r="X31" s="130"/>
    </row>
    <row r="32" ht="15.75" customHeight="1">
      <c r="A32" s="78">
        <v>1.0</v>
      </c>
      <c r="B32" s="155">
        <f t="shared" si="6"/>
        <v>43678</v>
      </c>
      <c r="C32" s="124" t="str">
        <f>'Tube wts'!C32</f>
        <v>L_7_R</v>
      </c>
      <c r="D32" s="124">
        <f>'Tube wts'!D32</f>
        <v>0.9773</v>
      </c>
      <c r="E32" s="124">
        <f>'Tube wts'!E32</f>
        <v>0.9962</v>
      </c>
      <c r="F32" s="125">
        <f t="shared" si="1"/>
        <v>0.0189</v>
      </c>
      <c r="G32" s="125">
        <f t="shared" si="2"/>
        <v>170.1</v>
      </c>
      <c r="H32" s="139">
        <v>0.0</v>
      </c>
      <c r="I32" s="139">
        <v>0.0</v>
      </c>
      <c r="J32" s="139">
        <v>0.0</v>
      </c>
      <c r="K32" s="139">
        <v>0.0</v>
      </c>
      <c r="L32" s="139" t="s">
        <v>141</v>
      </c>
      <c r="M32" s="139" t="s">
        <v>141</v>
      </c>
      <c r="N32" s="140">
        <v>50.0</v>
      </c>
      <c r="O32" s="140">
        <f t="shared" si="3"/>
        <v>20</v>
      </c>
      <c r="P32" s="127">
        <f t="shared" si="17"/>
        <v>0</v>
      </c>
      <c r="Q32" s="127">
        <f t="shared" si="14"/>
        <v>0</v>
      </c>
      <c r="R32" s="127">
        <f t="shared" si="15"/>
        <v>0</v>
      </c>
      <c r="S32" s="127">
        <f t="shared" si="12"/>
        <v>0</v>
      </c>
      <c r="T32" s="127"/>
      <c r="U32" s="127"/>
      <c r="V32" s="140"/>
      <c r="W32" s="127">
        <f t="shared" si="5"/>
        <v>0</v>
      </c>
      <c r="X32" s="130"/>
    </row>
    <row r="33" ht="15.75" customHeight="1">
      <c r="A33" s="131">
        <v>1.0</v>
      </c>
      <c r="B33" s="156">
        <f t="shared" si="6"/>
        <v>43678</v>
      </c>
      <c r="C33" s="133" t="str">
        <f>'Tube wts'!C33</f>
        <v>L_7_L</v>
      </c>
      <c r="D33" s="133">
        <f>'Tube wts'!D33</f>
        <v>0.9755</v>
      </c>
      <c r="E33" s="133">
        <f>'Tube wts'!E33</f>
        <v>1.0073</v>
      </c>
      <c r="F33" s="134">
        <f t="shared" si="1"/>
        <v>0.0318</v>
      </c>
      <c r="G33" s="134">
        <f t="shared" si="2"/>
        <v>286.2</v>
      </c>
      <c r="H33" s="135">
        <v>0.0</v>
      </c>
      <c r="I33" s="135">
        <v>0.0</v>
      </c>
      <c r="J33" s="135">
        <v>0.0</v>
      </c>
      <c r="K33" s="135">
        <v>0.0</v>
      </c>
      <c r="L33" s="135" t="s">
        <v>141</v>
      </c>
      <c r="M33" s="135" t="s">
        <v>141</v>
      </c>
      <c r="N33" s="136">
        <v>50.0</v>
      </c>
      <c r="O33" s="136">
        <f t="shared" si="3"/>
        <v>20</v>
      </c>
      <c r="P33" s="137">
        <f t="shared" ref="P33:P34" si="18">O33 * (1/10^-2) *H33</f>
        <v>0</v>
      </c>
      <c r="Q33" s="137">
        <f t="shared" si="14"/>
        <v>0</v>
      </c>
      <c r="R33" s="137">
        <f t="shared" si="15"/>
        <v>0</v>
      </c>
      <c r="S33" s="137">
        <f t="shared" si="12"/>
        <v>0</v>
      </c>
      <c r="T33" s="137"/>
      <c r="U33" s="137"/>
      <c r="V33" s="136"/>
      <c r="W33" s="137">
        <f t="shared" si="5"/>
        <v>0</v>
      </c>
      <c r="X33" s="142"/>
    </row>
    <row r="34" ht="15.75" customHeight="1">
      <c r="A34" s="131">
        <v>1.0</v>
      </c>
      <c r="B34" s="156">
        <f t="shared" si="6"/>
        <v>43678</v>
      </c>
      <c r="C34" s="133" t="str">
        <f>'Tube wts'!C34</f>
        <v>L_7_LR</v>
      </c>
      <c r="D34" s="133">
        <f>'Tube wts'!D34</f>
        <v>0.9872</v>
      </c>
      <c r="E34" s="133">
        <f>'Tube wts'!E34</f>
        <v>1.0219</v>
      </c>
      <c r="F34" s="134">
        <f t="shared" si="1"/>
        <v>0.0347</v>
      </c>
      <c r="G34" s="134">
        <f t="shared" si="2"/>
        <v>312.3</v>
      </c>
      <c r="H34" s="135">
        <v>0.0</v>
      </c>
      <c r="I34" s="135">
        <v>0.0</v>
      </c>
      <c r="J34" s="135">
        <v>0.0</v>
      </c>
      <c r="K34" s="135">
        <v>0.0</v>
      </c>
      <c r="L34" s="135" t="s">
        <v>141</v>
      </c>
      <c r="M34" s="135" t="s">
        <v>141</v>
      </c>
      <c r="N34" s="136">
        <v>50.0</v>
      </c>
      <c r="O34" s="136">
        <f t="shared" si="3"/>
        <v>20</v>
      </c>
      <c r="P34" s="137">
        <f t="shared" si="18"/>
        <v>0</v>
      </c>
      <c r="Q34" s="137">
        <f t="shared" si="14"/>
        <v>0</v>
      </c>
      <c r="R34" s="137">
        <f t="shared" si="15"/>
        <v>0</v>
      </c>
      <c r="S34" s="137">
        <f t="shared" si="12"/>
        <v>0</v>
      </c>
      <c r="T34" s="137"/>
      <c r="U34" s="137"/>
      <c r="V34" s="136"/>
      <c r="W34" s="137">
        <f t="shared" si="5"/>
        <v>0</v>
      </c>
      <c r="X34" s="142"/>
    </row>
    <row r="35" ht="15.75" customHeight="1">
      <c r="A35" s="143">
        <v>1.0</v>
      </c>
      <c r="B35" s="157">
        <f t="shared" si="6"/>
        <v>43678</v>
      </c>
      <c r="C35" s="145" t="str">
        <f>'Tube wts'!C35</f>
        <v>L_7_R2</v>
      </c>
      <c r="D35" s="145">
        <f>'Tube wts'!D35</f>
        <v>0.9729</v>
      </c>
      <c r="E35" s="145">
        <f>'Tube wts'!E35</f>
        <v>0.9813</v>
      </c>
      <c r="F35" s="146">
        <f t="shared" si="1"/>
        <v>0.0084</v>
      </c>
      <c r="G35" s="146">
        <f t="shared" si="2"/>
        <v>75.6</v>
      </c>
      <c r="H35" s="147" t="s">
        <v>186</v>
      </c>
      <c r="I35" s="147" t="s">
        <v>186</v>
      </c>
      <c r="J35" s="147">
        <v>94.0</v>
      </c>
      <c r="K35" s="147">
        <v>11.0</v>
      </c>
      <c r="L35" s="147" t="s">
        <v>141</v>
      </c>
      <c r="M35" s="147" t="s">
        <v>141</v>
      </c>
      <c r="N35" s="148">
        <v>50.0</v>
      </c>
      <c r="O35" s="148">
        <f t="shared" si="3"/>
        <v>20</v>
      </c>
      <c r="P35" s="149"/>
      <c r="Q35" s="149"/>
      <c r="R35" s="149">
        <f t="shared" si="15"/>
        <v>1880000</v>
      </c>
      <c r="S35" s="149">
        <f t="shared" si="12"/>
        <v>2200000</v>
      </c>
      <c r="T35" s="149"/>
      <c r="U35" s="149"/>
      <c r="V35" s="148"/>
      <c r="W35" s="149">
        <f t="shared" si="5"/>
        <v>2040000</v>
      </c>
      <c r="X35" s="150"/>
    </row>
    <row r="36" ht="15.75" customHeight="1">
      <c r="A36" s="86">
        <v>2.0</v>
      </c>
      <c r="B36" s="151">
        <f t="shared" si="6"/>
        <v>43679</v>
      </c>
      <c r="C36" s="116" t="str">
        <f>'Tube wts'!C36</f>
        <v>NT_7_0</v>
      </c>
      <c r="D36" s="116">
        <f>'Tube wts'!D36</f>
        <v>0.9915</v>
      </c>
      <c r="E36" s="116">
        <f>'Tube wts'!E36</f>
        <v>1.0124</v>
      </c>
      <c r="F36" s="117">
        <f t="shared" si="1"/>
        <v>0.0209</v>
      </c>
      <c r="G36" s="117">
        <f t="shared" si="2"/>
        <v>188.1</v>
      </c>
      <c r="H36" s="153" t="s">
        <v>141</v>
      </c>
      <c r="I36" s="153" t="s">
        <v>141</v>
      </c>
      <c r="J36" s="153" t="s">
        <v>141</v>
      </c>
      <c r="K36" s="153" t="s">
        <v>186</v>
      </c>
      <c r="L36" s="153">
        <v>154.0</v>
      </c>
      <c r="M36" s="153" t="s">
        <v>141</v>
      </c>
      <c r="N36" s="154">
        <v>50.0</v>
      </c>
      <c r="O36" s="154">
        <f t="shared" si="3"/>
        <v>20</v>
      </c>
      <c r="P36" s="119"/>
      <c r="Q36" s="119"/>
      <c r="R36" s="119"/>
      <c r="S36" s="119"/>
      <c r="T36" s="119">
        <f t="shared" ref="T36:T37" si="19">O36 * (1/10^-5) *L36</f>
        <v>308000000</v>
      </c>
      <c r="U36" s="119"/>
      <c r="V36" s="154"/>
      <c r="W36" s="119">
        <f t="shared" si="5"/>
        <v>308000000</v>
      </c>
      <c r="X36" s="122"/>
    </row>
    <row r="37" ht="15.75" customHeight="1">
      <c r="A37" s="78">
        <v>2.0</v>
      </c>
      <c r="B37" s="155">
        <f t="shared" si="6"/>
        <v>43679</v>
      </c>
      <c r="C37" s="124" t="str">
        <f>'Tube wts'!C37</f>
        <v>NT_7_R</v>
      </c>
      <c r="D37" s="124">
        <f>'Tube wts'!D37</f>
        <v>0.9853</v>
      </c>
      <c r="E37" s="124">
        <f>'Tube wts'!E37</f>
        <v>1.0084</v>
      </c>
      <c r="F37" s="125">
        <f t="shared" si="1"/>
        <v>0.0231</v>
      </c>
      <c r="G37" s="125">
        <f t="shared" si="2"/>
        <v>207.9</v>
      </c>
      <c r="H37" s="139" t="s">
        <v>141</v>
      </c>
      <c r="I37" s="139" t="s">
        <v>141</v>
      </c>
      <c r="J37" s="158" t="s">
        <v>141</v>
      </c>
      <c r="K37" s="158" t="s">
        <v>186</v>
      </c>
      <c r="L37" s="158">
        <v>31.0</v>
      </c>
      <c r="M37" s="158" t="s">
        <v>141</v>
      </c>
      <c r="N37" s="140">
        <v>50.0</v>
      </c>
      <c r="O37" s="140">
        <f t="shared" si="3"/>
        <v>20</v>
      </c>
      <c r="P37" s="127"/>
      <c r="Q37" s="159"/>
      <c r="R37" s="159"/>
      <c r="S37" s="159"/>
      <c r="T37" s="127">
        <f t="shared" si="19"/>
        <v>62000000</v>
      </c>
      <c r="U37" s="159"/>
      <c r="V37" s="159"/>
      <c r="W37" s="127">
        <f t="shared" si="5"/>
        <v>62000000</v>
      </c>
      <c r="X37" s="130"/>
    </row>
    <row r="38" ht="15.75" customHeight="1">
      <c r="A38" s="131">
        <v>2.0</v>
      </c>
      <c r="B38" s="156">
        <f t="shared" si="6"/>
        <v>43679</v>
      </c>
      <c r="C38" s="133" t="str">
        <f>'Tube wts'!C38</f>
        <v>F1_7_0</v>
      </c>
      <c r="D38" s="133">
        <f>'Tube wts'!D38</f>
        <v>0.9938</v>
      </c>
      <c r="E38" s="133">
        <f>'Tube wts'!E38</f>
        <v>1.0175</v>
      </c>
      <c r="F38" s="134">
        <f t="shared" si="1"/>
        <v>0.0237</v>
      </c>
      <c r="G38" s="134">
        <f t="shared" si="2"/>
        <v>213.3</v>
      </c>
      <c r="H38" s="135">
        <v>0.0</v>
      </c>
      <c r="I38" s="135" t="s">
        <v>141</v>
      </c>
      <c r="J38" s="135" t="s">
        <v>141</v>
      </c>
      <c r="K38" s="135" t="s">
        <v>141</v>
      </c>
      <c r="L38" s="135" t="s">
        <v>141</v>
      </c>
      <c r="M38" s="135" t="s">
        <v>141</v>
      </c>
      <c r="N38" s="136">
        <v>50.0</v>
      </c>
      <c r="O38" s="136">
        <f t="shared" si="3"/>
        <v>20</v>
      </c>
      <c r="P38" s="137">
        <f t="shared" ref="P38:P43" si="20">O38 * (1/10^-1) *H38</f>
        <v>0</v>
      </c>
      <c r="Q38" s="137"/>
      <c r="R38" s="137"/>
      <c r="S38" s="137"/>
      <c r="T38" s="137"/>
      <c r="U38" s="137"/>
      <c r="V38" s="136"/>
      <c r="W38" s="137">
        <f t="shared" si="5"/>
        <v>0</v>
      </c>
      <c r="X38" s="142"/>
    </row>
    <row r="39" ht="15.75" customHeight="1">
      <c r="A39" s="131">
        <v>2.0</v>
      </c>
      <c r="B39" s="156">
        <f t="shared" si="6"/>
        <v>43679</v>
      </c>
      <c r="C39" s="133" t="str">
        <f>'Tube wts'!C39</f>
        <v>F1_7_R</v>
      </c>
      <c r="D39" s="133">
        <f>'Tube wts'!D39</f>
        <v>0.9881</v>
      </c>
      <c r="E39" s="133">
        <f>'Tube wts'!E39</f>
        <v>1.0042</v>
      </c>
      <c r="F39" s="134">
        <f t="shared" si="1"/>
        <v>0.0161</v>
      </c>
      <c r="G39" s="134">
        <f t="shared" si="2"/>
        <v>144.9</v>
      </c>
      <c r="H39" s="135">
        <v>0.0</v>
      </c>
      <c r="I39" s="135" t="s">
        <v>141</v>
      </c>
      <c r="J39" s="135" t="s">
        <v>141</v>
      </c>
      <c r="K39" s="135" t="s">
        <v>141</v>
      </c>
      <c r="L39" s="135" t="s">
        <v>141</v>
      </c>
      <c r="M39" s="135" t="s">
        <v>141</v>
      </c>
      <c r="N39" s="136">
        <v>50.0</v>
      </c>
      <c r="O39" s="136">
        <f t="shared" si="3"/>
        <v>20</v>
      </c>
      <c r="P39" s="137">
        <f t="shared" si="20"/>
        <v>0</v>
      </c>
      <c r="Q39" s="137"/>
      <c r="R39" s="137"/>
      <c r="S39" s="137"/>
      <c r="T39" s="137"/>
      <c r="U39" s="137"/>
      <c r="V39" s="136"/>
      <c r="W39" s="137">
        <f t="shared" si="5"/>
        <v>0</v>
      </c>
      <c r="X39" s="142"/>
    </row>
    <row r="40" ht="15.75" customHeight="1">
      <c r="A40" s="78">
        <v>2.0</v>
      </c>
      <c r="B40" s="155">
        <f t="shared" si="6"/>
        <v>43679</v>
      </c>
      <c r="C40" s="124" t="str">
        <f>'Tube wts'!C40</f>
        <v>F1_7_L</v>
      </c>
      <c r="D40" s="124">
        <f>'Tube wts'!D40</f>
        <v>0.9828</v>
      </c>
      <c r="E40" s="124">
        <f>'Tube wts'!E40</f>
        <v>1.0085</v>
      </c>
      <c r="F40" s="125">
        <f t="shared" si="1"/>
        <v>0.0257</v>
      </c>
      <c r="G40" s="125">
        <f t="shared" si="2"/>
        <v>231.3</v>
      </c>
      <c r="H40" s="139">
        <v>0.0</v>
      </c>
      <c r="I40" s="139" t="s">
        <v>141</v>
      </c>
      <c r="J40" s="139" t="s">
        <v>141</v>
      </c>
      <c r="K40" s="139" t="s">
        <v>141</v>
      </c>
      <c r="L40" s="139" t="s">
        <v>141</v>
      </c>
      <c r="M40" s="139" t="s">
        <v>141</v>
      </c>
      <c r="N40" s="140">
        <v>50.0</v>
      </c>
      <c r="O40" s="140">
        <f t="shared" si="3"/>
        <v>20</v>
      </c>
      <c r="P40" s="127">
        <f t="shared" si="20"/>
        <v>0</v>
      </c>
      <c r="Q40" s="127"/>
      <c r="R40" s="127"/>
      <c r="S40" s="127"/>
      <c r="T40" s="127"/>
      <c r="U40" s="127"/>
      <c r="V40" s="140"/>
      <c r="W40" s="127">
        <f t="shared" si="5"/>
        <v>0</v>
      </c>
      <c r="X40" s="130"/>
    </row>
    <row r="41" ht="15.75" customHeight="1">
      <c r="A41" s="78">
        <v>2.0</v>
      </c>
      <c r="B41" s="155">
        <f t="shared" si="6"/>
        <v>43679</v>
      </c>
      <c r="C41" s="124" t="str">
        <f>'Tube wts'!C41</f>
        <v>F1_7_LR</v>
      </c>
      <c r="D41" s="124">
        <f>'Tube wts'!D41</f>
        <v>0.9737</v>
      </c>
      <c r="E41" s="124">
        <f>'Tube wts'!E41</f>
        <v>1.0056</v>
      </c>
      <c r="F41" s="125">
        <f t="shared" si="1"/>
        <v>0.0319</v>
      </c>
      <c r="G41" s="125">
        <f t="shared" si="2"/>
        <v>287.1</v>
      </c>
      <c r="H41" s="139">
        <v>0.0</v>
      </c>
      <c r="I41" s="139" t="s">
        <v>141</v>
      </c>
      <c r="J41" s="139" t="s">
        <v>141</v>
      </c>
      <c r="K41" s="139" t="s">
        <v>141</v>
      </c>
      <c r="L41" s="139" t="s">
        <v>141</v>
      </c>
      <c r="M41" s="139" t="s">
        <v>141</v>
      </c>
      <c r="N41" s="140">
        <v>50.0</v>
      </c>
      <c r="O41" s="140">
        <f t="shared" si="3"/>
        <v>20</v>
      </c>
      <c r="P41" s="127">
        <f t="shared" si="20"/>
        <v>0</v>
      </c>
      <c r="Q41" s="127"/>
      <c r="R41" s="127"/>
      <c r="S41" s="127"/>
      <c r="T41" s="127"/>
      <c r="U41" s="127"/>
      <c r="V41" s="140"/>
      <c r="W41" s="127">
        <f t="shared" si="5"/>
        <v>0</v>
      </c>
      <c r="X41" s="130"/>
    </row>
    <row r="42" ht="15.75" customHeight="1">
      <c r="A42" s="131">
        <v>2.0</v>
      </c>
      <c r="B42" s="156">
        <f t="shared" si="6"/>
        <v>43679</v>
      </c>
      <c r="C42" s="133" t="str">
        <f>'Tube wts'!C42</f>
        <v>F2_7_L</v>
      </c>
      <c r="D42" s="133">
        <f>'Tube wts'!D42</f>
        <v>0.9622</v>
      </c>
      <c r="E42" s="133">
        <f>'Tube wts'!E42</f>
        <v>0.9855</v>
      </c>
      <c r="F42" s="134">
        <f t="shared" si="1"/>
        <v>0.0233</v>
      </c>
      <c r="G42" s="134">
        <f t="shared" si="2"/>
        <v>209.7</v>
      </c>
      <c r="H42" s="135">
        <v>0.0</v>
      </c>
      <c r="I42" s="135" t="s">
        <v>141</v>
      </c>
      <c r="J42" s="135" t="s">
        <v>141</v>
      </c>
      <c r="K42" s="135" t="s">
        <v>141</v>
      </c>
      <c r="L42" s="135" t="s">
        <v>141</v>
      </c>
      <c r="M42" s="135" t="s">
        <v>141</v>
      </c>
      <c r="N42" s="136">
        <v>50.0</v>
      </c>
      <c r="O42" s="136">
        <f t="shared" si="3"/>
        <v>20</v>
      </c>
      <c r="P42" s="137">
        <f t="shared" si="20"/>
        <v>0</v>
      </c>
      <c r="Q42" s="137"/>
      <c r="R42" s="137"/>
      <c r="S42" s="137"/>
      <c r="T42" s="137"/>
      <c r="U42" s="137"/>
      <c r="V42" s="136"/>
      <c r="W42" s="137">
        <f t="shared" si="5"/>
        <v>0</v>
      </c>
      <c r="X42" s="142"/>
    </row>
    <row r="43" ht="15.75" customHeight="1">
      <c r="A43" s="131">
        <v>2.0</v>
      </c>
      <c r="B43" s="156">
        <f t="shared" si="6"/>
        <v>43679</v>
      </c>
      <c r="C43" s="133" t="str">
        <f>'Tube wts'!C43</f>
        <v>F2_7_LR</v>
      </c>
      <c r="D43" s="133">
        <f>'Tube wts'!D43</f>
        <v>0.9748</v>
      </c>
      <c r="E43" s="133">
        <f>'Tube wts'!E43</f>
        <v>0.9887</v>
      </c>
      <c r="F43" s="134">
        <f t="shared" si="1"/>
        <v>0.0139</v>
      </c>
      <c r="G43" s="134">
        <f t="shared" si="2"/>
        <v>125.1</v>
      </c>
      <c r="H43" s="135">
        <v>0.0</v>
      </c>
      <c r="I43" s="135" t="s">
        <v>141</v>
      </c>
      <c r="J43" s="135" t="s">
        <v>141</v>
      </c>
      <c r="K43" s="135" t="s">
        <v>141</v>
      </c>
      <c r="L43" s="135" t="s">
        <v>141</v>
      </c>
      <c r="M43" s="135" t="s">
        <v>141</v>
      </c>
      <c r="N43" s="136">
        <v>50.0</v>
      </c>
      <c r="O43" s="136">
        <f t="shared" si="3"/>
        <v>20</v>
      </c>
      <c r="P43" s="137">
        <f t="shared" si="20"/>
        <v>0</v>
      </c>
      <c r="Q43" s="137"/>
      <c r="R43" s="137"/>
      <c r="S43" s="137"/>
      <c r="T43" s="137"/>
      <c r="U43" s="137"/>
      <c r="V43" s="136"/>
      <c r="W43" s="137">
        <f t="shared" si="5"/>
        <v>0</v>
      </c>
      <c r="X43" s="142"/>
    </row>
    <row r="44" ht="15.75" customHeight="1">
      <c r="A44" s="160">
        <v>2.0</v>
      </c>
      <c r="B44" s="155">
        <f t="shared" si="6"/>
        <v>43679</v>
      </c>
      <c r="C44" s="124" t="str">
        <f>'Tube wts'!C44</f>
        <v>M_7_0</v>
      </c>
      <c r="D44" s="124">
        <f>'Tube wts'!D44</f>
        <v>0.9856</v>
      </c>
      <c r="E44" s="124">
        <f>'Tube wts'!E44</f>
        <v>1.0045</v>
      </c>
      <c r="F44" s="125">
        <f t="shared" si="1"/>
        <v>0.0189</v>
      </c>
      <c r="G44" s="125">
        <f t="shared" si="2"/>
        <v>170.1</v>
      </c>
      <c r="H44" s="139" t="s">
        <v>186</v>
      </c>
      <c r="I44" s="139" t="s">
        <v>186</v>
      </c>
      <c r="J44" s="139">
        <v>134.0</v>
      </c>
      <c r="K44" s="139">
        <v>16.0</v>
      </c>
      <c r="L44" s="139" t="s">
        <v>141</v>
      </c>
      <c r="M44" s="139" t="s">
        <v>141</v>
      </c>
      <c r="N44" s="140">
        <v>50.0</v>
      </c>
      <c r="O44" s="140">
        <f t="shared" si="3"/>
        <v>20</v>
      </c>
      <c r="P44" s="127"/>
      <c r="Q44" s="127"/>
      <c r="R44" s="127">
        <f t="shared" ref="R44:R45" si="21">O44 * (1/10^-3) *J44</f>
        <v>2680000</v>
      </c>
      <c r="S44" s="137">
        <f t="shared" ref="S44:S45" si="22">O44 * (1/10^-4) *K44</f>
        <v>3200000</v>
      </c>
      <c r="T44" s="127"/>
      <c r="U44" s="127"/>
      <c r="V44" s="140"/>
      <c r="W44" s="127">
        <f t="shared" si="5"/>
        <v>2940000</v>
      </c>
      <c r="X44" s="130"/>
    </row>
    <row r="45" ht="15.75" customHeight="1">
      <c r="A45" s="160">
        <v>2.0</v>
      </c>
      <c r="B45" s="155">
        <f t="shared" si="6"/>
        <v>43679</v>
      </c>
      <c r="C45" s="124" t="str">
        <f>'Tube wts'!C45</f>
        <v>M_7_R</v>
      </c>
      <c r="D45" s="124">
        <f>'Tube wts'!D45</f>
        <v>0.9788</v>
      </c>
      <c r="E45" s="124">
        <f>'Tube wts'!E45</f>
        <v>0.992</v>
      </c>
      <c r="F45" s="125">
        <f t="shared" si="1"/>
        <v>0.0132</v>
      </c>
      <c r="G45" s="125">
        <f t="shared" si="2"/>
        <v>118.8</v>
      </c>
      <c r="H45" s="139" t="s">
        <v>186</v>
      </c>
      <c r="I45" s="139" t="s">
        <v>186</v>
      </c>
      <c r="J45" s="139">
        <v>61.0</v>
      </c>
      <c r="K45" s="139">
        <v>3.0</v>
      </c>
      <c r="L45" s="139" t="s">
        <v>141</v>
      </c>
      <c r="M45" s="139" t="s">
        <v>141</v>
      </c>
      <c r="N45" s="140">
        <v>50.0</v>
      </c>
      <c r="O45" s="140">
        <f t="shared" si="3"/>
        <v>20</v>
      </c>
      <c r="P45" s="127"/>
      <c r="Q45" s="127"/>
      <c r="R45" s="127">
        <f t="shared" si="21"/>
        <v>1220000</v>
      </c>
      <c r="S45" s="137">
        <f t="shared" si="22"/>
        <v>600000</v>
      </c>
      <c r="T45" s="127"/>
      <c r="U45" s="127"/>
      <c r="V45" s="140"/>
      <c r="W45" s="127">
        <f t="shared" si="5"/>
        <v>910000</v>
      </c>
      <c r="X45" s="130"/>
    </row>
    <row r="46" ht="15.75" customHeight="1">
      <c r="A46" s="131">
        <v>2.0</v>
      </c>
      <c r="B46" s="156">
        <f t="shared" si="6"/>
        <v>43679</v>
      </c>
      <c r="C46" s="133" t="str">
        <f>'Tube wts'!C46</f>
        <v>M_7_L</v>
      </c>
      <c r="D46" s="133">
        <f>'Tube wts'!D46</f>
        <v>0.9799</v>
      </c>
      <c r="E46" s="133">
        <f>'Tube wts'!E46</f>
        <v>1.0127</v>
      </c>
      <c r="F46" s="134">
        <f t="shared" si="1"/>
        <v>0.0328</v>
      </c>
      <c r="G46" s="134">
        <f t="shared" si="2"/>
        <v>295.2</v>
      </c>
      <c r="H46" s="135">
        <v>0.0</v>
      </c>
      <c r="I46" s="135" t="s">
        <v>141</v>
      </c>
      <c r="J46" s="135" t="s">
        <v>141</v>
      </c>
      <c r="K46" s="135" t="s">
        <v>141</v>
      </c>
      <c r="L46" s="135" t="s">
        <v>141</v>
      </c>
      <c r="M46" s="135" t="s">
        <v>141</v>
      </c>
      <c r="N46" s="136">
        <v>50.0</v>
      </c>
      <c r="O46" s="136">
        <f t="shared" si="3"/>
        <v>20</v>
      </c>
      <c r="P46" s="137">
        <f t="shared" ref="P46:P51" si="23">O46 * (1/10^-1) *H46</f>
        <v>0</v>
      </c>
      <c r="Q46" s="137"/>
      <c r="R46" s="137"/>
      <c r="S46" s="137"/>
      <c r="T46" s="137"/>
      <c r="U46" s="137"/>
      <c r="V46" s="136"/>
      <c r="W46" s="137">
        <f t="shared" si="5"/>
        <v>0</v>
      </c>
      <c r="X46" s="142"/>
    </row>
    <row r="47" ht="15.75" customHeight="1">
      <c r="A47" s="131">
        <v>2.0</v>
      </c>
      <c r="B47" s="156">
        <f t="shared" si="6"/>
        <v>43679</v>
      </c>
      <c r="C47" s="133" t="str">
        <f>'Tube wts'!C47</f>
        <v>M_7_LR</v>
      </c>
      <c r="D47" s="133">
        <f>'Tube wts'!D47</f>
        <v>0.9821</v>
      </c>
      <c r="E47" s="133">
        <f>'Tube wts'!E47</f>
        <v>1.0073</v>
      </c>
      <c r="F47" s="134">
        <f t="shared" si="1"/>
        <v>0.0252</v>
      </c>
      <c r="G47" s="134">
        <f t="shared" si="2"/>
        <v>226.8</v>
      </c>
      <c r="H47" s="135">
        <v>0.0</v>
      </c>
      <c r="I47" s="135" t="s">
        <v>141</v>
      </c>
      <c r="J47" s="135" t="s">
        <v>141</v>
      </c>
      <c r="K47" s="135" t="s">
        <v>141</v>
      </c>
      <c r="L47" s="135" t="s">
        <v>141</v>
      </c>
      <c r="M47" s="135" t="s">
        <v>141</v>
      </c>
      <c r="N47" s="136">
        <v>50.0</v>
      </c>
      <c r="O47" s="136">
        <f t="shared" si="3"/>
        <v>20</v>
      </c>
      <c r="P47" s="137">
        <f t="shared" si="23"/>
        <v>0</v>
      </c>
      <c r="Q47" s="137"/>
      <c r="R47" s="137"/>
      <c r="S47" s="137"/>
      <c r="T47" s="137"/>
      <c r="U47" s="137"/>
      <c r="V47" s="136"/>
      <c r="W47" s="137">
        <f t="shared" si="5"/>
        <v>0</v>
      </c>
      <c r="X47" s="142"/>
    </row>
    <row r="48" ht="15.75" customHeight="1">
      <c r="A48" s="160">
        <v>2.0</v>
      </c>
      <c r="B48" s="155">
        <f t="shared" si="6"/>
        <v>43679</v>
      </c>
      <c r="C48" s="124" t="str">
        <f>'Tube wts'!C48</f>
        <v>L_7_0</v>
      </c>
      <c r="D48" s="124">
        <f>'Tube wts'!D48</f>
        <v>0.9772</v>
      </c>
      <c r="E48" s="124">
        <f>'Tube wts'!E48</f>
        <v>0.9923</v>
      </c>
      <c r="F48" s="125">
        <f t="shared" si="1"/>
        <v>0.0151</v>
      </c>
      <c r="G48" s="125">
        <f t="shared" si="2"/>
        <v>135.9</v>
      </c>
      <c r="H48" s="139">
        <v>0.0</v>
      </c>
      <c r="I48" s="139" t="s">
        <v>141</v>
      </c>
      <c r="J48" s="139" t="s">
        <v>141</v>
      </c>
      <c r="K48" s="139" t="s">
        <v>141</v>
      </c>
      <c r="L48" s="139" t="s">
        <v>141</v>
      </c>
      <c r="M48" s="139" t="s">
        <v>141</v>
      </c>
      <c r="N48" s="140">
        <v>50.0</v>
      </c>
      <c r="O48" s="140">
        <f t="shared" si="3"/>
        <v>20</v>
      </c>
      <c r="P48" s="127">
        <f t="shared" si="23"/>
        <v>0</v>
      </c>
      <c r="Q48" s="127"/>
      <c r="R48" s="127"/>
      <c r="S48" s="127"/>
      <c r="T48" s="127"/>
      <c r="U48" s="127"/>
      <c r="V48" s="140"/>
      <c r="W48" s="127">
        <f t="shared" si="5"/>
        <v>0</v>
      </c>
      <c r="X48" s="130"/>
    </row>
    <row r="49" ht="15.75" customHeight="1">
      <c r="A49" s="160">
        <v>2.0</v>
      </c>
      <c r="B49" s="155">
        <f t="shared" si="6"/>
        <v>43679</v>
      </c>
      <c r="C49" s="124" t="str">
        <f>'Tube wts'!C49</f>
        <v>L_7_R</v>
      </c>
      <c r="D49" s="124">
        <f>'Tube wts'!D49</f>
        <v>0.9905</v>
      </c>
      <c r="E49" s="124">
        <f>'Tube wts'!E49</f>
        <v>1.0098</v>
      </c>
      <c r="F49" s="125">
        <f t="shared" si="1"/>
        <v>0.0193</v>
      </c>
      <c r="G49" s="125">
        <f t="shared" si="2"/>
        <v>173.7</v>
      </c>
      <c r="H49" s="139">
        <v>1.0</v>
      </c>
      <c r="I49" s="139" t="s">
        <v>141</v>
      </c>
      <c r="J49" s="139" t="s">
        <v>141</v>
      </c>
      <c r="K49" s="139" t="s">
        <v>141</v>
      </c>
      <c r="L49" s="139" t="s">
        <v>141</v>
      </c>
      <c r="M49" s="139" t="s">
        <v>141</v>
      </c>
      <c r="N49" s="140">
        <v>50.0</v>
      </c>
      <c r="O49" s="140">
        <f t="shared" si="3"/>
        <v>20</v>
      </c>
      <c r="P49" s="127">
        <f t="shared" si="23"/>
        <v>200</v>
      </c>
      <c r="Q49" s="127"/>
      <c r="R49" s="127"/>
      <c r="S49" s="127"/>
      <c r="T49" s="127"/>
      <c r="U49" s="127"/>
      <c r="V49" s="139" t="s">
        <v>188</v>
      </c>
      <c r="W49" s="127">
        <f>AVERAGE(P49:V49)</f>
        <v>200</v>
      </c>
      <c r="X49" s="130"/>
    </row>
    <row r="50" ht="15.75" customHeight="1">
      <c r="A50" s="131">
        <v>2.0</v>
      </c>
      <c r="B50" s="156">
        <f t="shared" si="6"/>
        <v>43679</v>
      </c>
      <c r="C50" s="133" t="str">
        <f>'Tube wts'!C50</f>
        <v>L_7_L</v>
      </c>
      <c r="D50" s="133">
        <f>'Tube wts'!D50</f>
        <v>0.9797</v>
      </c>
      <c r="E50" s="133">
        <f>'Tube wts'!E50</f>
        <v>1.0182</v>
      </c>
      <c r="F50" s="134">
        <f t="shared" si="1"/>
        <v>0.0385</v>
      </c>
      <c r="G50" s="134">
        <f t="shared" si="2"/>
        <v>346.5</v>
      </c>
      <c r="H50" s="135">
        <v>1.0</v>
      </c>
      <c r="I50" s="135" t="s">
        <v>141</v>
      </c>
      <c r="J50" s="135" t="s">
        <v>141</v>
      </c>
      <c r="K50" s="135" t="s">
        <v>141</v>
      </c>
      <c r="L50" s="135" t="s">
        <v>141</v>
      </c>
      <c r="M50" s="135" t="s">
        <v>141</v>
      </c>
      <c r="N50" s="136">
        <v>50.0</v>
      </c>
      <c r="O50" s="136">
        <f t="shared" si="3"/>
        <v>20</v>
      </c>
      <c r="P50" s="137">
        <f t="shared" si="23"/>
        <v>200</v>
      </c>
      <c r="Q50" s="137"/>
      <c r="R50" s="137"/>
      <c r="S50" s="137"/>
      <c r="T50" s="137"/>
      <c r="U50" s="137"/>
      <c r="V50" s="139" t="s">
        <v>188</v>
      </c>
      <c r="W50" s="137">
        <f t="shared" ref="W50:W88" si="24">AVERAGE(P50:U50)</f>
        <v>200</v>
      </c>
      <c r="X50" s="142"/>
    </row>
    <row r="51" ht="15.75" customHeight="1">
      <c r="A51" s="131">
        <v>2.0</v>
      </c>
      <c r="B51" s="156">
        <f t="shared" si="6"/>
        <v>43679</v>
      </c>
      <c r="C51" s="133" t="str">
        <f>'Tube wts'!C51</f>
        <v>L_7_LR</v>
      </c>
      <c r="D51" s="133">
        <f>'Tube wts'!D51</f>
        <v>0.981</v>
      </c>
      <c r="E51" s="133">
        <f>'Tube wts'!E51</f>
        <v>0.9962</v>
      </c>
      <c r="F51" s="134">
        <f t="shared" si="1"/>
        <v>0.0152</v>
      </c>
      <c r="G51" s="134">
        <f t="shared" si="2"/>
        <v>136.8</v>
      </c>
      <c r="H51" s="135">
        <v>0.0</v>
      </c>
      <c r="I51" s="135" t="s">
        <v>141</v>
      </c>
      <c r="J51" s="135" t="s">
        <v>141</v>
      </c>
      <c r="K51" s="135" t="s">
        <v>141</v>
      </c>
      <c r="L51" s="135" t="s">
        <v>141</v>
      </c>
      <c r="M51" s="135" t="s">
        <v>141</v>
      </c>
      <c r="N51" s="136">
        <v>50.0</v>
      </c>
      <c r="O51" s="136">
        <f t="shared" si="3"/>
        <v>20</v>
      </c>
      <c r="P51" s="137">
        <f t="shared" si="23"/>
        <v>0</v>
      </c>
      <c r="Q51" s="137"/>
      <c r="R51" s="137"/>
      <c r="S51" s="137"/>
      <c r="T51" s="137"/>
      <c r="U51" s="137"/>
      <c r="V51" s="136"/>
      <c r="W51" s="137">
        <f t="shared" si="24"/>
        <v>0</v>
      </c>
      <c r="X51" s="142"/>
    </row>
    <row r="52" ht="15.75" customHeight="1">
      <c r="A52" s="143">
        <v>2.0</v>
      </c>
      <c r="B52" s="157">
        <f t="shared" si="6"/>
        <v>43679</v>
      </c>
      <c r="C52" s="145" t="str">
        <f>'Tube wts'!C52</f>
        <v>L_7_R2</v>
      </c>
      <c r="D52" s="145">
        <f>'Tube wts'!D52</f>
        <v>0.9782</v>
      </c>
      <c r="E52" s="161">
        <f>'Tube wts'!E52</f>
        <v>0.9966</v>
      </c>
      <c r="F52" s="146">
        <f t="shared" si="1"/>
        <v>0.0184</v>
      </c>
      <c r="G52" s="146">
        <f t="shared" si="2"/>
        <v>165.6</v>
      </c>
      <c r="H52" s="147" t="s">
        <v>186</v>
      </c>
      <c r="I52" s="147" t="s">
        <v>186</v>
      </c>
      <c r="J52" s="147">
        <v>115.0</v>
      </c>
      <c r="K52" s="147">
        <v>6.0</v>
      </c>
      <c r="L52" s="147" t="s">
        <v>141</v>
      </c>
      <c r="M52" s="147" t="s">
        <v>141</v>
      </c>
      <c r="N52" s="148">
        <v>50.0</v>
      </c>
      <c r="O52" s="148">
        <f t="shared" si="3"/>
        <v>20</v>
      </c>
      <c r="P52" s="149"/>
      <c r="Q52" s="149"/>
      <c r="R52" s="149">
        <f>O52 * (1/10^-3) *J52</f>
        <v>2300000</v>
      </c>
      <c r="S52" s="137">
        <f>O52 * (1/10^-4) *K52</f>
        <v>1200000</v>
      </c>
      <c r="T52" s="149"/>
      <c r="U52" s="149"/>
      <c r="V52" s="148"/>
      <c r="W52" s="149">
        <f t="shared" si="24"/>
        <v>1750000</v>
      </c>
      <c r="X52" s="150"/>
    </row>
    <row r="53" ht="15.75" customHeight="1">
      <c r="A53" s="73">
        <v>3.0</v>
      </c>
      <c r="B53" s="162">
        <f t="shared" si="6"/>
        <v>43680</v>
      </c>
      <c r="C53" s="126" t="str">
        <f>'Tube wts'!C53</f>
        <v>NT_7_0</v>
      </c>
      <c r="D53" s="163">
        <f>'Tube wts'!D53</f>
        <v>0.9816</v>
      </c>
      <c r="E53" s="154">
        <f>'Tube wts'!E53</f>
        <v>1.0067</v>
      </c>
      <c r="F53" s="164">
        <f t="shared" si="1"/>
        <v>0.0251</v>
      </c>
      <c r="G53" s="164">
        <f t="shared" si="2"/>
        <v>225.9</v>
      </c>
      <c r="H53" s="153" t="s">
        <v>141</v>
      </c>
      <c r="I53" s="153" t="s">
        <v>141</v>
      </c>
      <c r="J53" s="153" t="s">
        <v>141</v>
      </c>
      <c r="K53" s="153" t="s">
        <v>186</v>
      </c>
      <c r="L53" s="153">
        <v>126.0</v>
      </c>
      <c r="M53" s="153" t="s">
        <v>141</v>
      </c>
      <c r="N53" s="165">
        <v>50.0</v>
      </c>
      <c r="O53" s="165">
        <f t="shared" si="3"/>
        <v>20</v>
      </c>
      <c r="P53" s="166"/>
      <c r="Q53" s="166"/>
      <c r="R53" s="166"/>
      <c r="S53" s="166"/>
      <c r="T53" s="119">
        <f t="shared" ref="T53:T54" si="25">O53 * (1/10^-5) *L53</f>
        <v>252000000</v>
      </c>
      <c r="U53" s="166"/>
      <c r="V53" s="165"/>
      <c r="W53" s="166">
        <f t="shared" si="24"/>
        <v>252000000</v>
      </c>
      <c r="X53" s="130"/>
    </row>
    <row r="54" ht="15.75" customHeight="1">
      <c r="A54" s="78">
        <v>3.0</v>
      </c>
      <c r="B54" s="155">
        <f t="shared" si="6"/>
        <v>43680</v>
      </c>
      <c r="C54" s="124" t="str">
        <f>'Tube wts'!C54</f>
        <v>NT_7_R</v>
      </c>
      <c r="D54" s="167">
        <f>'Tube wts'!D54</f>
        <v>0.9899</v>
      </c>
      <c r="E54" s="140">
        <f>'Tube wts'!E54</f>
        <v>1.0068</v>
      </c>
      <c r="F54" s="125">
        <f t="shared" si="1"/>
        <v>0.0169</v>
      </c>
      <c r="G54" s="125">
        <f t="shared" si="2"/>
        <v>152.1</v>
      </c>
      <c r="H54" s="139" t="s">
        <v>141</v>
      </c>
      <c r="I54" s="139" t="s">
        <v>141</v>
      </c>
      <c r="J54" s="158" t="s">
        <v>141</v>
      </c>
      <c r="K54" s="158" t="s">
        <v>186</v>
      </c>
      <c r="L54" s="158">
        <v>176.0</v>
      </c>
      <c r="M54" s="158" t="s">
        <v>141</v>
      </c>
      <c r="N54" s="140">
        <v>50.0</v>
      </c>
      <c r="O54" s="140">
        <f t="shared" si="3"/>
        <v>20</v>
      </c>
      <c r="P54" s="127"/>
      <c r="Q54" s="127"/>
      <c r="R54" s="127"/>
      <c r="S54" s="127"/>
      <c r="T54" s="127">
        <f t="shared" si="25"/>
        <v>352000000</v>
      </c>
      <c r="U54" s="127"/>
      <c r="V54" s="140"/>
      <c r="W54" s="127">
        <f t="shared" si="24"/>
        <v>352000000</v>
      </c>
      <c r="X54" s="130"/>
    </row>
    <row r="55" ht="15.75" customHeight="1">
      <c r="A55" s="131">
        <v>3.0</v>
      </c>
      <c r="B55" s="156">
        <f t="shared" si="6"/>
        <v>43680</v>
      </c>
      <c r="C55" s="133" t="str">
        <f>'Tube wts'!C55</f>
        <v>F1_7_0</v>
      </c>
      <c r="D55" s="168">
        <f>'Tube wts'!D55</f>
        <v>0.9813</v>
      </c>
      <c r="E55" s="136">
        <f>'Tube wts'!E55</f>
        <v>1.0122</v>
      </c>
      <c r="F55" s="134">
        <f t="shared" si="1"/>
        <v>0.0309</v>
      </c>
      <c r="G55" s="134">
        <f t="shared" si="2"/>
        <v>278.1</v>
      </c>
      <c r="H55" s="135">
        <v>0.0</v>
      </c>
      <c r="I55" s="135" t="s">
        <v>141</v>
      </c>
      <c r="J55" s="135" t="s">
        <v>141</v>
      </c>
      <c r="K55" s="135" t="s">
        <v>141</v>
      </c>
      <c r="L55" s="135" t="s">
        <v>141</v>
      </c>
      <c r="M55" s="135" t="s">
        <v>141</v>
      </c>
      <c r="N55" s="136">
        <v>50.0</v>
      </c>
      <c r="O55" s="136">
        <f t="shared" si="3"/>
        <v>20</v>
      </c>
      <c r="P55" s="137">
        <f t="shared" ref="P55:P60" si="26">O55 * (1/10^-1) *H55</f>
        <v>0</v>
      </c>
      <c r="Q55" s="137"/>
      <c r="R55" s="137"/>
      <c r="S55" s="137"/>
      <c r="T55" s="137"/>
      <c r="U55" s="137"/>
      <c r="V55" s="136"/>
      <c r="W55" s="137">
        <f t="shared" si="24"/>
        <v>0</v>
      </c>
      <c r="X55" s="142"/>
    </row>
    <row r="56" ht="15.75" customHeight="1">
      <c r="A56" s="131">
        <v>3.0</v>
      </c>
      <c r="B56" s="156">
        <f t="shared" si="6"/>
        <v>43680</v>
      </c>
      <c r="C56" s="133" t="str">
        <f>'Tube wts'!C56</f>
        <v>F1_7_R</v>
      </c>
      <c r="D56" s="168">
        <f>'Tube wts'!D56</f>
        <v>0.9759</v>
      </c>
      <c r="E56" s="136">
        <f>'Tube wts'!E56</f>
        <v>0.998</v>
      </c>
      <c r="F56" s="134">
        <f t="shared" si="1"/>
        <v>0.0221</v>
      </c>
      <c r="G56" s="134">
        <f t="shared" si="2"/>
        <v>198.9</v>
      </c>
      <c r="H56" s="135">
        <v>0.0</v>
      </c>
      <c r="I56" s="135" t="s">
        <v>141</v>
      </c>
      <c r="J56" s="135" t="s">
        <v>141</v>
      </c>
      <c r="K56" s="135" t="s">
        <v>141</v>
      </c>
      <c r="L56" s="135" t="s">
        <v>141</v>
      </c>
      <c r="M56" s="135" t="s">
        <v>141</v>
      </c>
      <c r="N56" s="136">
        <v>50.0</v>
      </c>
      <c r="O56" s="136">
        <f t="shared" si="3"/>
        <v>20</v>
      </c>
      <c r="P56" s="137">
        <f t="shared" si="26"/>
        <v>0</v>
      </c>
      <c r="Q56" s="137"/>
      <c r="R56" s="137"/>
      <c r="S56" s="137"/>
      <c r="T56" s="137"/>
      <c r="U56" s="137"/>
      <c r="V56" s="136"/>
      <c r="W56" s="137">
        <f t="shared" si="24"/>
        <v>0</v>
      </c>
      <c r="X56" s="142"/>
    </row>
    <row r="57" ht="15.75" customHeight="1">
      <c r="A57" s="78">
        <v>3.0</v>
      </c>
      <c r="B57" s="155">
        <f t="shared" si="6"/>
        <v>43680</v>
      </c>
      <c r="C57" s="124" t="str">
        <f>'Tube wts'!C57</f>
        <v>F1_7_L</v>
      </c>
      <c r="D57" s="167">
        <f>'Tube wts'!D57</f>
        <v>0.9828</v>
      </c>
      <c r="E57" s="140">
        <f>'Tube wts'!E57</f>
        <v>1.0048</v>
      </c>
      <c r="F57" s="125">
        <f t="shared" si="1"/>
        <v>0.022</v>
      </c>
      <c r="G57" s="125">
        <f t="shared" si="2"/>
        <v>198</v>
      </c>
      <c r="H57" s="139">
        <v>0.0</v>
      </c>
      <c r="I57" s="139" t="s">
        <v>141</v>
      </c>
      <c r="J57" s="139" t="s">
        <v>141</v>
      </c>
      <c r="K57" s="139" t="s">
        <v>141</v>
      </c>
      <c r="L57" s="139" t="s">
        <v>141</v>
      </c>
      <c r="M57" s="139" t="s">
        <v>141</v>
      </c>
      <c r="N57" s="140">
        <v>50.0</v>
      </c>
      <c r="O57" s="140">
        <f t="shared" si="3"/>
        <v>20</v>
      </c>
      <c r="P57" s="127">
        <f t="shared" si="26"/>
        <v>0</v>
      </c>
      <c r="Q57" s="127"/>
      <c r="R57" s="127"/>
      <c r="S57" s="127"/>
      <c r="T57" s="127"/>
      <c r="U57" s="127"/>
      <c r="V57" s="140"/>
      <c r="W57" s="127">
        <f t="shared" si="24"/>
        <v>0</v>
      </c>
      <c r="X57" s="130"/>
    </row>
    <row r="58" ht="15.75" customHeight="1">
      <c r="A58" s="78">
        <v>3.0</v>
      </c>
      <c r="B58" s="155">
        <f t="shared" si="6"/>
        <v>43680</v>
      </c>
      <c r="C58" s="124" t="str">
        <f>'Tube wts'!C58</f>
        <v>F1_7_LR</v>
      </c>
      <c r="D58" s="167">
        <f>'Tube wts'!D58</f>
        <v>0.977</v>
      </c>
      <c r="E58" s="140">
        <f>'Tube wts'!E58</f>
        <v>1.0023</v>
      </c>
      <c r="F58" s="125">
        <f t="shared" si="1"/>
        <v>0.0253</v>
      </c>
      <c r="G58" s="125">
        <f t="shared" si="2"/>
        <v>227.7</v>
      </c>
      <c r="H58" s="139">
        <v>0.0</v>
      </c>
      <c r="I58" s="139" t="s">
        <v>141</v>
      </c>
      <c r="J58" s="139" t="s">
        <v>141</v>
      </c>
      <c r="K58" s="139" t="s">
        <v>141</v>
      </c>
      <c r="L58" s="139" t="s">
        <v>141</v>
      </c>
      <c r="M58" s="139" t="s">
        <v>141</v>
      </c>
      <c r="N58" s="140">
        <v>50.0</v>
      </c>
      <c r="O58" s="140">
        <f t="shared" si="3"/>
        <v>20</v>
      </c>
      <c r="P58" s="127">
        <f t="shared" si="26"/>
        <v>0</v>
      </c>
      <c r="Q58" s="127"/>
      <c r="R58" s="127"/>
      <c r="S58" s="127"/>
      <c r="T58" s="127"/>
      <c r="U58" s="127"/>
      <c r="V58" s="139"/>
      <c r="W58" s="127">
        <f t="shared" si="24"/>
        <v>0</v>
      </c>
      <c r="X58" s="130"/>
    </row>
    <row r="59" ht="15.75" customHeight="1">
      <c r="A59" s="131">
        <v>3.0</v>
      </c>
      <c r="B59" s="156">
        <f t="shared" si="6"/>
        <v>43680</v>
      </c>
      <c r="C59" s="133" t="str">
        <f>'Tube wts'!C59</f>
        <v>F2_7_L</v>
      </c>
      <c r="D59" s="168">
        <f>'Tube wts'!D59</f>
        <v>0.9746</v>
      </c>
      <c r="E59" s="136">
        <f>'Tube wts'!E59</f>
        <v>1.0116</v>
      </c>
      <c r="F59" s="134">
        <f t="shared" si="1"/>
        <v>0.037</v>
      </c>
      <c r="G59" s="134">
        <f t="shared" si="2"/>
        <v>333</v>
      </c>
      <c r="H59" s="135">
        <v>0.0</v>
      </c>
      <c r="I59" s="135" t="s">
        <v>141</v>
      </c>
      <c r="J59" s="135" t="s">
        <v>141</v>
      </c>
      <c r="K59" s="135" t="s">
        <v>141</v>
      </c>
      <c r="L59" s="135" t="s">
        <v>141</v>
      </c>
      <c r="M59" s="135" t="s">
        <v>141</v>
      </c>
      <c r="N59" s="136">
        <v>50.0</v>
      </c>
      <c r="O59" s="136">
        <f t="shared" si="3"/>
        <v>20</v>
      </c>
      <c r="P59" s="137">
        <f t="shared" si="26"/>
        <v>0</v>
      </c>
      <c r="Q59" s="137"/>
      <c r="R59" s="137"/>
      <c r="S59" s="137"/>
      <c r="T59" s="137"/>
      <c r="U59" s="137"/>
      <c r="V59" s="136"/>
      <c r="W59" s="137">
        <f t="shared" si="24"/>
        <v>0</v>
      </c>
      <c r="X59" s="142"/>
    </row>
    <row r="60" ht="15.75" customHeight="1">
      <c r="A60" s="131">
        <v>3.0</v>
      </c>
      <c r="B60" s="156">
        <f t="shared" si="6"/>
        <v>43680</v>
      </c>
      <c r="C60" s="133" t="str">
        <f>'Tube wts'!C60</f>
        <v>F2_7_LR</v>
      </c>
      <c r="D60" s="168">
        <f>'Tube wts'!D60</f>
        <v>0.9821</v>
      </c>
      <c r="E60" s="136">
        <f>'Tube wts'!E60</f>
        <v>1.0198</v>
      </c>
      <c r="F60" s="134">
        <f t="shared" si="1"/>
        <v>0.0377</v>
      </c>
      <c r="G60" s="134">
        <f t="shared" si="2"/>
        <v>339.3</v>
      </c>
      <c r="H60" s="135">
        <v>0.0</v>
      </c>
      <c r="I60" s="135" t="s">
        <v>141</v>
      </c>
      <c r="J60" s="135" t="s">
        <v>141</v>
      </c>
      <c r="K60" s="135" t="s">
        <v>141</v>
      </c>
      <c r="L60" s="135" t="s">
        <v>141</v>
      </c>
      <c r="M60" s="135" t="s">
        <v>141</v>
      </c>
      <c r="N60" s="136">
        <v>50.0</v>
      </c>
      <c r="O60" s="136">
        <f t="shared" si="3"/>
        <v>20</v>
      </c>
      <c r="P60" s="137">
        <f t="shared" si="26"/>
        <v>0</v>
      </c>
      <c r="Q60" s="137"/>
      <c r="R60" s="137"/>
      <c r="S60" s="137"/>
      <c r="T60" s="137"/>
      <c r="U60" s="137"/>
      <c r="V60" s="136"/>
      <c r="W60" s="137">
        <f t="shared" si="24"/>
        <v>0</v>
      </c>
      <c r="X60" s="142"/>
    </row>
    <row r="61" ht="15.75" customHeight="1">
      <c r="A61" s="160">
        <v>3.0</v>
      </c>
      <c r="B61" s="155">
        <f t="shared" si="6"/>
        <v>43680</v>
      </c>
      <c r="C61" s="124" t="str">
        <f>'Tube wts'!C61</f>
        <v>M_7_0</v>
      </c>
      <c r="D61" s="167">
        <f>'Tube wts'!D61</f>
        <v>0.9793</v>
      </c>
      <c r="E61" s="140">
        <f>'Tube wts'!E61</f>
        <v>1.0199</v>
      </c>
      <c r="F61" s="125">
        <f t="shared" si="1"/>
        <v>0.0406</v>
      </c>
      <c r="G61" s="125">
        <f t="shared" si="2"/>
        <v>365.4</v>
      </c>
      <c r="H61" s="139" t="s">
        <v>186</v>
      </c>
      <c r="I61" s="139" t="s">
        <v>186</v>
      </c>
      <c r="J61" s="139">
        <v>130.0</v>
      </c>
      <c r="K61" s="139">
        <v>18.0</v>
      </c>
      <c r="L61" s="139" t="s">
        <v>141</v>
      </c>
      <c r="M61" s="139" t="s">
        <v>141</v>
      </c>
      <c r="N61" s="140">
        <v>50.0</v>
      </c>
      <c r="O61" s="140">
        <f t="shared" si="3"/>
        <v>20</v>
      </c>
      <c r="P61" s="127"/>
      <c r="Q61" s="127"/>
      <c r="R61" s="127">
        <f t="shared" ref="R61:R62" si="27">O61 * (1/10^-3) *J61</f>
        <v>2600000</v>
      </c>
      <c r="S61" s="137">
        <f>O61 * (1/10^-4) *K61</f>
        <v>3600000</v>
      </c>
      <c r="T61" s="127"/>
      <c r="U61" s="127"/>
      <c r="V61" s="140"/>
      <c r="W61" s="127">
        <f t="shared" si="24"/>
        <v>3100000</v>
      </c>
      <c r="X61" s="130"/>
    </row>
    <row r="62" ht="15.75" customHeight="1">
      <c r="A62" s="160">
        <v>3.0</v>
      </c>
      <c r="B62" s="155">
        <f t="shared" si="6"/>
        <v>43680</v>
      </c>
      <c r="C62" s="124" t="str">
        <f>'Tube wts'!C62</f>
        <v>M_7_R</v>
      </c>
      <c r="D62" s="167">
        <f>'Tube wts'!D62</f>
        <v>0.9599</v>
      </c>
      <c r="E62" s="140">
        <f>'Tube wts'!E62</f>
        <v>0.9951</v>
      </c>
      <c r="F62" s="125">
        <f t="shared" si="1"/>
        <v>0.0352</v>
      </c>
      <c r="G62" s="125">
        <f t="shared" si="2"/>
        <v>316.8</v>
      </c>
      <c r="H62" s="139">
        <v>43.0</v>
      </c>
      <c r="I62" s="139">
        <v>9.0</v>
      </c>
      <c r="J62" s="139">
        <v>4.0</v>
      </c>
      <c r="K62" s="139">
        <v>0.0</v>
      </c>
      <c r="L62" s="139" t="s">
        <v>141</v>
      </c>
      <c r="M62" s="139" t="s">
        <v>141</v>
      </c>
      <c r="N62" s="140">
        <v>50.0</v>
      </c>
      <c r="O62" s="140">
        <f t="shared" si="3"/>
        <v>20</v>
      </c>
      <c r="P62" s="127">
        <f t="shared" ref="P62:P69" si="28">O62 * (1/10^-1) *H62</f>
        <v>8600</v>
      </c>
      <c r="Q62" s="127">
        <f>O62 * (1/10^-2) *I62</f>
        <v>18000</v>
      </c>
      <c r="R62" s="127">
        <f t="shared" si="27"/>
        <v>80000</v>
      </c>
      <c r="S62" s="137"/>
      <c r="T62" s="127"/>
      <c r="U62" s="127"/>
      <c r="V62" s="140"/>
      <c r="W62" s="127">
        <f t="shared" si="24"/>
        <v>35533.33333</v>
      </c>
      <c r="X62" s="130"/>
    </row>
    <row r="63" ht="15.75" customHeight="1">
      <c r="A63" s="131">
        <v>3.0</v>
      </c>
      <c r="B63" s="156">
        <f t="shared" si="6"/>
        <v>43680</v>
      </c>
      <c r="C63" s="133" t="str">
        <f>'Tube wts'!C63</f>
        <v>M_7_L</v>
      </c>
      <c r="D63" s="168">
        <f>'Tube wts'!D63</f>
        <v>0.9712</v>
      </c>
      <c r="E63" s="136">
        <f>'Tube wts'!E63</f>
        <v>0.9987</v>
      </c>
      <c r="F63" s="134">
        <f t="shared" si="1"/>
        <v>0.0275</v>
      </c>
      <c r="G63" s="134">
        <f t="shared" si="2"/>
        <v>247.5</v>
      </c>
      <c r="H63" s="135">
        <v>0.0</v>
      </c>
      <c r="I63" s="135" t="s">
        <v>141</v>
      </c>
      <c r="J63" s="135" t="s">
        <v>141</v>
      </c>
      <c r="K63" s="135" t="s">
        <v>141</v>
      </c>
      <c r="L63" s="135" t="s">
        <v>141</v>
      </c>
      <c r="M63" s="135" t="s">
        <v>141</v>
      </c>
      <c r="N63" s="136">
        <v>50.0</v>
      </c>
      <c r="O63" s="136">
        <f t="shared" si="3"/>
        <v>20</v>
      </c>
      <c r="P63" s="137">
        <f t="shared" si="28"/>
        <v>0</v>
      </c>
      <c r="Q63" s="137"/>
      <c r="R63" s="137"/>
      <c r="S63" s="137"/>
      <c r="T63" s="137"/>
      <c r="U63" s="137"/>
      <c r="V63" s="136"/>
      <c r="W63" s="137">
        <f t="shared" si="24"/>
        <v>0</v>
      </c>
      <c r="X63" s="142"/>
    </row>
    <row r="64" ht="15.75" customHeight="1">
      <c r="A64" s="131">
        <v>3.0</v>
      </c>
      <c r="B64" s="156">
        <f t="shared" si="6"/>
        <v>43680</v>
      </c>
      <c r="C64" s="133" t="str">
        <f>'Tube wts'!C64</f>
        <v>M_7_LR</v>
      </c>
      <c r="D64" s="168">
        <f>'Tube wts'!D64</f>
        <v>0.9595</v>
      </c>
      <c r="E64" s="136">
        <f>'Tube wts'!E64</f>
        <v>1.0004</v>
      </c>
      <c r="F64" s="134">
        <f t="shared" si="1"/>
        <v>0.0409</v>
      </c>
      <c r="G64" s="134">
        <f t="shared" si="2"/>
        <v>368.1</v>
      </c>
      <c r="H64" s="135">
        <v>0.0</v>
      </c>
      <c r="I64" s="135" t="s">
        <v>141</v>
      </c>
      <c r="J64" s="135" t="s">
        <v>141</v>
      </c>
      <c r="K64" s="135" t="s">
        <v>141</v>
      </c>
      <c r="L64" s="135" t="s">
        <v>141</v>
      </c>
      <c r="M64" s="135" t="s">
        <v>141</v>
      </c>
      <c r="N64" s="136">
        <v>50.0</v>
      </c>
      <c r="O64" s="136">
        <f t="shared" si="3"/>
        <v>20</v>
      </c>
      <c r="P64" s="137">
        <f t="shared" si="28"/>
        <v>0</v>
      </c>
      <c r="Q64" s="137"/>
      <c r="R64" s="137"/>
      <c r="S64" s="137"/>
      <c r="T64" s="137"/>
      <c r="U64" s="137"/>
      <c r="V64" s="136"/>
      <c r="W64" s="137">
        <f t="shared" si="24"/>
        <v>0</v>
      </c>
      <c r="X64" s="142"/>
    </row>
    <row r="65" ht="15.75" customHeight="1">
      <c r="A65" s="160">
        <v>3.0</v>
      </c>
      <c r="B65" s="155">
        <f t="shared" si="6"/>
        <v>43680</v>
      </c>
      <c r="C65" s="124" t="str">
        <f>'Tube wts'!C65</f>
        <v>L_7_0</v>
      </c>
      <c r="D65" s="167">
        <f>'Tube wts'!D65</f>
        <v>0.9751</v>
      </c>
      <c r="E65" s="140">
        <f>'Tube wts'!E65</f>
        <v>1.0108</v>
      </c>
      <c r="F65" s="125">
        <f t="shared" si="1"/>
        <v>0.0357</v>
      </c>
      <c r="G65" s="125">
        <f t="shared" si="2"/>
        <v>321.3</v>
      </c>
      <c r="H65" s="139">
        <v>0.0</v>
      </c>
      <c r="I65" s="139" t="s">
        <v>141</v>
      </c>
      <c r="J65" s="139" t="s">
        <v>141</v>
      </c>
      <c r="K65" s="139" t="s">
        <v>141</v>
      </c>
      <c r="L65" s="139" t="s">
        <v>141</v>
      </c>
      <c r="M65" s="139" t="s">
        <v>141</v>
      </c>
      <c r="N65" s="140">
        <v>50.0</v>
      </c>
      <c r="O65" s="140">
        <f t="shared" si="3"/>
        <v>20</v>
      </c>
      <c r="P65" s="127">
        <f t="shared" si="28"/>
        <v>0</v>
      </c>
      <c r="Q65" s="127"/>
      <c r="R65" s="127"/>
      <c r="S65" s="127"/>
      <c r="T65" s="127"/>
      <c r="U65" s="127"/>
      <c r="V65" s="140"/>
      <c r="W65" s="127">
        <f t="shared" si="24"/>
        <v>0</v>
      </c>
      <c r="X65" s="130"/>
    </row>
    <row r="66" ht="15.75" customHeight="1">
      <c r="A66" s="160">
        <v>3.0</v>
      </c>
      <c r="B66" s="155">
        <f t="shared" si="6"/>
        <v>43680</v>
      </c>
      <c r="C66" s="124" t="str">
        <f>'Tube wts'!C66</f>
        <v>L_7_R</v>
      </c>
      <c r="D66" s="167">
        <f>'Tube wts'!D66</f>
        <v>0.9839</v>
      </c>
      <c r="E66" s="140">
        <f>'Tube wts'!E66</f>
        <v>1.0098</v>
      </c>
      <c r="F66" s="125">
        <f t="shared" si="1"/>
        <v>0.0259</v>
      </c>
      <c r="G66" s="125">
        <f t="shared" si="2"/>
        <v>233.1</v>
      </c>
      <c r="H66" s="139">
        <v>0.0</v>
      </c>
      <c r="I66" s="139" t="s">
        <v>141</v>
      </c>
      <c r="J66" s="139" t="s">
        <v>141</v>
      </c>
      <c r="K66" s="139" t="s">
        <v>141</v>
      </c>
      <c r="L66" s="139" t="s">
        <v>141</v>
      </c>
      <c r="M66" s="139" t="s">
        <v>141</v>
      </c>
      <c r="N66" s="140">
        <v>50.0</v>
      </c>
      <c r="O66" s="140">
        <f t="shared" si="3"/>
        <v>20</v>
      </c>
      <c r="P66" s="127">
        <f t="shared" si="28"/>
        <v>0</v>
      </c>
      <c r="Q66" s="127"/>
      <c r="R66" s="127"/>
      <c r="S66" s="127"/>
      <c r="T66" s="127"/>
      <c r="U66" s="127"/>
      <c r="V66" s="140"/>
      <c r="W66" s="127">
        <f t="shared" si="24"/>
        <v>0</v>
      </c>
      <c r="X66" s="130"/>
    </row>
    <row r="67" ht="15.75" customHeight="1">
      <c r="A67" s="131">
        <v>3.0</v>
      </c>
      <c r="B67" s="156">
        <f t="shared" si="6"/>
        <v>43680</v>
      </c>
      <c r="C67" s="133" t="str">
        <f>'Tube wts'!C67</f>
        <v>L_7_L</v>
      </c>
      <c r="D67" s="168">
        <f>'Tube wts'!D67</f>
        <v>0.9845</v>
      </c>
      <c r="E67" s="136">
        <f>'Tube wts'!E67</f>
        <v>1.0207</v>
      </c>
      <c r="F67" s="134">
        <f t="shared" si="1"/>
        <v>0.0362</v>
      </c>
      <c r="G67" s="134">
        <f t="shared" si="2"/>
        <v>325.8</v>
      </c>
      <c r="H67" s="135">
        <v>0.0</v>
      </c>
      <c r="I67" s="135" t="s">
        <v>141</v>
      </c>
      <c r="J67" s="135" t="s">
        <v>141</v>
      </c>
      <c r="K67" s="135" t="s">
        <v>141</v>
      </c>
      <c r="L67" s="135" t="s">
        <v>141</v>
      </c>
      <c r="M67" s="135" t="s">
        <v>141</v>
      </c>
      <c r="N67" s="136">
        <v>50.0</v>
      </c>
      <c r="O67" s="136">
        <f t="shared" si="3"/>
        <v>20</v>
      </c>
      <c r="P67" s="137">
        <f t="shared" si="28"/>
        <v>0</v>
      </c>
      <c r="Q67" s="137"/>
      <c r="R67" s="137"/>
      <c r="S67" s="137"/>
      <c r="T67" s="137"/>
      <c r="U67" s="137"/>
      <c r="V67" s="136"/>
      <c r="W67" s="137">
        <f t="shared" si="24"/>
        <v>0</v>
      </c>
      <c r="X67" s="142"/>
    </row>
    <row r="68" ht="15.75" customHeight="1">
      <c r="A68" s="131">
        <v>3.0</v>
      </c>
      <c r="B68" s="156">
        <f t="shared" si="6"/>
        <v>43680</v>
      </c>
      <c r="C68" s="133" t="str">
        <f>'Tube wts'!C68</f>
        <v>L_7_LR</v>
      </c>
      <c r="D68" s="168">
        <f>'Tube wts'!D68</f>
        <v>0.9734</v>
      </c>
      <c r="E68" s="136">
        <f>'Tube wts'!E68</f>
        <v>1.0072</v>
      </c>
      <c r="F68" s="134">
        <f t="shared" si="1"/>
        <v>0.0338</v>
      </c>
      <c r="G68" s="134">
        <f t="shared" si="2"/>
        <v>304.2</v>
      </c>
      <c r="H68" s="135">
        <v>0.0</v>
      </c>
      <c r="I68" s="135" t="s">
        <v>141</v>
      </c>
      <c r="J68" s="135" t="s">
        <v>141</v>
      </c>
      <c r="K68" s="135" t="s">
        <v>141</v>
      </c>
      <c r="L68" s="135" t="s">
        <v>141</v>
      </c>
      <c r="M68" s="135" t="s">
        <v>141</v>
      </c>
      <c r="N68" s="136">
        <v>50.0</v>
      </c>
      <c r="O68" s="136">
        <f t="shared" si="3"/>
        <v>20</v>
      </c>
      <c r="P68" s="137">
        <f t="shared" si="28"/>
        <v>0</v>
      </c>
      <c r="Q68" s="137"/>
      <c r="R68" s="137"/>
      <c r="S68" s="137"/>
      <c r="T68" s="137"/>
      <c r="U68" s="137"/>
      <c r="V68" s="136"/>
      <c r="W68" s="137">
        <f t="shared" si="24"/>
        <v>0</v>
      </c>
      <c r="X68" s="142"/>
    </row>
    <row r="69" ht="15.75" customHeight="1">
      <c r="A69" s="169">
        <v>3.0</v>
      </c>
      <c r="B69" s="170">
        <f t="shared" si="6"/>
        <v>43680</v>
      </c>
      <c r="C69" s="161" t="str">
        <f>'Tube wts'!C69</f>
        <v>L_7_R2</v>
      </c>
      <c r="D69" s="171">
        <f>'Tube wts'!D69</f>
        <v>0.9899</v>
      </c>
      <c r="E69" s="148">
        <f>'Tube wts'!E69</f>
        <v>1.0188</v>
      </c>
      <c r="F69" s="172">
        <f t="shared" si="1"/>
        <v>0.0289</v>
      </c>
      <c r="G69" s="172">
        <f t="shared" si="2"/>
        <v>260.1</v>
      </c>
      <c r="H69" s="147">
        <v>58.0</v>
      </c>
      <c r="I69" s="147">
        <v>10.0</v>
      </c>
      <c r="J69" s="147">
        <v>3.0</v>
      </c>
      <c r="K69" s="147">
        <v>0.0</v>
      </c>
      <c r="L69" s="147" t="s">
        <v>141</v>
      </c>
      <c r="M69" s="147" t="s">
        <v>141</v>
      </c>
      <c r="N69" s="173">
        <v>50.0</v>
      </c>
      <c r="O69" s="173">
        <f t="shared" si="3"/>
        <v>20</v>
      </c>
      <c r="P69" s="174">
        <f t="shared" si="28"/>
        <v>11600</v>
      </c>
      <c r="Q69" s="174">
        <f>O69 * (1/10^-2) *I69</f>
        <v>20000</v>
      </c>
      <c r="R69" s="174">
        <f>O69 * (1/10^-3) *J69</f>
        <v>60000</v>
      </c>
      <c r="S69" s="174"/>
      <c r="T69" s="174"/>
      <c r="U69" s="174"/>
      <c r="V69" s="173"/>
      <c r="W69" s="174">
        <f t="shared" si="24"/>
        <v>30533.33333</v>
      </c>
      <c r="X69" s="142"/>
    </row>
    <row r="70" ht="15.75" customHeight="1">
      <c r="A70" s="86">
        <v>4.0</v>
      </c>
      <c r="B70" s="151">
        <f t="shared" si="6"/>
        <v>43681</v>
      </c>
      <c r="C70" s="116" t="str">
        <f>'Tube wts'!C70</f>
        <v>NT_7_0</v>
      </c>
      <c r="D70" s="116">
        <f>'Tube wts'!D70</f>
        <v>0.9637</v>
      </c>
      <c r="E70" s="126">
        <f>'Tube wts'!E70</f>
        <v>0.9985</v>
      </c>
      <c r="F70" s="117">
        <f t="shared" si="1"/>
        <v>0.0348</v>
      </c>
      <c r="G70" s="117">
        <f t="shared" si="2"/>
        <v>313.2</v>
      </c>
      <c r="H70" s="153" t="s">
        <v>141</v>
      </c>
      <c r="I70" s="153" t="s">
        <v>141</v>
      </c>
      <c r="J70" s="153" t="s">
        <v>141</v>
      </c>
      <c r="K70" s="153" t="s">
        <v>186</v>
      </c>
      <c r="L70" s="153">
        <v>78.0</v>
      </c>
      <c r="M70" s="153" t="s">
        <v>141</v>
      </c>
      <c r="N70" s="154">
        <v>50.0</v>
      </c>
      <c r="O70" s="154">
        <f t="shared" si="3"/>
        <v>20</v>
      </c>
      <c r="P70" s="119"/>
      <c r="Q70" s="119"/>
      <c r="R70" s="119"/>
      <c r="S70" s="119"/>
      <c r="T70" s="119">
        <f t="shared" ref="T70:T71" si="29">O70 * (1/10^-5) *L70</f>
        <v>156000000</v>
      </c>
      <c r="U70" s="119"/>
      <c r="V70" s="154"/>
      <c r="W70" s="119">
        <f t="shared" si="24"/>
        <v>156000000</v>
      </c>
      <c r="X70" s="122"/>
    </row>
    <row r="71" ht="15.75" customHeight="1">
      <c r="A71" s="78">
        <v>4.0</v>
      </c>
      <c r="B71" s="155">
        <f t="shared" si="6"/>
        <v>43681</v>
      </c>
      <c r="C71" s="124" t="str">
        <f>'Tube wts'!C71</f>
        <v>NT_7_R</v>
      </c>
      <c r="D71" s="124">
        <f>'Tube wts'!D71</f>
        <v>0.9832</v>
      </c>
      <c r="E71" s="124">
        <f>'Tube wts'!E71</f>
        <v>0.9964</v>
      </c>
      <c r="F71" s="125">
        <f t="shared" si="1"/>
        <v>0.0132</v>
      </c>
      <c r="G71" s="125">
        <f t="shared" si="2"/>
        <v>118.8</v>
      </c>
      <c r="H71" s="139" t="s">
        <v>141</v>
      </c>
      <c r="I71" s="139" t="s">
        <v>141</v>
      </c>
      <c r="J71" s="158" t="s">
        <v>141</v>
      </c>
      <c r="K71" s="158" t="s">
        <v>186</v>
      </c>
      <c r="L71" s="158">
        <v>119.0</v>
      </c>
      <c r="M71" s="158" t="s">
        <v>141</v>
      </c>
      <c r="N71" s="140">
        <v>50.0</v>
      </c>
      <c r="O71" s="140">
        <f t="shared" si="3"/>
        <v>20</v>
      </c>
      <c r="P71" s="127"/>
      <c r="Q71" s="127"/>
      <c r="R71" s="127"/>
      <c r="S71" s="127"/>
      <c r="T71" s="127">
        <f t="shared" si="29"/>
        <v>238000000</v>
      </c>
      <c r="U71" s="127"/>
      <c r="V71" s="140"/>
      <c r="W71" s="127">
        <f t="shared" si="24"/>
        <v>238000000</v>
      </c>
      <c r="X71" s="130"/>
    </row>
    <row r="72" ht="15.75" customHeight="1">
      <c r="A72" s="131">
        <v>4.0</v>
      </c>
      <c r="B72" s="156">
        <f t="shared" si="6"/>
        <v>43681</v>
      </c>
      <c r="C72" s="133" t="str">
        <f>'Tube wts'!C72</f>
        <v>F1_7_0</v>
      </c>
      <c r="D72" s="133">
        <f>'Tube wts'!D72</f>
        <v>0.9857</v>
      </c>
      <c r="E72" s="133">
        <f>'Tube wts'!E72</f>
        <v>0.9988</v>
      </c>
      <c r="F72" s="134">
        <f t="shared" si="1"/>
        <v>0.0131</v>
      </c>
      <c r="G72" s="134">
        <f t="shared" si="2"/>
        <v>117.9</v>
      </c>
      <c r="H72" s="135">
        <v>0.0</v>
      </c>
      <c r="I72" s="135" t="s">
        <v>141</v>
      </c>
      <c r="J72" s="135" t="s">
        <v>141</v>
      </c>
      <c r="K72" s="135" t="s">
        <v>141</v>
      </c>
      <c r="L72" s="135" t="s">
        <v>141</v>
      </c>
      <c r="M72" s="135" t="s">
        <v>141</v>
      </c>
      <c r="N72" s="136">
        <v>50.0</v>
      </c>
      <c r="O72" s="136">
        <f t="shared" si="3"/>
        <v>20</v>
      </c>
      <c r="P72" s="137">
        <f t="shared" ref="P72:P86" si="30">O72 * (1/10^-1) *H72</f>
        <v>0</v>
      </c>
      <c r="Q72" s="137"/>
      <c r="R72" s="137"/>
      <c r="S72" s="137"/>
      <c r="T72" s="137"/>
      <c r="U72" s="137"/>
      <c r="V72" s="136"/>
      <c r="W72" s="137">
        <f t="shared" si="24"/>
        <v>0</v>
      </c>
      <c r="X72" s="142"/>
    </row>
    <row r="73" ht="15.75" customHeight="1">
      <c r="A73" s="131">
        <v>4.0</v>
      </c>
      <c r="B73" s="156">
        <f t="shared" si="6"/>
        <v>43681</v>
      </c>
      <c r="C73" s="133" t="str">
        <f>'Tube wts'!C73</f>
        <v>F1_7_R</v>
      </c>
      <c r="D73" s="133">
        <f>'Tube wts'!D73</f>
        <v>0.9775</v>
      </c>
      <c r="E73" s="133">
        <f>'Tube wts'!E73</f>
        <v>0.9986</v>
      </c>
      <c r="F73" s="134">
        <f t="shared" si="1"/>
        <v>0.0211</v>
      </c>
      <c r="G73" s="134">
        <f t="shared" si="2"/>
        <v>189.9</v>
      </c>
      <c r="H73" s="135">
        <v>0.0</v>
      </c>
      <c r="I73" s="135" t="s">
        <v>141</v>
      </c>
      <c r="J73" s="135" t="s">
        <v>141</v>
      </c>
      <c r="K73" s="135" t="s">
        <v>141</v>
      </c>
      <c r="L73" s="135" t="s">
        <v>141</v>
      </c>
      <c r="M73" s="135" t="s">
        <v>141</v>
      </c>
      <c r="N73" s="136">
        <v>50.0</v>
      </c>
      <c r="O73" s="136">
        <f t="shared" si="3"/>
        <v>20</v>
      </c>
      <c r="P73" s="137">
        <f t="shared" si="30"/>
        <v>0</v>
      </c>
      <c r="Q73" s="137"/>
      <c r="R73" s="137"/>
      <c r="S73" s="137"/>
      <c r="T73" s="137"/>
      <c r="U73" s="137"/>
      <c r="V73" s="136"/>
      <c r="W73" s="137">
        <f t="shared" si="24"/>
        <v>0</v>
      </c>
      <c r="X73" s="142"/>
    </row>
    <row r="74" ht="15.75" customHeight="1">
      <c r="A74" s="78">
        <v>4.0</v>
      </c>
      <c r="B74" s="155">
        <f t="shared" si="6"/>
        <v>43681</v>
      </c>
      <c r="C74" s="124" t="str">
        <f>'Tube wts'!C74</f>
        <v>F1_7_L</v>
      </c>
      <c r="D74" s="124">
        <f>'Tube wts'!D74</f>
        <v>0.9745</v>
      </c>
      <c r="E74" s="124">
        <f>'Tube wts'!E74</f>
        <v>1.0032</v>
      </c>
      <c r="F74" s="125">
        <f t="shared" si="1"/>
        <v>0.0287</v>
      </c>
      <c r="G74" s="125">
        <f t="shared" si="2"/>
        <v>258.3</v>
      </c>
      <c r="H74" s="139">
        <v>0.0</v>
      </c>
      <c r="I74" s="139" t="s">
        <v>141</v>
      </c>
      <c r="J74" s="139" t="s">
        <v>141</v>
      </c>
      <c r="K74" s="139" t="s">
        <v>141</v>
      </c>
      <c r="L74" s="139" t="s">
        <v>141</v>
      </c>
      <c r="M74" s="139" t="s">
        <v>141</v>
      </c>
      <c r="N74" s="140">
        <v>50.0</v>
      </c>
      <c r="O74" s="140">
        <f t="shared" si="3"/>
        <v>20</v>
      </c>
      <c r="P74" s="127">
        <f t="shared" si="30"/>
        <v>0</v>
      </c>
      <c r="Q74" s="127"/>
      <c r="R74" s="127"/>
      <c r="S74" s="127"/>
      <c r="T74" s="127"/>
      <c r="U74" s="127"/>
      <c r="V74" s="140"/>
      <c r="W74" s="127">
        <f t="shared" si="24"/>
        <v>0</v>
      </c>
      <c r="X74" s="130"/>
    </row>
    <row r="75" ht="15.75" customHeight="1">
      <c r="A75" s="78">
        <v>4.0</v>
      </c>
      <c r="B75" s="155">
        <f t="shared" si="6"/>
        <v>43681</v>
      </c>
      <c r="C75" s="124" t="str">
        <f>'Tube wts'!C75</f>
        <v>F1_7_LR</v>
      </c>
      <c r="D75" s="124">
        <f>'Tube wts'!D75</f>
        <v>0.992</v>
      </c>
      <c r="E75" s="124">
        <f>'Tube wts'!E75</f>
        <v>1.0092</v>
      </c>
      <c r="F75" s="125">
        <f t="shared" si="1"/>
        <v>0.0172</v>
      </c>
      <c r="G75" s="125">
        <f t="shared" si="2"/>
        <v>154.8</v>
      </c>
      <c r="H75" s="139">
        <v>0.0</v>
      </c>
      <c r="I75" s="139" t="s">
        <v>141</v>
      </c>
      <c r="J75" s="139" t="s">
        <v>141</v>
      </c>
      <c r="K75" s="139" t="s">
        <v>141</v>
      </c>
      <c r="L75" s="139" t="s">
        <v>141</v>
      </c>
      <c r="M75" s="139" t="s">
        <v>141</v>
      </c>
      <c r="N75" s="140">
        <v>50.0</v>
      </c>
      <c r="O75" s="140">
        <f t="shared" si="3"/>
        <v>20</v>
      </c>
      <c r="P75" s="127">
        <f t="shared" si="30"/>
        <v>0</v>
      </c>
      <c r="Q75" s="127"/>
      <c r="R75" s="127"/>
      <c r="S75" s="127"/>
      <c r="T75" s="127"/>
      <c r="U75" s="127"/>
      <c r="V75" s="140"/>
      <c r="W75" s="127">
        <f t="shared" si="24"/>
        <v>0</v>
      </c>
      <c r="X75" s="130"/>
    </row>
    <row r="76" ht="15.75" customHeight="1">
      <c r="A76" s="131">
        <v>4.0</v>
      </c>
      <c r="B76" s="156">
        <f t="shared" si="6"/>
        <v>43681</v>
      </c>
      <c r="C76" s="133" t="str">
        <f>'Tube wts'!C76</f>
        <v>F2_7_L</v>
      </c>
      <c r="D76" s="133">
        <f>'Tube wts'!D76</f>
        <v>0.9863</v>
      </c>
      <c r="E76" s="133">
        <f>'Tube wts'!E76</f>
        <v>1.0029</v>
      </c>
      <c r="F76" s="134">
        <f t="shared" si="1"/>
        <v>0.0166</v>
      </c>
      <c r="G76" s="134">
        <f t="shared" si="2"/>
        <v>149.4</v>
      </c>
      <c r="H76" s="135">
        <v>0.0</v>
      </c>
      <c r="I76" s="135" t="s">
        <v>141</v>
      </c>
      <c r="J76" s="135" t="s">
        <v>141</v>
      </c>
      <c r="K76" s="135" t="s">
        <v>141</v>
      </c>
      <c r="L76" s="135" t="s">
        <v>141</v>
      </c>
      <c r="M76" s="135" t="s">
        <v>141</v>
      </c>
      <c r="N76" s="136">
        <v>50.0</v>
      </c>
      <c r="O76" s="136">
        <f t="shared" si="3"/>
        <v>20</v>
      </c>
      <c r="P76" s="137">
        <f t="shared" si="30"/>
        <v>0</v>
      </c>
      <c r="Q76" s="137"/>
      <c r="R76" s="137"/>
      <c r="S76" s="137"/>
      <c r="T76" s="137"/>
      <c r="U76" s="137"/>
      <c r="V76" s="136"/>
      <c r="W76" s="137">
        <f t="shared" si="24"/>
        <v>0</v>
      </c>
      <c r="X76" s="142"/>
    </row>
    <row r="77" ht="15.75" customHeight="1">
      <c r="A77" s="131">
        <v>4.0</v>
      </c>
      <c r="B77" s="156">
        <f t="shared" si="6"/>
        <v>43681</v>
      </c>
      <c r="C77" s="133" t="str">
        <f>'Tube wts'!C77</f>
        <v>F2_7_LR</v>
      </c>
      <c r="D77" s="133">
        <f>'Tube wts'!D77</f>
        <v>0.9803</v>
      </c>
      <c r="E77" s="133">
        <f>'Tube wts'!E77</f>
        <v>1.0064</v>
      </c>
      <c r="F77" s="134">
        <f t="shared" si="1"/>
        <v>0.0261</v>
      </c>
      <c r="G77" s="134">
        <f t="shared" si="2"/>
        <v>234.9</v>
      </c>
      <c r="H77" s="135">
        <v>0.0</v>
      </c>
      <c r="I77" s="135" t="s">
        <v>141</v>
      </c>
      <c r="J77" s="135" t="s">
        <v>141</v>
      </c>
      <c r="K77" s="135" t="s">
        <v>141</v>
      </c>
      <c r="L77" s="135" t="s">
        <v>141</v>
      </c>
      <c r="M77" s="135" t="s">
        <v>141</v>
      </c>
      <c r="N77" s="136">
        <v>50.0</v>
      </c>
      <c r="O77" s="136">
        <f t="shared" si="3"/>
        <v>20</v>
      </c>
      <c r="P77" s="137">
        <f t="shared" si="30"/>
        <v>0</v>
      </c>
      <c r="Q77" s="137"/>
      <c r="R77" s="137"/>
      <c r="S77" s="137"/>
      <c r="T77" s="137"/>
      <c r="U77" s="137"/>
      <c r="V77" s="136"/>
      <c r="W77" s="137">
        <f t="shared" si="24"/>
        <v>0</v>
      </c>
      <c r="X77" s="142"/>
    </row>
    <row r="78" ht="15.75" customHeight="1">
      <c r="A78" s="160">
        <v>4.0</v>
      </c>
      <c r="B78" s="155">
        <f t="shared" si="6"/>
        <v>43681</v>
      </c>
      <c r="C78" s="124" t="str">
        <f>'Tube wts'!C78</f>
        <v>M_7_0</v>
      </c>
      <c r="D78" s="124">
        <f>'Tube wts'!D78</f>
        <v>0.9825</v>
      </c>
      <c r="E78" s="124">
        <f>'Tube wts'!E78</f>
        <v>0.9996</v>
      </c>
      <c r="F78" s="125">
        <f t="shared" si="1"/>
        <v>0.0171</v>
      </c>
      <c r="G78" s="125">
        <f t="shared" si="2"/>
        <v>153.9</v>
      </c>
      <c r="H78" s="139">
        <v>4.0</v>
      </c>
      <c r="I78" s="139">
        <v>3.0</v>
      </c>
      <c r="J78" s="139">
        <v>0.0</v>
      </c>
      <c r="K78" s="139">
        <v>0.0</v>
      </c>
      <c r="L78" s="139" t="s">
        <v>141</v>
      </c>
      <c r="M78" s="139" t="s">
        <v>141</v>
      </c>
      <c r="N78" s="140">
        <v>50.0</v>
      </c>
      <c r="O78" s="140">
        <f t="shared" si="3"/>
        <v>20</v>
      </c>
      <c r="P78" s="127">
        <f t="shared" si="30"/>
        <v>800</v>
      </c>
      <c r="Q78" s="127">
        <f t="shared" ref="Q78:Q79" si="31">O78 * (1/10^-2) *I78</f>
        <v>6000</v>
      </c>
      <c r="R78" s="127"/>
      <c r="S78" s="127"/>
      <c r="T78" s="127"/>
      <c r="U78" s="127"/>
      <c r="V78" s="140"/>
      <c r="W78" s="127">
        <f t="shared" si="24"/>
        <v>3400</v>
      </c>
      <c r="X78" s="130"/>
    </row>
    <row r="79" ht="15.75" customHeight="1">
      <c r="A79" s="160">
        <v>4.0</v>
      </c>
      <c r="B79" s="155">
        <f t="shared" si="6"/>
        <v>43681</v>
      </c>
      <c r="C79" s="124" t="str">
        <f>'Tube wts'!C79</f>
        <v>M_7_R</v>
      </c>
      <c r="D79" s="124">
        <f>'Tube wts'!D79</f>
        <v>0.9867</v>
      </c>
      <c r="E79" s="124">
        <f>'Tube wts'!E79</f>
        <v>0.9995</v>
      </c>
      <c r="F79" s="125">
        <f t="shared" si="1"/>
        <v>0.0128</v>
      </c>
      <c r="G79" s="125">
        <f t="shared" si="2"/>
        <v>115.2</v>
      </c>
      <c r="H79" s="139">
        <v>6.0</v>
      </c>
      <c r="I79" s="139">
        <v>3.0</v>
      </c>
      <c r="J79" s="139">
        <v>0.0</v>
      </c>
      <c r="K79" s="139">
        <v>1.0</v>
      </c>
      <c r="L79" s="139" t="s">
        <v>141</v>
      </c>
      <c r="M79" s="139" t="s">
        <v>141</v>
      </c>
      <c r="N79" s="140">
        <v>50.0</v>
      </c>
      <c r="O79" s="140">
        <f t="shared" si="3"/>
        <v>20</v>
      </c>
      <c r="P79" s="127">
        <f t="shared" si="30"/>
        <v>1200</v>
      </c>
      <c r="Q79" s="127">
        <f t="shared" si="31"/>
        <v>6000</v>
      </c>
      <c r="R79" s="127">
        <f>O79 * (1/10^-3) *J79</f>
        <v>0</v>
      </c>
      <c r="S79" s="127">
        <f>O79 * (1/10^-4) *K79</f>
        <v>200000</v>
      </c>
      <c r="T79" s="127"/>
      <c r="U79" s="127"/>
      <c r="V79" s="140"/>
      <c r="W79" s="127">
        <f t="shared" si="24"/>
        <v>51800</v>
      </c>
      <c r="X79" s="130"/>
    </row>
    <row r="80" ht="15.75" customHeight="1">
      <c r="A80" s="131">
        <v>4.0</v>
      </c>
      <c r="B80" s="156">
        <f t="shared" si="6"/>
        <v>43681</v>
      </c>
      <c r="C80" s="133" t="str">
        <f>'Tube wts'!C80</f>
        <v>M_7_L</v>
      </c>
      <c r="D80" s="133">
        <f>'Tube wts'!D80</f>
        <v>0.9849</v>
      </c>
      <c r="E80" s="133">
        <f>'Tube wts'!E80</f>
        <v>1.0024</v>
      </c>
      <c r="F80" s="134">
        <f t="shared" si="1"/>
        <v>0.0175</v>
      </c>
      <c r="G80" s="134">
        <f t="shared" si="2"/>
        <v>157.5</v>
      </c>
      <c r="H80" s="135">
        <v>0.0</v>
      </c>
      <c r="I80" s="135" t="s">
        <v>141</v>
      </c>
      <c r="J80" s="135" t="s">
        <v>141</v>
      </c>
      <c r="K80" s="135" t="s">
        <v>141</v>
      </c>
      <c r="L80" s="135" t="s">
        <v>141</v>
      </c>
      <c r="M80" s="135" t="s">
        <v>141</v>
      </c>
      <c r="N80" s="136">
        <v>50.0</v>
      </c>
      <c r="O80" s="136">
        <f t="shared" si="3"/>
        <v>20</v>
      </c>
      <c r="P80" s="137">
        <f t="shared" si="30"/>
        <v>0</v>
      </c>
      <c r="Q80" s="137"/>
      <c r="R80" s="137"/>
      <c r="S80" s="137"/>
      <c r="T80" s="137"/>
      <c r="U80" s="137"/>
      <c r="V80" s="136"/>
      <c r="W80" s="137">
        <f t="shared" si="24"/>
        <v>0</v>
      </c>
      <c r="X80" s="142"/>
    </row>
    <row r="81" ht="15.75" customHeight="1">
      <c r="A81" s="131">
        <v>4.0</v>
      </c>
      <c r="B81" s="156">
        <f t="shared" si="6"/>
        <v>43681</v>
      </c>
      <c r="C81" s="133" t="str">
        <f>'Tube wts'!C81</f>
        <v>M_7_LR</v>
      </c>
      <c r="D81" s="133">
        <f>'Tube wts'!D81</f>
        <v>0.9908</v>
      </c>
      <c r="E81" s="133">
        <f>'Tube wts'!E81</f>
        <v>1.0226</v>
      </c>
      <c r="F81" s="134">
        <f t="shared" si="1"/>
        <v>0.0318</v>
      </c>
      <c r="G81" s="134">
        <f t="shared" si="2"/>
        <v>286.2</v>
      </c>
      <c r="H81" s="135">
        <v>0.0</v>
      </c>
      <c r="I81" s="135" t="s">
        <v>141</v>
      </c>
      <c r="J81" s="135" t="s">
        <v>141</v>
      </c>
      <c r="K81" s="135" t="s">
        <v>141</v>
      </c>
      <c r="L81" s="135" t="s">
        <v>141</v>
      </c>
      <c r="M81" s="135" t="s">
        <v>141</v>
      </c>
      <c r="N81" s="136">
        <v>50.0</v>
      </c>
      <c r="O81" s="136">
        <f t="shared" si="3"/>
        <v>20</v>
      </c>
      <c r="P81" s="137">
        <f t="shared" si="30"/>
        <v>0</v>
      </c>
      <c r="Q81" s="137"/>
      <c r="R81" s="137"/>
      <c r="S81" s="137"/>
      <c r="T81" s="137"/>
      <c r="U81" s="137"/>
      <c r="V81" s="136"/>
      <c r="W81" s="137">
        <f t="shared" si="24"/>
        <v>0</v>
      </c>
      <c r="X81" s="142"/>
    </row>
    <row r="82" ht="15.75" customHeight="1">
      <c r="A82" s="160">
        <v>4.0</v>
      </c>
      <c r="B82" s="155">
        <f t="shared" si="6"/>
        <v>43681</v>
      </c>
      <c r="C82" s="124" t="str">
        <f>'Tube wts'!C82</f>
        <v>L_7_0</v>
      </c>
      <c r="D82" s="124">
        <f>'Tube wts'!D82</f>
        <v>0.9843</v>
      </c>
      <c r="E82" s="124">
        <f>'Tube wts'!E82</f>
        <v>0.9963</v>
      </c>
      <c r="F82" s="125">
        <f t="shared" si="1"/>
        <v>0.012</v>
      </c>
      <c r="G82" s="125">
        <f t="shared" si="2"/>
        <v>108</v>
      </c>
      <c r="H82" s="139">
        <v>0.0</v>
      </c>
      <c r="I82" s="139" t="s">
        <v>141</v>
      </c>
      <c r="J82" s="139" t="s">
        <v>141</v>
      </c>
      <c r="K82" s="139" t="s">
        <v>141</v>
      </c>
      <c r="L82" s="139" t="s">
        <v>141</v>
      </c>
      <c r="M82" s="139" t="s">
        <v>141</v>
      </c>
      <c r="N82" s="140">
        <v>50.0</v>
      </c>
      <c r="O82" s="140">
        <f t="shared" si="3"/>
        <v>20</v>
      </c>
      <c r="P82" s="127">
        <f t="shared" si="30"/>
        <v>0</v>
      </c>
      <c r="Q82" s="127"/>
      <c r="R82" s="127"/>
      <c r="S82" s="127"/>
      <c r="T82" s="127"/>
      <c r="U82" s="127"/>
      <c r="V82" s="140"/>
      <c r="W82" s="127">
        <f t="shared" si="24"/>
        <v>0</v>
      </c>
      <c r="X82" s="130"/>
    </row>
    <row r="83" ht="15.75" customHeight="1">
      <c r="A83" s="160">
        <v>4.0</v>
      </c>
      <c r="B83" s="155">
        <f t="shared" si="6"/>
        <v>43681</v>
      </c>
      <c r="C83" s="124" t="str">
        <f>'Tube wts'!C83</f>
        <v>L_7_R</v>
      </c>
      <c r="D83" s="124">
        <f>'Tube wts'!D83</f>
        <v>0.9814</v>
      </c>
      <c r="E83" s="124">
        <f>'Tube wts'!E83</f>
        <v>1.0105</v>
      </c>
      <c r="F83" s="125">
        <f t="shared" si="1"/>
        <v>0.0291</v>
      </c>
      <c r="G83" s="125">
        <f t="shared" si="2"/>
        <v>261.9</v>
      </c>
      <c r="H83" s="139">
        <v>0.0</v>
      </c>
      <c r="I83" s="139" t="s">
        <v>141</v>
      </c>
      <c r="J83" s="139" t="s">
        <v>141</v>
      </c>
      <c r="K83" s="139" t="s">
        <v>141</v>
      </c>
      <c r="L83" s="139" t="s">
        <v>141</v>
      </c>
      <c r="M83" s="139" t="s">
        <v>141</v>
      </c>
      <c r="N83" s="140">
        <v>50.0</v>
      </c>
      <c r="O83" s="140">
        <f t="shared" si="3"/>
        <v>20</v>
      </c>
      <c r="P83" s="127">
        <f t="shared" si="30"/>
        <v>0</v>
      </c>
      <c r="Q83" s="127"/>
      <c r="R83" s="127"/>
      <c r="S83" s="127"/>
      <c r="T83" s="127"/>
      <c r="U83" s="127"/>
      <c r="V83" s="140"/>
      <c r="W83" s="127">
        <f t="shared" si="24"/>
        <v>0</v>
      </c>
      <c r="X83" s="130"/>
    </row>
    <row r="84" ht="15.75" customHeight="1">
      <c r="A84" s="131">
        <v>4.0</v>
      </c>
      <c r="B84" s="156">
        <f t="shared" si="6"/>
        <v>43681</v>
      </c>
      <c r="C84" s="133" t="str">
        <f>'Tube wts'!C84</f>
        <v>L_7_L</v>
      </c>
      <c r="D84" s="133">
        <f>'Tube wts'!D84</f>
        <v>0.9761</v>
      </c>
      <c r="E84" s="133">
        <f>'Tube wts'!E84</f>
        <v>0.9984</v>
      </c>
      <c r="F84" s="134">
        <f t="shared" si="1"/>
        <v>0.0223</v>
      </c>
      <c r="G84" s="134">
        <f t="shared" si="2"/>
        <v>200.7</v>
      </c>
      <c r="H84" s="135">
        <v>0.0</v>
      </c>
      <c r="I84" s="135" t="s">
        <v>141</v>
      </c>
      <c r="J84" s="135" t="s">
        <v>141</v>
      </c>
      <c r="K84" s="135" t="s">
        <v>141</v>
      </c>
      <c r="L84" s="135" t="s">
        <v>141</v>
      </c>
      <c r="M84" s="135" t="s">
        <v>141</v>
      </c>
      <c r="N84" s="136">
        <v>50.0</v>
      </c>
      <c r="O84" s="136">
        <f t="shared" si="3"/>
        <v>20</v>
      </c>
      <c r="P84" s="137">
        <f t="shared" si="30"/>
        <v>0</v>
      </c>
      <c r="Q84" s="137"/>
      <c r="R84" s="137"/>
      <c r="S84" s="137"/>
      <c r="T84" s="137"/>
      <c r="U84" s="137"/>
      <c r="V84" s="136"/>
      <c r="W84" s="137">
        <f t="shared" si="24"/>
        <v>0</v>
      </c>
      <c r="X84" s="142"/>
    </row>
    <row r="85" ht="15.75" customHeight="1">
      <c r="A85" s="131">
        <v>4.0</v>
      </c>
      <c r="B85" s="156">
        <f t="shared" si="6"/>
        <v>43681</v>
      </c>
      <c r="C85" s="133" t="str">
        <f>'Tube wts'!C85</f>
        <v>L_7_LR</v>
      </c>
      <c r="D85" s="133">
        <f>'Tube wts'!D85</f>
        <v>0.9839</v>
      </c>
      <c r="E85" s="133">
        <f>'Tube wts'!E85</f>
        <v>1.005</v>
      </c>
      <c r="F85" s="134">
        <f t="shared" si="1"/>
        <v>0.0211</v>
      </c>
      <c r="G85" s="134">
        <f t="shared" si="2"/>
        <v>189.9</v>
      </c>
      <c r="H85" s="135">
        <v>0.0</v>
      </c>
      <c r="I85" s="135" t="s">
        <v>141</v>
      </c>
      <c r="J85" s="135" t="s">
        <v>141</v>
      </c>
      <c r="K85" s="135" t="s">
        <v>141</v>
      </c>
      <c r="L85" s="135" t="s">
        <v>141</v>
      </c>
      <c r="M85" s="135" t="s">
        <v>141</v>
      </c>
      <c r="N85" s="136">
        <v>50.0</v>
      </c>
      <c r="O85" s="136">
        <f t="shared" si="3"/>
        <v>20</v>
      </c>
      <c r="P85" s="137">
        <f t="shared" si="30"/>
        <v>0</v>
      </c>
      <c r="Q85" s="137"/>
      <c r="R85" s="137"/>
      <c r="S85" s="137"/>
      <c r="T85" s="137"/>
      <c r="U85" s="137"/>
      <c r="V85" s="136"/>
      <c r="W85" s="137">
        <f t="shared" si="24"/>
        <v>0</v>
      </c>
      <c r="X85" s="142"/>
    </row>
    <row r="86" ht="15.75" customHeight="1">
      <c r="A86" s="143">
        <v>4.0</v>
      </c>
      <c r="B86" s="157">
        <f t="shared" si="6"/>
        <v>43681</v>
      </c>
      <c r="C86" s="145" t="str">
        <f>'Tube wts'!C86</f>
        <v>L_7_R2</v>
      </c>
      <c r="D86" s="145">
        <f>'Tube wts'!D86</f>
        <v>0.9783</v>
      </c>
      <c r="E86" s="145">
        <f>'Tube wts'!E86</f>
        <v>0.9991</v>
      </c>
      <c r="F86" s="146">
        <f t="shared" si="1"/>
        <v>0.0208</v>
      </c>
      <c r="G86" s="146">
        <f t="shared" si="2"/>
        <v>187.2</v>
      </c>
      <c r="H86" s="147">
        <v>0.0</v>
      </c>
      <c r="I86" s="147">
        <v>0.0</v>
      </c>
      <c r="J86" s="147">
        <v>0.0</v>
      </c>
      <c r="K86" s="147">
        <v>0.0</v>
      </c>
      <c r="L86" s="147" t="s">
        <v>141</v>
      </c>
      <c r="M86" s="147" t="s">
        <v>141</v>
      </c>
      <c r="N86" s="148">
        <v>50.0</v>
      </c>
      <c r="O86" s="148">
        <f t="shared" si="3"/>
        <v>20</v>
      </c>
      <c r="P86" s="174">
        <f t="shared" si="30"/>
        <v>0</v>
      </c>
      <c r="Q86" s="149"/>
      <c r="R86" s="149"/>
      <c r="S86" s="149"/>
      <c r="T86" s="149"/>
      <c r="U86" s="149"/>
      <c r="V86" s="148"/>
      <c r="W86" s="149">
        <f t="shared" si="24"/>
        <v>0</v>
      </c>
      <c r="X86" s="150"/>
    </row>
    <row r="87" ht="15.75" customHeight="1">
      <c r="A87" s="73">
        <v>5.0</v>
      </c>
      <c r="B87" s="162">
        <f t="shared" si="6"/>
        <v>43682</v>
      </c>
      <c r="C87" s="126" t="str">
        <f>'Tube wts'!C87</f>
        <v>NT_7_0</v>
      </c>
      <c r="D87" s="126">
        <f>'Tube wts'!D87</f>
        <v>0.98</v>
      </c>
      <c r="E87" s="126">
        <f>'Tube wts'!E87</f>
        <v>1.013</v>
      </c>
      <c r="F87" s="164">
        <f t="shared" si="1"/>
        <v>0.033</v>
      </c>
      <c r="G87" s="164">
        <f t="shared" si="2"/>
        <v>297</v>
      </c>
      <c r="H87" s="153" t="s">
        <v>141</v>
      </c>
      <c r="I87" s="153" t="s">
        <v>141</v>
      </c>
      <c r="J87" s="153" t="s">
        <v>141</v>
      </c>
      <c r="K87" s="153" t="s">
        <v>186</v>
      </c>
      <c r="L87" s="153">
        <v>67.0</v>
      </c>
      <c r="M87" s="153" t="s">
        <v>141</v>
      </c>
      <c r="N87" s="165">
        <v>50.0</v>
      </c>
      <c r="O87" s="165">
        <f t="shared" si="3"/>
        <v>20</v>
      </c>
      <c r="P87" s="166"/>
      <c r="Q87" s="166"/>
      <c r="R87" s="166"/>
      <c r="S87" s="127"/>
      <c r="T87" s="166">
        <f t="shared" ref="T87:T88" si="32">O87 * (1/10^-5) *L87</f>
        <v>134000000</v>
      </c>
      <c r="U87" s="166"/>
      <c r="V87" s="165"/>
      <c r="W87" s="166">
        <f t="shared" si="24"/>
        <v>134000000</v>
      </c>
      <c r="X87" s="130"/>
    </row>
    <row r="88" ht="15.75" customHeight="1">
      <c r="A88" s="78">
        <v>5.0</v>
      </c>
      <c r="B88" s="155">
        <f t="shared" si="6"/>
        <v>43682</v>
      </c>
      <c r="C88" s="124" t="str">
        <f>'Tube wts'!C88</f>
        <v>NT_7_R</v>
      </c>
      <c r="D88" s="124">
        <f>'Tube wts'!D88</f>
        <v>0.982</v>
      </c>
      <c r="E88" s="124">
        <f>'Tube wts'!E88</f>
        <v>1.0089</v>
      </c>
      <c r="F88" s="125">
        <f t="shared" si="1"/>
        <v>0.0269</v>
      </c>
      <c r="G88" s="125">
        <f t="shared" si="2"/>
        <v>242.1</v>
      </c>
      <c r="H88" s="139" t="s">
        <v>141</v>
      </c>
      <c r="I88" s="139" t="s">
        <v>141</v>
      </c>
      <c r="J88" s="158" t="s">
        <v>141</v>
      </c>
      <c r="K88" s="158">
        <v>163.0</v>
      </c>
      <c r="L88" s="158">
        <v>20.0</v>
      </c>
      <c r="M88" s="158" t="s">
        <v>141</v>
      </c>
      <c r="N88" s="140">
        <v>50.0</v>
      </c>
      <c r="O88" s="140">
        <f t="shared" si="3"/>
        <v>20</v>
      </c>
      <c r="P88" s="127"/>
      <c r="Q88" s="127"/>
      <c r="R88" s="127"/>
      <c r="S88" s="127">
        <f>O88 * (1/10^-4) *K88</f>
        <v>32600000</v>
      </c>
      <c r="T88" s="127">
        <f t="shared" si="32"/>
        <v>40000000</v>
      </c>
      <c r="U88" s="127"/>
      <c r="V88" s="140"/>
      <c r="W88" s="127">
        <f t="shared" si="24"/>
        <v>36300000</v>
      </c>
      <c r="X88" s="130"/>
    </row>
    <row r="89" ht="15.75" customHeight="1">
      <c r="A89" s="131">
        <v>5.0</v>
      </c>
      <c r="B89" s="156">
        <f t="shared" si="6"/>
        <v>43682</v>
      </c>
      <c r="C89" s="133" t="str">
        <f>'Tube wts'!C89</f>
        <v>F1_7_0</v>
      </c>
      <c r="D89" s="133">
        <f>'Tube wts'!D89</f>
        <v>0.9913</v>
      </c>
      <c r="E89" s="133" t="str">
        <f>'Tube wts'!E89</f>
        <v>NA</v>
      </c>
      <c r="F89" s="134" t="str">
        <f t="shared" si="1"/>
        <v>#VALUE!</v>
      </c>
      <c r="G89" s="134" t="str">
        <f t="shared" si="2"/>
        <v>#VALUE!</v>
      </c>
      <c r="H89" s="135" t="s">
        <v>141</v>
      </c>
      <c r="I89" s="135" t="s">
        <v>141</v>
      </c>
      <c r="J89" s="135" t="s">
        <v>141</v>
      </c>
      <c r="K89" s="135" t="s">
        <v>141</v>
      </c>
      <c r="L89" s="135" t="s">
        <v>141</v>
      </c>
      <c r="M89" s="135" t="s">
        <v>141</v>
      </c>
      <c r="N89" s="136">
        <v>50.0</v>
      </c>
      <c r="O89" s="136">
        <f t="shared" si="3"/>
        <v>20</v>
      </c>
      <c r="P89" s="137"/>
      <c r="Q89" s="137"/>
      <c r="R89" s="137"/>
      <c r="S89" s="137"/>
      <c r="T89" s="137"/>
      <c r="U89" s="137"/>
      <c r="V89" s="136"/>
      <c r="W89" s="175" t="s">
        <v>116</v>
      </c>
      <c r="X89" s="142"/>
    </row>
    <row r="90" ht="15.75" customHeight="1">
      <c r="A90" s="131">
        <v>5.0</v>
      </c>
      <c r="B90" s="156">
        <f t="shared" si="6"/>
        <v>43682</v>
      </c>
      <c r="C90" s="133" t="str">
        <f>'Tube wts'!C90</f>
        <v>F1_7_R</v>
      </c>
      <c r="D90" s="133">
        <f>'Tube wts'!D90</f>
        <v>0.984</v>
      </c>
      <c r="E90" s="133" t="str">
        <f>'Tube wts'!E90</f>
        <v>NA</v>
      </c>
      <c r="F90" s="134" t="str">
        <f t="shared" si="1"/>
        <v>#VALUE!</v>
      </c>
      <c r="G90" s="134" t="str">
        <f t="shared" si="2"/>
        <v>#VALUE!</v>
      </c>
      <c r="H90" s="135" t="s">
        <v>141</v>
      </c>
      <c r="I90" s="135" t="s">
        <v>141</v>
      </c>
      <c r="J90" s="135" t="s">
        <v>141</v>
      </c>
      <c r="K90" s="135" t="s">
        <v>141</v>
      </c>
      <c r="L90" s="135" t="s">
        <v>141</v>
      </c>
      <c r="M90" s="135" t="s">
        <v>141</v>
      </c>
      <c r="N90" s="136">
        <v>50.0</v>
      </c>
      <c r="O90" s="136">
        <f t="shared" si="3"/>
        <v>20</v>
      </c>
      <c r="P90" s="137"/>
      <c r="Q90" s="137"/>
      <c r="R90" s="137"/>
      <c r="S90" s="137"/>
      <c r="T90" s="137"/>
      <c r="U90" s="137"/>
      <c r="V90" s="136"/>
      <c r="W90" s="175" t="s">
        <v>116</v>
      </c>
      <c r="X90" s="142"/>
    </row>
    <row r="91" ht="15.75" customHeight="1">
      <c r="A91" s="160">
        <v>5.0</v>
      </c>
      <c r="B91" s="155">
        <f t="shared" si="6"/>
        <v>43682</v>
      </c>
      <c r="C91" s="124" t="str">
        <f>'Tube wts'!C91</f>
        <v>F1_7_L</v>
      </c>
      <c r="D91" s="124">
        <f>'Tube wts'!D91</f>
        <v>0.992</v>
      </c>
      <c r="E91" s="124" t="str">
        <f>'Tube wts'!E91</f>
        <v>NA</v>
      </c>
      <c r="F91" s="125" t="str">
        <f t="shared" si="1"/>
        <v>#VALUE!</v>
      </c>
      <c r="G91" s="125" t="str">
        <f t="shared" si="2"/>
        <v>#VALUE!</v>
      </c>
      <c r="H91" s="139" t="s">
        <v>141</v>
      </c>
      <c r="I91" s="139" t="s">
        <v>141</v>
      </c>
      <c r="J91" s="139" t="s">
        <v>141</v>
      </c>
      <c r="K91" s="139" t="s">
        <v>141</v>
      </c>
      <c r="L91" s="139" t="s">
        <v>141</v>
      </c>
      <c r="M91" s="139" t="s">
        <v>141</v>
      </c>
      <c r="N91" s="140">
        <v>50.0</v>
      </c>
      <c r="O91" s="140">
        <f t="shared" si="3"/>
        <v>20</v>
      </c>
      <c r="P91" s="127"/>
      <c r="Q91" s="127"/>
      <c r="R91" s="127"/>
      <c r="S91" s="127"/>
      <c r="T91" s="127"/>
      <c r="U91" s="127"/>
      <c r="V91" s="140"/>
      <c r="W91" s="176" t="s">
        <v>116</v>
      </c>
      <c r="X91" s="130"/>
    </row>
    <row r="92" ht="15.75" customHeight="1">
      <c r="A92" s="160">
        <v>5.0</v>
      </c>
      <c r="B92" s="155">
        <f t="shared" si="6"/>
        <v>43682</v>
      </c>
      <c r="C92" s="124" t="str">
        <f>'Tube wts'!C92</f>
        <v>F1_7_LR</v>
      </c>
      <c r="D92" s="124">
        <f>'Tube wts'!D92</f>
        <v>0.9796</v>
      </c>
      <c r="E92" s="124" t="str">
        <f>'Tube wts'!E92</f>
        <v>NA</v>
      </c>
      <c r="F92" s="125" t="str">
        <f t="shared" si="1"/>
        <v>#VALUE!</v>
      </c>
      <c r="G92" s="125" t="str">
        <f t="shared" si="2"/>
        <v>#VALUE!</v>
      </c>
      <c r="H92" s="139" t="s">
        <v>141</v>
      </c>
      <c r="I92" s="139" t="s">
        <v>141</v>
      </c>
      <c r="J92" s="139" t="s">
        <v>141</v>
      </c>
      <c r="K92" s="139" t="s">
        <v>141</v>
      </c>
      <c r="L92" s="139" t="s">
        <v>141</v>
      </c>
      <c r="M92" s="139" t="s">
        <v>141</v>
      </c>
      <c r="N92" s="140">
        <v>50.0</v>
      </c>
      <c r="O92" s="140">
        <f t="shared" si="3"/>
        <v>20</v>
      </c>
      <c r="P92" s="127"/>
      <c r="Q92" s="127"/>
      <c r="R92" s="127"/>
      <c r="S92" s="127"/>
      <c r="T92" s="127"/>
      <c r="U92" s="127"/>
      <c r="V92" s="140"/>
      <c r="W92" s="176" t="s">
        <v>116</v>
      </c>
      <c r="X92" s="130"/>
    </row>
    <row r="93" ht="15.75" customHeight="1">
      <c r="A93" s="131">
        <v>5.0</v>
      </c>
      <c r="B93" s="156">
        <f t="shared" si="6"/>
        <v>43682</v>
      </c>
      <c r="C93" s="133" t="str">
        <f>'Tube wts'!C93</f>
        <v>F2_7_L</v>
      </c>
      <c r="D93" s="133">
        <f>'Tube wts'!D93</f>
        <v>0.9915</v>
      </c>
      <c r="E93" s="133" t="str">
        <f>'Tube wts'!E93</f>
        <v>NA</v>
      </c>
      <c r="F93" s="134" t="str">
        <f t="shared" si="1"/>
        <v>#VALUE!</v>
      </c>
      <c r="G93" s="134" t="str">
        <f t="shared" si="2"/>
        <v>#VALUE!</v>
      </c>
      <c r="H93" s="135" t="s">
        <v>141</v>
      </c>
      <c r="I93" s="135" t="s">
        <v>141</v>
      </c>
      <c r="J93" s="135" t="s">
        <v>141</v>
      </c>
      <c r="K93" s="135" t="s">
        <v>141</v>
      </c>
      <c r="L93" s="135" t="s">
        <v>141</v>
      </c>
      <c r="M93" s="135" t="s">
        <v>141</v>
      </c>
      <c r="N93" s="136">
        <v>50.0</v>
      </c>
      <c r="O93" s="136">
        <f t="shared" si="3"/>
        <v>20</v>
      </c>
      <c r="P93" s="137"/>
      <c r="Q93" s="137"/>
      <c r="R93" s="137"/>
      <c r="S93" s="137"/>
      <c r="T93" s="137"/>
      <c r="U93" s="137"/>
      <c r="V93" s="136"/>
      <c r="W93" s="175" t="s">
        <v>116</v>
      </c>
      <c r="X93" s="142"/>
    </row>
    <row r="94" ht="15.75" customHeight="1">
      <c r="A94" s="131">
        <v>5.0</v>
      </c>
      <c r="B94" s="156">
        <f t="shared" si="6"/>
        <v>43682</v>
      </c>
      <c r="C94" s="133" t="str">
        <f>'Tube wts'!C94</f>
        <v>F2_7_LR</v>
      </c>
      <c r="D94" s="133">
        <f>'Tube wts'!D94</f>
        <v>0.9824</v>
      </c>
      <c r="E94" s="133" t="str">
        <f>'Tube wts'!E94</f>
        <v>NA</v>
      </c>
      <c r="F94" s="134" t="str">
        <f t="shared" si="1"/>
        <v>#VALUE!</v>
      </c>
      <c r="G94" s="134" t="str">
        <f t="shared" si="2"/>
        <v>#VALUE!</v>
      </c>
      <c r="H94" s="135" t="s">
        <v>141</v>
      </c>
      <c r="I94" s="135" t="s">
        <v>141</v>
      </c>
      <c r="J94" s="135" t="s">
        <v>141</v>
      </c>
      <c r="K94" s="135" t="s">
        <v>141</v>
      </c>
      <c r="L94" s="135" t="s">
        <v>141</v>
      </c>
      <c r="M94" s="135" t="s">
        <v>141</v>
      </c>
      <c r="N94" s="136">
        <v>50.0</v>
      </c>
      <c r="O94" s="136">
        <f t="shared" si="3"/>
        <v>20</v>
      </c>
      <c r="P94" s="137"/>
      <c r="Q94" s="137"/>
      <c r="R94" s="137"/>
      <c r="S94" s="137"/>
      <c r="T94" s="137"/>
      <c r="U94" s="137"/>
      <c r="V94" s="136"/>
      <c r="W94" s="175" t="s">
        <v>116</v>
      </c>
      <c r="X94" s="142"/>
    </row>
    <row r="95" ht="15.75" customHeight="1">
      <c r="A95" s="160">
        <v>5.0</v>
      </c>
      <c r="B95" s="155">
        <f t="shared" si="6"/>
        <v>43682</v>
      </c>
      <c r="C95" s="124" t="str">
        <f>'Tube wts'!C95</f>
        <v>M_7_0</v>
      </c>
      <c r="D95" s="124">
        <f>'Tube wts'!D95</f>
        <v>0.9817</v>
      </c>
      <c r="E95" s="124">
        <f>'Tube wts'!E95</f>
        <v>0.998</v>
      </c>
      <c r="F95" s="125">
        <f t="shared" si="1"/>
        <v>0.0163</v>
      </c>
      <c r="G95" s="125">
        <f t="shared" si="2"/>
        <v>146.7</v>
      </c>
      <c r="H95" s="139">
        <v>0.0</v>
      </c>
      <c r="I95" s="139">
        <v>0.0</v>
      </c>
      <c r="J95" s="139" t="s">
        <v>141</v>
      </c>
      <c r="K95" s="139" t="s">
        <v>141</v>
      </c>
      <c r="L95" s="139" t="s">
        <v>141</v>
      </c>
      <c r="M95" s="139" t="s">
        <v>141</v>
      </c>
      <c r="N95" s="140">
        <v>50.0</v>
      </c>
      <c r="O95" s="140">
        <f t="shared" si="3"/>
        <v>20</v>
      </c>
      <c r="P95" s="137">
        <f t="shared" ref="P95:P96" si="33">O95 * (1/10^-1) *H95</f>
        <v>0</v>
      </c>
      <c r="Q95" s="127">
        <f t="shared" ref="Q95:Q96" si="34">O95 * (1/10^-2) *I95</f>
        <v>0</v>
      </c>
      <c r="R95" s="127"/>
      <c r="S95" s="127"/>
      <c r="T95" s="127"/>
      <c r="U95" s="127"/>
      <c r="V95" s="140"/>
      <c r="W95" s="127">
        <f t="shared" ref="W95:W96" si="35">AVERAGE(P95:U95)</f>
        <v>0</v>
      </c>
      <c r="X95" s="130"/>
    </row>
    <row r="96" ht="15.75" customHeight="1">
      <c r="A96" s="160">
        <v>5.0</v>
      </c>
      <c r="B96" s="155">
        <f t="shared" si="6"/>
        <v>43682</v>
      </c>
      <c r="C96" s="124" t="str">
        <f>'Tube wts'!C96</f>
        <v>M_7_R</v>
      </c>
      <c r="D96" s="124">
        <f>'Tube wts'!D96</f>
        <v>0.9879</v>
      </c>
      <c r="E96" s="124">
        <f>'Tube wts'!E96</f>
        <v>1.0039</v>
      </c>
      <c r="F96" s="125">
        <f t="shared" si="1"/>
        <v>0.016</v>
      </c>
      <c r="G96" s="125">
        <f t="shared" si="2"/>
        <v>144</v>
      </c>
      <c r="H96" s="139">
        <v>0.0</v>
      </c>
      <c r="I96" s="139">
        <v>0.0</v>
      </c>
      <c r="J96" s="139" t="s">
        <v>141</v>
      </c>
      <c r="K96" s="139" t="s">
        <v>141</v>
      </c>
      <c r="L96" s="139" t="s">
        <v>141</v>
      </c>
      <c r="M96" s="139" t="s">
        <v>141</v>
      </c>
      <c r="N96" s="140">
        <v>50.0</v>
      </c>
      <c r="O96" s="140">
        <f t="shared" si="3"/>
        <v>20</v>
      </c>
      <c r="P96" s="137">
        <f t="shared" si="33"/>
        <v>0</v>
      </c>
      <c r="Q96" s="127">
        <f t="shared" si="34"/>
        <v>0</v>
      </c>
      <c r="R96" s="127"/>
      <c r="S96" s="127"/>
      <c r="T96" s="127"/>
      <c r="U96" s="127"/>
      <c r="V96" s="140"/>
      <c r="W96" s="127">
        <f t="shared" si="35"/>
        <v>0</v>
      </c>
      <c r="X96" s="130"/>
    </row>
    <row r="97" ht="15.75" customHeight="1">
      <c r="A97" s="131">
        <v>5.0</v>
      </c>
      <c r="B97" s="156">
        <f t="shared" si="6"/>
        <v>43682</v>
      </c>
      <c r="C97" s="133" t="str">
        <f>'Tube wts'!C97</f>
        <v>M_7_L</v>
      </c>
      <c r="D97" s="133">
        <f>'Tube wts'!D97</f>
        <v>0.9809</v>
      </c>
      <c r="E97" s="133" t="str">
        <f>'Tube wts'!E97</f>
        <v>NA</v>
      </c>
      <c r="F97" s="134" t="str">
        <f t="shared" si="1"/>
        <v>#VALUE!</v>
      </c>
      <c r="G97" s="134" t="str">
        <f t="shared" si="2"/>
        <v>#VALUE!</v>
      </c>
      <c r="H97" s="135" t="s">
        <v>141</v>
      </c>
      <c r="I97" s="135" t="s">
        <v>141</v>
      </c>
      <c r="J97" s="135" t="s">
        <v>141</v>
      </c>
      <c r="K97" s="135" t="s">
        <v>141</v>
      </c>
      <c r="L97" s="135" t="s">
        <v>141</v>
      </c>
      <c r="M97" s="135" t="s">
        <v>141</v>
      </c>
      <c r="N97" s="136">
        <v>50.0</v>
      </c>
      <c r="O97" s="136">
        <f t="shared" si="3"/>
        <v>20</v>
      </c>
      <c r="P97" s="137"/>
      <c r="Q97" s="137"/>
      <c r="R97" s="137"/>
      <c r="S97" s="137"/>
      <c r="T97" s="137"/>
      <c r="U97" s="137"/>
      <c r="V97" s="136"/>
      <c r="W97" s="175" t="s">
        <v>116</v>
      </c>
      <c r="X97" s="142"/>
    </row>
    <row r="98" ht="15.75" customHeight="1">
      <c r="A98" s="131">
        <v>5.0</v>
      </c>
      <c r="B98" s="156">
        <f t="shared" si="6"/>
        <v>43682</v>
      </c>
      <c r="C98" s="133" t="str">
        <f>'Tube wts'!C98</f>
        <v>M_7_LR</v>
      </c>
      <c r="D98" s="133">
        <f>'Tube wts'!D98</f>
        <v>0.9771</v>
      </c>
      <c r="E98" s="133" t="str">
        <f>'Tube wts'!E98</f>
        <v>NA</v>
      </c>
      <c r="F98" s="134" t="str">
        <f t="shared" si="1"/>
        <v>#VALUE!</v>
      </c>
      <c r="G98" s="134" t="str">
        <f t="shared" si="2"/>
        <v>#VALUE!</v>
      </c>
      <c r="H98" s="135" t="s">
        <v>141</v>
      </c>
      <c r="I98" s="135" t="s">
        <v>141</v>
      </c>
      <c r="J98" s="135" t="s">
        <v>141</v>
      </c>
      <c r="K98" s="135" t="s">
        <v>141</v>
      </c>
      <c r="L98" s="135" t="s">
        <v>141</v>
      </c>
      <c r="M98" s="135" t="s">
        <v>141</v>
      </c>
      <c r="N98" s="136">
        <v>50.0</v>
      </c>
      <c r="O98" s="136">
        <f t="shared" si="3"/>
        <v>20</v>
      </c>
      <c r="P98" s="137"/>
      <c r="Q98" s="137"/>
      <c r="R98" s="137"/>
      <c r="S98" s="137"/>
      <c r="T98" s="137"/>
      <c r="U98" s="137"/>
      <c r="V98" s="136"/>
      <c r="W98" s="175" t="s">
        <v>116</v>
      </c>
      <c r="X98" s="142"/>
    </row>
    <row r="99" ht="15.75" customHeight="1">
      <c r="A99" s="160">
        <v>5.0</v>
      </c>
      <c r="B99" s="155">
        <f t="shared" si="6"/>
        <v>43682</v>
      </c>
      <c r="C99" s="124" t="str">
        <f>'Tube wts'!C99</f>
        <v>L_7_0</v>
      </c>
      <c r="D99" s="124">
        <f>'Tube wts'!D99</f>
        <v>0.975</v>
      </c>
      <c r="E99" s="124" t="str">
        <f>'Tube wts'!E99</f>
        <v>NA</v>
      </c>
      <c r="F99" s="125" t="str">
        <f t="shared" si="1"/>
        <v>#VALUE!</v>
      </c>
      <c r="G99" s="125" t="str">
        <f t="shared" si="2"/>
        <v>#VALUE!</v>
      </c>
      <c r="H99" s="139" t="s">
        <v>141</v>
      </c>
      <c r="I99" s="139" t="s">
        <v>141</v>
      </c>
      <c r="J99" s="139" t="s">
        <v>141</v>
      </c>
      <c r="K99" s="139" t="s">
        <v>141</v>
      </c>
      <c r="L99" s="139" t="s">
        <v>141</v>
      </c>
      <c r="M99" s="139" t="s">
        <v>141</v>
      </c>
      <c r="N99" s="140">
        <v>50.0</v>
      </c>
      <c r="O99" s="140">
        <f t="shared" si="3"/>
        <v>20</v>
      </c>
      <c r="P99" s="127"/>
      <c r="Q99" s="127"/>
      <c r="R99" s="127"/>
      <c r="S99" s="127"/>
      <c r="T99" s="127"/>
      <c r="U99" s="127"/>
      <c r="V99" s="140"/>
      <c r="W99" s="176" t="s">
        <v>116</v>
      </c>
      <c r="X99" s="130"/>
    </row>
    <row r="100" ht="15.75" customHeight="1">
      <c r="A100" s="160">
        <v>5.0</v>
      </c>
      <c r="B100" s="155">
        <f t="shared" si="6"/>
        <v>43682</v>
      </c>
      <c r="C100" s="124" t="str">
        <f>'Tube wts'!C100</f>
        <v>L_7_R</v>
      </c>
      <c r="D100" s="124">
        <f>'Tube wts'!D100</f>
        <v>0.9766</v>
      </c>
      <c r="E100" s="124" t="str">
        <f>'Tube wts'!E100</f>
        <v>NA</v>
      </c>
      <c r="F100" s="125" t="str">
        <f t="shared" si="1"/>
        <v>#VALUE!</v>
      </c>
      <c r="G100" s="125" t="str">
        <f t="shared" si="2"/>
        <v>#VALUE!</v>
      </c>
      <c r="H100" s="139" t="s">
        <v>141</v>
      </c>
      <c r="I100" s="139" t="s">
        <v>141</v>
      </c>
      <c r="J100" s="139" t="s">
        <v>141</v>
      </c>
      <c r="K100" s="139" t="s">
        <v>141</v>
      </c>
      <c r="L100" s="139" t="s">
        <v>141</v>
      </c>
      <c r="M100" s="139" t="s">
        <v>141</v>
      </c>
      <c r="N100" s="140">
        <v>50.0</v>
      </c>
      <c r="O100" s="140">
        <f t="shared" si="3"/>
        <v>20</v>
      </c>
      <c r="P100" s="127"/>
      <c r="Q100" s="127"/>
      <c r="R100" s="127"/>
      <c r="S100" s="127"/>
      <c r="T100" s="127"/>
      <c r="U100" s="127"/>
      <c r="V100" s="140"/>
      <c r="W100" s="176" t="s">
        <v>116</v>
      </c>
      <c r="X100" s="130"/>
    </row>
    <row r="101" ht="15.75" customHeight="1">
      <c r="A101" s="131">
        <v>5.0</v>
      </c>
      <c r="B101" s="156">
        <f t="shared" si="6"/>
        <v>43682</v>
      </c>
      <c r="C101" s="133" t="str">
        <f>'Tube wts'!C101</f>
        <v>L_7_L</v>
      </c>
      <c r="D101" s="133">
        <f>'Tube wts'!D101</f>
        <v>0.9854</v>
      </c>
      <c r="E101" s="133" t="str">
        <f>'Tube wts'!E101</f>
        <v>NA</v>
      </c>
      <c r="F101" s="134" t="str">
        <f t="shared" si="1"/>
        <v>#VALUE!</v>
      </c>
      <c r="G101" s="134" t="str">
        <f t="shared" si="2"/>
        <v>#VALUE!</v>
      </c>
      <c r="H101" s="135" t="s">
        <v>141</v>
      </c>
      <c r="I101" s="135" t="s">
        <v>141</v>
      </c>
      <c r="J101" s="135" t="s">
        <v>141</v>
      </c>
      <c r="K101" s="135" t="s">
        <v>141</v>
      </c>
      <c r="L101" s="135" t="s">
        <v>141</v>
      </c>
      <c r="M101" s="135" t="s">
        <v>141</v>
      </c>
      <c r="N101" s="136">
        <v>50.0</v>
      </c>
      <c r="O101" s="136">
        <f t="shared" si="3"/>
        <v>20</v>
      </c>
      <c r="P101" s="137"/>
      <c r="Q101" s="137"/>
      <c r="R101" s="137"/>
      <c r="S101" s="137"/>
      <c r="T101" s="137"/>
      <c r="U101" s="137"/>
      <c r="V101" s="136"/>
      <c r="W101" s="175" t="s">
        <v>116</v>
      </c>
      <c r="X101" s="142"/>
    </row>
    <row r="102" ht="15.75" customHeight="1">
      <c r="A102" s="131">
        <v>5.0</v>
      </c>
      <c r="B102" s="156">
        <f t="shared" si="6"/>
        <v>43682</v>
      </c>
      <c r="C102" s="133" t="str">
        <f>'Tube wts'!C102</f>
        <v>L_7_LR</v>
      </c>
      <c r="D102" s="133">
        <f>'Tube wts'!D102</f>
        <v>0.9851</v>
      </c>
      <c r="E102" s="133" t="str">
        <f>'Tube wts'!E102</f>
        <v>NA</v>
      </c>
      <c r="F102" s="134" t="str">
        <f t="shared" si="1"/>
        <v>#VALUE!</v>
      </c>
      <c r="G102" s="134" t="str">
        <f t="shared" si="2"/>
        <v>#VALUE!</v>
      </c>
      <c r="H102" s="135" t="s">
        <v>141</v>
      </c>
      <c r="I102" s="135" t="s">
        <v>141</v>
      </c>
      <c r="J102" s="135" t="s">
        <v>141</v>
      </c>
      <c r="K102" s="135" t="s">
        <v>141</v>
      </c>
      <c r="L102" s="135" t="s">
        <v>141</v>
      </c>
      <c r="M102" s="135" t="s">
        <v>141</v>
      </c>
      <c r="N102" s="136">
        <v>50.0</v>
      </c>
      <c r="O102" s="136">
        <f t="shared" si="3"/>
        <v>20</v>
      </c>
      <c r="P102" s="137"/>
      <c r="Q102" s="137"/>
      <c r="R102" s="137"/>
      <c r="S102" s="137"/>
      <c r="T102" s="137"/>
      <c r="U102" s="137"/>
      <c r="V102" s="136"/>
      <c r="W102" s="175" t="s">
        <v>116</v>
      </c>
      <c r="X102" s="142"/>
    </row>
    <row r="103" ht="15.75" customHeight="1">
      <c r="A103" s="169">
        <v>5.0</v>
      </c>
      <c r="B103" s="170">
        <f t="shared" si="6"/>
        <v>43682</v>
      </c>
      <c r="C103" s="161" t="str">
        <f>'Tube wts'!C103</f>
        <v>L_7_R2</v>
      </c>
      <c r="D103" s="161">
        <f>'Tube wts'!D103</f>
        <v>0.9862</v>
      </c>
      <c r="E103" s="161">
        <f>'Tube wts'!E103</f>
        <v>1.0219</v>
      </c>
      <c r="F103" s="172">
        <f t="shared" si="1"/>
        <v>0.0357</v>
      </c>
      <c r="G103" s="172">
        <f t="shared" si="2"/>
        <v>321.3</v>
      </c>
      <c r="H103" s="147">
        <v>0.0</v>
      </c>
      <c r="I103" s="147">
        <v>0.0</v>
      </c>
      <c r="J103" s="147" t="s">
        <v>141</v>
      </c>
      <c r="K103" s="147" t="s">
        <v>141</v>
      </c>
      <c r="L103" s="147" t="s">
        <v>141</v>
      </c>
      <c r="M103" s="147" t="s">
        <v>141</v>
      </c>
      <c r="N103" s="173">
        <v>50.0</v>
      </c>
      <c r="O103" s="173">
        <f t="shared" si="3"/>
        <v>20</v>
      </c>
      <c r="P103" s="137">
        <f>O103 * (1/10^-1) *H103</f>
        <v>0</v>
      </c>
      <c r="Q103" s="174">
        <f>O103 * (1/10^-2) *I103</f>
        <v>0</v>
      </c>
      <c r="R103" s="174"/>
      <c r="S103" s="174"/>
      <c r="T103" s="174"/>
      <c r="U103" s="174"/>
      <c r="V103" s="173"/>
      <c r="W103" s="174">
        <f t="shared" ref="W103:W188" si="36">AVERAGE(P103:U103)</f>
        <v>0</v>
      </c>
      <c r="X103" s="142"/>
    </row>
    <row r="104" ht="15.75" customHeight="1">
      <c r="A104" s="177">
        <v>6.0</v>
      </c>
      <c r="B104" s="151">
        <f t="shared" si="6"/>
        <v>43683</v>
      </c>
      <c r="C104" s="116" t="str">
        <f>'Tube wts'!C104</f>
        <v>NT_7_0</v>
      </c>
      <c r="D104" s="116" t="str">
        <f>'Tube wts'!D104</f>
        <v/>
      </c>
      <c r="E104" s="116" t="str">
        <f>'Tube wts'!E104</f>
        <v/>
      </c>
      <c r="F104" s="117">
        <f t="shared" si="1"/>
        <v>0</v>
      </c>
      <c r="G104" s="117">
        <f t="shared" si="2"/>
        <v>0</v>
      </c>
      <c r="H104" s="154"/>
      <c r="I104" s="154"/>
      <c r="J104" s="154"/>
      <c r="K104" s="154"/>
      <c r="L104" s="154"/>
      <c r="M104" s="154"/>
      <c r="N104" s="154">
        <v>50.0</v>
      </c>
      <c r="O104" s="154">
        <f t="shared" si="3"/>
        <v>20</v>
      </c>
      <c r="P104" s="119"/>
      <c r="Q104" s="119"/>
      <c r="R104" s="119"/>
      <c r="S104" s="119">
        <f>O104 * (1/10^-4) *K104</f>
        <v>0</v>
      </c>
      <c r="T104" s="119">
        <f t="shared" ref="T104:T105" si="37">O104 * (1/10^-5) *L104</f>
        <v>0</v>
      </c>
      <c r="U104" s="119"/>
      <c r="V104" s="154"/>
      <c r="W104" s="119">
        <f t="shared" si="36"/>
        <v>0</v>
      </c>
      <c r="X104" s="122"/>
    </row>
    <row r="105" ht="15.75" customHeight="1">
      <c r="A105" s="160">
        <v>6.0</v>
      </c>
      <c r="B105" s="155">
        <f t="shared" si="6"/>
        <v>43683</v>
      </c>
      <c r="C105" s="124" t="str">
        <f>'Tube wts'!C105</f>
        <v>NT_7_R</v>
      </c>
      <c r="D105" s="124" t="str">
        <f>'Tube wts'!D105</f>
        <v/>
      </c>
      <c r="E105" s="124" t="str">
        <f>'Tube wts'!E105</f>
        <v/>
      </c>
      <c r="F105" s="125">
        <f t="shared" si="1"/>
        <v>0</v>
      </c>
      <c r="G105" s="125">
        <f t="shared" si="2"/>
        <v>0</v>
      </c>
      <c r="H105" s="140"/>
      <c r="I105" s="140"/>
      <c r="J105" s="140"/>
      <c r="K105" s="140"/>
      <c r="L105" s="140"/>
      <c r="M105" s="140"/>
      <c r="N105" s="140">
        <v>50.0</v>
      </c>
      <c r="O105" s="140">
        <f t="shared" si="3"/>
        <v>20</v>
      </c>
      <c r="P105" s="127"/>
      <c r="Q105" s="127"/>
      <c r="R105" s="127"/>
      <c r="S105" s="127"/>
      <c r="T105" s="127">
        <f t="shared" si="37"/>
        <v>0</v>
      </c>
      <c r="U105" s="127">
        <f>O105 * (1/10^-6) *M105</f>
        <v>0</v>
      </c>
      <c r="V105" s="140"/>
      <c r="W105" s="127">
        <f t="shared" si="36"/>
        <v>0</v>
      </c>
      <c r="X105" s="130"/>
    </row>
    <row r="106" ht="15.75" customHeight="1">
      <c r="A106" s="131">
        <v>6.0</v>
      </c>
      <c r="B106" s="156">
        <f t="shared" si="6"/>
        <v>43683</v>
      </c>
      <c r="C106" s="133" t="str">
        <f>'Tube wts'!C106</f>
        <v>F1_7_0</v>
      </c>
      <c r="D106" s="133" t="str">
        <f>'Tube wts'!D106</f>
        <v/>
      </c>
      <c r="E106" s="133" t="str">
        <f>'Tube wts'!E106</f>
        <v/>
      </c>
      <c r="F106" s="134">
        <f t="shared" si="1"/>
        <v>0</v>
      </c>
      <c r="G106" s="134">
        <f t="shared" si="2"/>
        <v>0</v>
      </c>
      <c r="H106" s="136"/>
      <c r="I106" s="136"/>
      <c r="J106" s="136"/>
      <c r="K106" s="136"/>
      <c r="L106" s="136"/>
      <c r="M106" s="136"/>
      <c r="N106" s="136">
        <v>50.0</v>
      </c>
      <c r="O106" s="136">
        <f t="shared" si="3"/>
        <v>20</v>
      </c>
      <c r="P106" s="137">
        <f t="shared" ref="P106:P109" si="38">O106 * (1/10^-1) *H106</f>
        <v>0</v>
      </c>
      <c r="Q106" s="137">
        <f t="shared" ref="Q106:Q120" si="39">O106 * (1/10^-2) *I106</f>
        <v>0</v>
      </c>
      <c r="R106" s="137"/>
      <c r="S106" s="137"/>
      <c r="T106" s="137"/>
      <c r="U106" s="137"/>
      <c r="V106" s="136"/>
      <c r="W106" s="137">
        <f t="shared" si="36"/>
        <v>0</v>
      </c>
      <c r="X106" s="142"/>
    </row>
    <row r="107" ht="15.75" customHeight="1">
      <c r="A107" s="131">
        <v>6.0</v>
      </c>
      <c r="B107" s="156">
        <f t="shared" si="6"/>
        <v>43683</v>
      </c>
      <c r="C107" s="133" t="str">
        <f>'Tube wts'!C107</f>
        <v>F1_7_R</v>
      </c>
      <c r="D107" s="133" t="str">
        <f>'Tube wts'!D107</f>
        <v/>
      </c>
      <c r="E107" s="133" t="str">
        <f>'Tube wts'!E107</f>
        <v/>
      </c>
      <c r="F107" s="134">
        <f t="shared" si="1"/>
        <v>0</v>
      </c>
      <c r="G107" s="134">
        <f t="shared" si="2"/>
        <v>0</v>
      </c>
      <c r="H107" s="136"/>
      <c r="I107" s="136"/>
      <c r="J107" s="136"/>
      <c r="K107" s="136"/>
      <c r="L107" s="136"/>
      <c r="M107" s="136"/>
      <c r="N107" s="136">
        <v>50.0</v>
      </c>
      <c r="O107" s="136">
        <f t="shared" si="3"/>
        <v>20</v>
      </c>
      <c r="P107" s="137">
        <f t="shared" si="38"/>
        <v>0</v>
      </c>
      <c r="Q107" s="137">
        <f t="shared" si="39"/>
        <v>0</v>
      </c>
      <c r="R107" s="137"/>
      <c r="S107" s="137"/>
      <c r="T107" s="137"/>
      <c r="U107" s="137"/>
      <c r="V107" s="136"/>
      <c r="W107" s="137">
        <f t="shared" si="36"/>
        <v>0</v>
      </c>
      <c r="X107" s="142"/>
    </row>
    <row r="108" ht="15.75" customHeight="1">
      <c r="A108" s="160">
        <v>6.0</v>
      </c>
      <c r="B108" s="155">
        <f t="shared" si="6"/>
        <v>43683</v>
      </c>
      <c r="C108" s="124" t="str">
        <f>'Tube wts'!C108</f>
        <v>F1_7_L</v>
      </c>
      <c r="D108" s="124" t="str">
        <f>'Tube wts'!D108</f>
        <v/>
      </c>
      <c r="E108" s="124" t="str">
        <f>'Tube wts'!E108</f>
        <v/>
      </c>
      <c r="F108" s="125">
        <f t="shared" si="1"/>
        <v>0</v>
      </c>
      <c r="G108" s="125">
        <f t="shared" si="2"/>
        <v>0</v>
      </c>
      <c r="H108" s="140"/>
      <c r="I108" s="140"/>
      <c r="J108" s="140"/>
      <c r="K108" s="140"/>
      <c r="L108" s="140"/>
      <c r="M108" s="140"/>
      <c r="N108" s="140">
        <v>50.0</v>
      </c>
      <c r="O108" s="140">
        <f t="shared" si="3"/>
        <v>20</v>
      </c>
      <c r="P108" s="127">
        <f t="shared" si="38"/>
        <v>0</v>
      </c>
      <c r="Q108" s="127">
        <f t="shared" si="39"/>
        <v>0</v>
      </c>
      <c r="R108" s="127">
        <f t="shared" ref="R108:R121" si="40">O108 * (1/10^-3) *J108</f>
        <v>0</v>
      </c>
      <c r="S108" s="127"/>
      <c r="T108" s="127"/>
      <c r="U108" s="127"/>
      <c r="V108" s="140"/>
      <c r="W108" s="127">
        <f t="shared" si="36"/>
        <v>0</v>
      </c>
      <c r="X108" s="130"/>
    </row>
    <row r="109" ht="15.75" customHeight="1">
      <c r="A109" s="160">
        <v>6.0</v>
      </c>
      <c r="B109" s="155">
        <f t="shared" si="6"/>
        <v>43683</v>
      </c>
      <c r="C109" s="124" t="str">
        <f>'Tube wts'!C109</f>
        <v>F1_7_LR</v>
      </c>
      <c r="D109" s="124" t="str">
        <f>'Tube wts'!D109</f>
        <v/>
      </c>
      <c r="E109" s="124" t="str">
        <f>'Tube wts'!E109</f>
        <v/>
      </c>
      <c r="F109" s="125">
        <f t="shared" si="1"/>
        <v>0</v>
      </c>
      <c r="G109" s="125">
        <f t="shared" si="2"/>
        <v>0</v>
      </c>
      <c r="H109" s="140"/>
      <c r="I109" s="140"/>
      <c r="J109" s="140"/>
      <c r="K109" s="140"/>
      <c r="L109" s="140"/>
      <c r="M109" s="140"/>
      <c r="N109" s="140">
        <v>50.0</v>
      </c>
      <c r="O109" s="140">
        <f t="shared" si="3"/>
        <v>20</v>
      </c>
      <c r="P109" s="127">
        <f t="shared" si="38"/>
        <v>0</v>
      </c>
      <c r="Q109" s="127">
        <f t="shared" si="39"/>
        <v>0</v>
      </c>
      <c r="R109" s="127">
        <f t="shared" si="40"/>
        <v>0</v>
      </c>
      <c r="S109" s="127"/>
      <c r="T109" s="127"/>
      <c r="U109" s="127"/>
      <c r="V109" s="140"/>
      <c r="W109" s="127">
        <f t="shared" si="36"/>
        <v>0</v>
      </c>
      <c r="X109" s="130"/>
    </row>
    <row r="110" ht="15.75" customHeight="1">
      <c r="A110" s="131">
        <v>6.0</v>
      </c>
      <c r="B110" s="156">
        <f t="shared" si="6"/>
        <v>43683</v>
      </c>
      <c r="C110" s="133" t="str">
        <f>'Tube wts'!C110</f>
        <v>F2_7_L</v>
      </c>
      <c r="D110" s="133" t="str">
        <f>'Tube wts'!D110</f>
        <v/>
      </c>
      <c r="E110" s="133" t="str">
        <f>'Tube wts'!E110</f>
        <v/>
      </c>
      <c r="F110" s="134">
        <f t="shared" si="1"/>
        <v>0</v>
      </c>
      <c r="G110" s="134">
        <f t="shared" si="2"/>
        <v>0</v>
      </c>
      <c r="H110" s="136"/>
      <c r="I110" s="136"/>
      <c r="J110" s="136"/>
      <c r="K110" s="136"/>
      <c r="L110" s="136"/>
      <c r="M110" s="136"/>
      <c r="N110" s="136">
        <v>50.0</v>
      </c>
      <c r="O110" s="136">
        <f t="shared" si="3"/>
        <v>20</v>
      </c>
      <c r="P110" s="137"/>
      <c r="Q110" s="137">
        <f t="shared" si="39"/>
        <v>0</v>
      </c>
      <c r="R110" s="137">
        <f t="shared" si="40"/>
        <v>0</v>
      </c>
      <c r="S110" s="137">
        <f t="shared" ref="S110:S122" si="41">O110 * (1/10^-4) *K110</f>
        <v>0</v>
      </c>
      <c r="T110" s="137">
        <f>O110 * (1/10^-5) *L110</f>
        <v>0</v>
      </c>
      <c r="U110" s="137"/>
      <c r="V110" s="136"/>
      <c r="W110" s="137">
        <f t="shared" si="36"/>
        <v>0</v>
      </c>
      <c r="X110" s="142"/>
    </row>
    <row r="111" ht="15.75" customHeight="1">
      <c r="A111" s="131">
        <v>6.0</v>
      </c>
      <c r="B111" s="156">
        <f t="shared" si="6"/>
        <v>43683</v>
      </c>
      <c r="C111" s="133" t="str">
        <f>'Tube wts'!C111</f>
        <v>F2_7_LR</v>
      </c>
      <c r="D111" s="133" t="str">
        <f>'Tube wts'!D111</f>
        <v/>
      </c>
      <c r="E111" s="133" t="str">
        <f>'Tube wts'!E111</f>
        <v/>
      </c>
      <c r="F111" s="134">
        <f t="shared" si="1"/>
        <v>0</v>
      </c>
      <c r="G111" s="134">
        <f t="shared" si="2"/>
        <v>0</v>
      </c>
      <c r="H111" s="136"/>
      <c r="I111" s="136"/>
      <c r="J111" s="136"/>
      <c r="K111" s="136"/>
      <c r="L111" s="136"/>
      <c r="M111" s="136"/>
      <c r="N111" s="136">
        <v>50.0</v>
      </c>
      <c r="O111" s="136">
        <f t="shared" si="3"/>
        <v>20</v>
      </c>
      <c r="P111" s="137">
        <f t="shared" ref="P111:P120" si="42">O111 * (1/10^-1) *H111</f>
        <v>0</v>
      </c>
      <c r="Q111" s="137">
        <f t="shared" si="39"/>
        <v>0</v>
      </c>
      <c r="R111" s="137">
        <f t="shared" si="40"/>
        <v>0</v>
      </c>
      <c r="S111" s="137">
        <f t="shared" si="41"/>
        <v>0</v>
      </c>
      <c r="T111" s="137"/>
      <c r="U111" s="137"/>
      <c r="V111" s="136"/>
      <c r="W111" s="137">
        <f t="shared" si="36"/>
        <v>0</v>
      </c>
      <c r="X111" s="142"/>
    </row>
    <row r="112" ht="15.75" customHeight="1">
      <c r="A112" s="160">
        <v>6.0</v>
      </c>
      <c r="B112" s="155">
        <f t="shared" si="6"/>
        <v>43683</v>
      </c>
      <c r="C112" s="124" t="str">
        <f>'Tube wts'!C112</f>
        <v>M_7_0</v>
      </c>
      <c r="D112" s="124" t="str">
        <f>'Tube wts'!D112</f>
        <v/>
      </c>
      <c r="E112" s="124" t="str">
        <f>'Tube wts'!E112</f>
        <v/>
      </c>
      <c r="F112" s="125">
        <f t="shared" si="1"/>
        <v>0</v>
      </c>
      <c r="G112" s="125">
        <f t="shared" si="2"/>
        <v>0</v>
      </c>
      <c r="H112" s="140"/>
      <c r="I112" s="140"/>
      <c r="J112" s="140"/>
      <c r="K112" s="140"/>
      <c r="L112" s="140"/>
      <c r="M112" s="140"/>
      <c r="N112" s="140">
        <v>50.0</v>
      </c>
      <c r="O112" s="140">
        <f t="shared" si="3"/>
        <v>20</v>
      </c>
      <c r="P112" s="127">
        <f t="shared" si="42"/>
        <v>0</v>
      </c>
      <c r="Q112" s="127">
        <f t="shared" si="39"/>
        <v>0</v>
      </c>
      <c r="R112" s="127">
        <f t="shared" si="40"/>
        <v>0</v>
      </c>
      <c r="S112" s="127">
        <f t="shared" si="41"/>
        <v>0</v>
      </c>
      <c r="T112" s="127"/>
      <c r="U112" s="127"/>
      <c r="V112" s="140"/>
      <c r="W112" s="127">
        <f t="shared" si="36"/>
        <v>0</v>
      </c>
      <c r="X112" s="130"/>
    </row>
    <row r="113" ht="15.75" customHeight="1">
      <c r="A113" s="160">
        <v>6.0</v>
      </c>
      <c r="B113" s="155">
        <f t="shared" si="6"/>
        <v>43683</v>
      </c>
      <c r="C113" s="124" t="str">
        <f>'Tube wts'!C113</f>
        <v>M_7_R</v>
      </c>
      <c r="D113" s="124" t="str">
        <f>'Tube wts'!D113</f>
        <v/>
      </c>
      <c r="E113" s="124" t="str">
        <f>'Tube wts'!E113</f>
        <v/>
      </c>
      <c r="F113" s="125">
        <f t="shared" si="1"/>
        <v>0</v>
      </c>
      <c r="G113" s="125">
        <f t="shared" si="2"/>
        <v>0</v>
      </c>
      <c r="H113" s="140"/>
      <c r="I113" s="140"/>
      <c r="J113" s="140"/>
      <c r="K113" s="140"/>
      <c r="L113" s="140"/>
      <c r="M113" s="140"/>
      <c r="N113" s="140">
        <v>50.0</v>
      </c>
      <c r="O113" s="140">
        <f t="shared" si="3"/>
        <v>20</v>
      </c>
      <c r="P113" s="127">
        <f t="shared" si="42"/>
        <v>0</v>
      </c>
      <c r="Q113" s="127">
        <f t="shared" si="39"/>
        <v>0</v>
      </c>
      <c r="R113" s="127">
        <f t="shared" si="40"/>
        <v>0</v>
      </c>
      <c r="S113" s="127">
        <f t="shared" si="41"/>
        <v>0</v>
      </c>
      <c r="T113" s="127"/>
      <c r="U113" s="127"/>
      <c r="V113" s="140"/>
      <c r="W113" s="127">
        <f t="shared" si="36"/>
        <v>0</v>
      </c>
      <c r="X113" s="130"/>
    </row>
    <row r="114" ht="15.75" customHeight="1">
      <c r="A114" s="131">
        <v>6.0</v>
      </c>
      <c r="B114" s="156">
        <f t="shared" si="6"/>
        <v>43683</v>
      </c>
      <c r="C114" s="133" t="str">
        <f>'Tube wts'!C114</f>
        <v>M_7_L</v>
      </c>
      <c r="D114" s="133" t="str">
        <f>'Tube wts'!D114</f>
        <v/>
      </c>
      <c r="E114" s="133" t="str">
        <f>'Tube wts'!E114</f>
        <v/>
      </c>
      <c r="F114" s="134">
        <f t="shared" si="1"/>
        <v>0</v>
      </c>
      <c r="G114" s="134">
        <f t="shared" si="2"/>
        <v>0</v>
      </c>
      <c r="H114" s="136"/>
      <c r="I114" s="136"/>
      <c r="J114" s="136"/>
      <c r="K114" s="136"/>
      <c r="L114" s="136"/>
      <c r="M114" s="136"/>
      <c r="N114" s="136">
        <v>50.0</v>
      </c>
      <c r="O114" s="136">
        <f t="shared" si="3"/>
        <v>20</v>
      </c>
      <c r="P114" s="137">
        <f t="shared" si="42"/>
        <v>0</v>
      </c>
      <c r="Q114" s="137">
        <f t="shared" si="39"/>
        <v>0</v>
      </c>
      <c r="R114" s="137">
        <f t="shared" si="40"/>
        <v>0</v>
      </c>
      <c r="S114" s="137">
        <f t="shared" si="41"/>
        <v>0</v>
      </c>
      <c r="T114" s="137"/>
      <c r="U114" s="137"/>
      <c r="V114" s="136"/>
      <c r="W114" s="137">
        <f t="shared" si="36"/>
        <v>0</v>
      </c>
      <c r="X114" s="142"/>
    </row>
    <row r="115" ht="15.75" customHeight="1">
      <c r="A115" s="131">
        <v>6.0</v>
      </c>
      <c r="B115" s="156">
        <f t="shared" si="6"/>
        <v>43683</v>
      </c>
      <c r="C115" s="133" t="str">
        <f>'Tube wts'!C115</f>
        <v>M_7_LR</v>
      </c>
      <c r="D115" s="133" t="str">
        <f>'Tube wts'!D115</f>
        <v/>
      </c>
      <c r="E115" s="133" t="str">
        <f>'Tube wts'!E115</f>
        <v/>
      </c>
      <c r="F115" s="134">
        <f t="shared" si="1"/>
        <v>0</v>
      </c>
      <c r="G115" s="134">
        <f t="shared" si="2"/>
        <v>0</v>
      </c>
      <c r="H115" s="136"/>
      <c r="I115" s="136"/>
      <c r="J115" s="136"/>
      <c r="K115" s="136"/>
      <c r="L115" s="136"/>
      <c r="M115" s="136"/>
      <c r="N115" s="136">
        <v>50.0</v>
      </c>
      <c r="O115" s="136">
        <f t="shared" si="3"/>
        <v>20</v>
      </c>
      <c r="P115" s="137">
        <f t="shared" si="42"/>
        <v>0</v>
      </c>
      <c r="Q115" s="137">
        <f t="shared" si="39"/>
        <v>0</v>
      </c>
      <c r="R115" s="137">
        <f t="shared" si="40"/>
        <v>0</v>
      </c>
      <c r="S115" s="137">
        <f t="shared" si="41"/>
        <v>0</v>
      </c>
      <c r="T115" s="137"/>
      <c r="U115" s="137"/>
      <c r="V115" s="136"/>
      <c r="W115" s="137">
        <f t="shared" si="36"/>
        <v>0</v>
      </c>
      <c r="X115" s="142"/>
    </row>
    <row r="116" ht="15.75" customHeight="1">
      <c r="A116" s="160">
        <v>6.0</v>
      </c>
      <c r="B116" s="155">
        <f t="shared" si="6"/>
        <v>43683</v>
      </c>
      <c r="C116" s="124" t="str">
        <f>'Tube wts'!C116</f>
        <v>L_7_0</v>
      </c>
      <c r="D116" s="124" t="str">
        <f>'Tube wts'!D116</f>
        <v/>
      </c>
      <c r="E116" s="124" t="str">
        <f>'Tube wts'!E116</f>
        <v/>
      </c>
      <c r="F116" s="125">
        <f t="shared" si="1"/>
        <v>0</v>
      </c>
      <c r="G116" s="125">
        <f t="shared" si="2"/>
        <v>0</v>
      </c>
      <c r="H116" s="140"/>
      <c r="I116" s="140"/>
      <c r="J116" s="140"/>
      <c r="K116" s="140"/>
      <c r="L116" s="140"/>
      <c r="M116" s="140"/>
      <c r="N116" s="140">
        <v>50.0</v>
      </c>
      <c r="O116" s="140">
        <f t="shared" si="3"/>
        <v>20</v>
      </c>
      <c r="P116" s="127">
        <f t="shared" si="42"/>
        <v>0</v>
      </c>
      <c r="Q116" s="127">
        <f t="shared" si="39"/>
        <v>0</v>
      </c>
      <c r="R116" s="127">
        <f t="shared" si="40"/>
        <v>0</v>
      </c>
      <c r="S116" s="127">
        <f t="shared" si="41"/>
        <v>0</v>
      </c>
      <c r="T116" s="127"/>
      <c r="U116" s="127"/>
      <c r="V116" s="140"/>
      <c r="W116" s="127">
        <f t="shared" si="36"/>
        <v>0</v>
      </c>
      <c r="X116" s="130"/>
    </row>
    <row r="117" ht="15.75" customHeight="1">
      <c r="A117" s="160">
        <v>6.0</v>
      </c>
      <c r="B117" s="155">
        <f t="shared" si="6"/>
        <v>43683</v>
      </c>
      <c r="C117" s="124" t="str">
        <f>'Tube wts'!C117</f>
        <v>L_7_R</v>
      </c>
      <c r="D117" s="124" t="str">
        <f>'Tube wts'!D117</f>
        <v/>
      </c>
      <c r="E117" s="124" t="str">
        <f>'Tube wts'!E117</f>
        <v/>
      </c>
      <c r="F117" s="125">
        <f t="shared" si="1"/>
        <v>0</v>
      </c>
      <c r="G117" s="125">
        <f t="shared" si="2"/>
        <v>0</v>
      </c>
      <c r="H117" s="140"/>
      <c r="I117" s="140"/>
      <c r="J117" s="140"/>
      <c r="K117" s="140"/>
      <c r="L117" s="140"/>
      <c r="M117" s="140"/>
      <c r="N117" s="140">
        <v>50.0</v>
      </c>
      <c r="O117" s="140">
        <f t="shared" si="3"/>
        <v>20</v>
      </c>
      <c r="P117" s="127">
        <f t="shared" si="42"/>
        <v>0</v>
      </c>
      <c r="Q117" s="127">
        <f t="shared" si="39"/>
        <v>0</v>
      </c>
      <c r="R117" s="127">
        <f t="shared" si="40"/>
        <v>0</v>
      </c>
      <c r="S117" s="127">
        <f t="shared" si="41"/>
        <v>0</v>
      </c>
      <c r="T117" s="127"/>
      <c r="U117" s="127"/>
      <c r="V117" s="140"/>
      <c r="W117" s="127">
        <f t="shared" si="36"/>
        <v>0</v>
      </c>
      <c r="X117" s="130"/>
    </row>
    <row r="118" ht="15.75" customHeight="1">
      <c r="A118" s="131">
        <v>6.0</v>
      </c>
      <c r="B118" s="156">
        <f t="shared" si="6"/>
        <v>43683</v>
      </c>
      <c r="C118" s="133" t="str">
        <f>'Tube wts'!C118</f>
        <v>L_7_L</v>
      </c>
      <c r="D118" s="133" t="str">
        <f>'Tube wts'!D118</f>
        <v/>
      </c>
      <c r="E118" s="133" t="str">
        <f>'Tube wts'!E118</f>
        <v/>
      </c>
      <c r="F118" s="134">
        <f t="shared" si="1"/>
        <v>0</v>
      </c>
      <c r="G118" s="134">
        <f t="shared" si="2"/>
        <v>0</v>
      </c>
      <c r="H118" s="136"/>
      <c r="I118" s="136"/>
      <c r="J118" s="136"/>
      <c r="K118" s="136"/>
      <c r="L118" s="136"/>
      <c r="M118" s="136"/>
      <c r="N118" s="136">
        <v>50.0</v>
      </c>
      <c r="O118" s="136">
        <f t="shared" si="3"/>
        <v>20</v>
      </c>
      <c r="P118" s="137">
        <f t="shared" si="42"/>
        <v>0</v>
      </c>
      <c r="Q118" s="137">
        <f t="shared" si="39"/>
        <v>0</v>
      </c>
      <c r="R118" s="137">
        <f t="shared" si="40"/>
        <v>0</v>
      </c>
      <c r="S118" s="137">
        <f t="shared" si="41"/>
        <v>0</v>
      </c>
      <c r="T118" s="137"/>
      <c r="U118" s="137"/>
      <c r="V118" s="136"/>
      <c r="W118" s="137">
        <f t="shared" si="36"/>
        <v>0</v>
      </c>
      <c r="X118" s="142"/>
    </row>
    <row r="119" ht="15.75" customHeight="1">
      <c r="A119" s="131">
        <v>6.0</v>
      </c>
      <c r="B119" s="156">
        <f t="shared" si="6"/>
        <v>43683</v>
      </c>
      <c r="C119" s="133" t="str">
        <f>'Tube wts'!C119</f>
        <v>L_7_LR</v>
      </c>
      <c r="D119" s="133" t="str">
        <f>'Tube wts'!D119</f>
        <v/>
      </c>
      <c r="E119" s="133" t="str">
        <f>'Tube wts'!E119</f>
        <v/>
      </c>
      <c r="F119" s="134">
        <f t="shared" si="1"/>
        <v>0</v>
      </c>
      <c r="G119" s="134">
        <f t="shared" si="2"/>
        <v>0</v>
      </c>
      <c r="H119" s="136"/>
      <c r="I119" s="136"/>
      <c r="J119" s="136"/>
      <c r="K119" s="136"/>
      <c r="L119" s="136"/>
      <c r="M119" s="136"/>
      <c r="N119" s="136">
        <v>50.0</v>
      </c>
      <c r="O119" s="136">
        <f t="shared" si="3"/>
        <v>20</v>
      </c>
      <c r="P119" s="137">
        <f t="shared" si="42"/>
        <v>0</v>
      </c>
      <c r="Q119" s="137">
        <f t="shared" si="39"/>
        <v>0</v>
      </c>
      <c r="R119" s="137">
        <f t="shared" si="40"/>
        <v>0</v>
      </c>
      <c r="S119" s="137">
        <f t="shared" si="41"/>
        <v>0</v>
      </c>
      <c r="T119" s="137"/>
      <c r="U119" s="137"/>
      <c r="V119" s="136"/>
      <c r="W119" s="137">
        <f t="shared" si="36"/>
        <v>0</v>
      </c>
      <c r="X119" s="142"/>
    </row>
    <row r="120" ht="15.75" customHeight="1">
      <c r="A120" s="143">
        <v>6.0</v>
      </c>
      <c r="B120" s="157">
        <f t="shared" si="6"/>
        <v>43683</v>
      </c>
      <c r="C120" s="145" t="str">
        <f>'Tube wts'!C120</f>
        <v>L_7_R2</v>
      </c>
      <c r="D120" s="145" t="str">
        <f>'Tube wts'!D120</f>
        <v/>
      </c>
      <c r="E120" s="145" t="str">
        <f>'Tube wts'!E120</f>
        <v/>
      </c>
      <c r="F120" s="146">
        <f t="shared" si="1"/>
        <v>0</v>
      </c>
      <c r="G120" s="146">
        <f t="shared" si="2"/>
        <v>0</v>
      </c>
      <c r="H120" s="148"/>
      <c r="I120" s="148"/>
      <c r="J120" s="148"/>
      <c r="K120" s="148"/>
      <c r="L120" s="148"/>
      <c r="M120" s="148"/>
      <c r="N120" s="148">
        <v>50.0</v>
      </c>
      <c r="O120" s="148">
        <f t="shared" si="3"/>
        <v>20</v>
      </c>
      <c r="P120" s="149">
        <f t="shared" si="42"/>
        <v>0</v>
      </c>
      <c r="Q120" s="149">
        <f t="shared" si="39"/>
        <v>0</v>
      </c>
      <c r="R120" s="149">
        <f t="shared" si="40"/>
        <v>0</v>
      </c>
      <c r="S120" s="149">
        <f t="shared" si="41"/>
        <v>0</v>
      </c>
      <c r="T120" s="149"/>
      <c r="U120" s="149"/>
      <c r="V120" s="148"/>
      <c r="W120" s="149">
        <f t="shared" si="36"/>
        <v>0</v>
      </c>
      <c r="X120" s="150"/>
    </row>
    <row r="121" ht="15.75" customHeight="1">
      <c r="A121" s="178">
        <v>7.0</v>
      </c>
      <c r="B121" s="162">
        <f t="shared" si="6"/>
        <v>43684</v>
      </c>
      <c r="C121" s="126" t="str">
        <f>'Tube wts'!C121</f>
        <v>NT_7_0</v>
      </c>
      <c r="D121" s="126" t="str">
        <f>'Tube wts'!D121</f>
        <v/>
      </c>
      <c r="E121" s="126" t="str">
        <f>'Tube wts'!E121</f>
        <v/>
      </c>
      <c r="F121" s="164">
        <f t="shared" si="1"/>
        <v>0</v>
      </c>
      <c r="G121" s="164">
        <f t="shared" si="2"/>
        <v>0</v>
      </c>
      <c r="H121" s="165"/>
      <c r="I121" s="165"/>
      <c r="J121" s="165"/>
      <c r="K121" s="165"/>
      <c r="L121" s="165"/>
      <c r="M121" s="165"/>
      <c r="N121" s="165">
        <v>50.0</v>
      </c>
      <c r="O121" s="165">
        <f t="shared" si="3"/>
        <v>20</v>
      </c>
      <c r="P121" s="166"/>
      <c r="Q121" s="166"/>
      <c r="R121" s="166">
        <f t="shared" si="40"/>
        <v>0</v>
      </c>
      <c r="S121" s="166">
        <f t="shared" si="41"/>
        <v>0</v>
      </c>
      <c r="T121" s="166">
        <f t="shared" ref="T121:T122" si="43">O121 * (1/10^-5) *L121</f>
        <v>0</v>
      </c>
      <c r="U121" s="166">
        <f t="shared" ref="U121:U122" si="44">O121 * (1/10^-6) *M121</f>
        <v>0</v>
      </c>
      <c r="V121" s="165"/>
      <c r="W121" s="166">
        <f t="shared" si="36"/>
        <v>0</v>
      </c>
      <c r="X121" s="130"/>
    </row>
    <row r="122" ht="15.75" customHeight="1">
      <c r="A122" s="160">
        <v>7.0</v>
      </c>
      <c r="B122" s="155">
        <f t="shared" si="6"/>
        <v>43684</v>
      </c>
      <c r="C122" s="124" t="str">
        <f>'Tube wts'!C122</f>
        <v>NT_7_R</v>
      </c>
      <c r="D122" s="124" t="str">
        <f>'Tube wts'!D122</f>
        <v/>
      </c>
      <c r="E122" s="124" t="str">
        <f>'Tube wts'!E122</f>
        <v/>
      </c>
      <c r="F122" s="125">
        <f t="shared" si="1"/>
        <v>0</v>
      </c>
      <c r="G122" s="125">
        <f t="shared" si="2"/>
        <v>0</v>
      </c>
      <c r="H122" s="140"/>
      <c r="I122" s="140"/>
      <c r="J122" s="140"/>
      <c r="K122" s="140"/>
      <c r="L122" s="140"/>
      <c r="M122" s="140"/>
      <c r="N122" s="140">
        <v>50.0</v>
      </c>
      <c r="O122" s="140">
        <f t="shared" si="3"/>
        <v>20</v>
      </c>
      <c r="P122" s="127"/>
      <c r="Q122" s="127"/>
      <c r="R122" s="127"/>
      <c r="S122" s="127">
        <f t="shared" si="41"/>
        <v>0</v>
      </c>
      <c r="T122" s="127">
        <f t="shared" si="43"/>
        <v>0</v>
      </c>
      <c r="U122" s="127">
        <f t="shared" si="44"/>
        <v>0</v>
      </c>
      <c r="V122" s="140"/>
      <c r="W122" s="127">
        <f t="shared" si="36"/>
        <v>0</v>
      </c>
      <c r="X122" s="130"/>
    </row>
    <row r="123" ht="15.75" customHeight="1">
      <c r="A123" s="131">
        <v>7.0</v>
      </c>
      <c r="B123" s="156">
        <f t="shared" si="6"/>
        <v>43684</v>
      </c>
      <c r="C123" s="133" t="str">
        <f>'Tube wts'!C123</f>
        <v>F1_7_0</v>
      </c>
      <c r="D123" s="133" t="str">
        <f>'Tube wts'!D123</f>
        <v/>
      </c>
      <c r="E123" s="133" t="str">
        <f>'Tube wts'!E123</f>
        <v/>
      </c>
      <c r="F123" s="134">
        <f t="shared" si="1"/>
        <v>0</v>
      </c>
      <c r="G123" s="134">
        <f t="shared" si="2"/>
        <v>0</v>
      </c>
      <c r="H123" s="136"/>
      <c r="I123" s="136"/>
      <c r="J123" s="136"/>
      <c r="K123" s="136"/>
      <c r="L123" s="136"/>
      <c r="M123" s="136"/>
      <c r="N123" s="136">
        <v>50.0</v>
      </c>
      <c r="O123" s="136">
        <f t="shared" si="3"/>
        <v>20</v>
      </c>
      <c r="P123" s="137">
        <f t="shared" ref="P123:P188" si="45">O123 * (1/10^-1) *H123</f>
        <v>0</v>
      </c>
      <c r="Q123" s="137">
        <f t="shared" ref="Q123:Q188" si="46">O123 * (1/10^-2) *I123</f>
        <v>0</v>
      </c>
      <c r="R123" s="137"/>
      <c r="S123" s="137"/>
      <c r="T123" s="137"/>
      <c r="U123" s="137"/>
      <c r="V123" s="136"/>
      <c r="W123" s="137">
        <f t="shared" si="36"/>
        <v>0</v>
      </c>
      <c r="X123" s="142"/>
    </row>
    <row r="124" ht="15.75" customHeight="1">
      <c r="A124" s="131">
        <v>7.0</v>
      </c>
      <c r="B124" s="156">
        <f t="shared" si="6"/>
        <v>43684</v>
      </c>
      <c r="C124" s="133" t="str">
        <f>'Tube wts'!C124</f>
        <v>F1_7_R</v>
      </c>
      <c r="D124" s="133" t="str">
        <f>'Tube wts'!D124</f>
        <v/>
      </c>
      <c r="E124" s="133" t="str">
        <f>'Tube wts'!E124</f>
        <v/>
      </c>
      <c r="F124" s="134">
        <f t="shared" si="1"/>
        <v>0</v>
      </c>
      <c r="G124" s="134">
        <f t="shared" si="2"/>
        <v>0</v>
      </c>
      <c r="H124" s="136"/>
      <c r="I124" s="136"/>
      <c r="J124" s="136"/>
      <c r="K124" s="136"/>
      <c r="L124" s="136"/>
      <c r="M124" s="136"/>
      <c r="N124" s="136">
        <v>50.0</v>
      </c>
      <c r="O124" s="136">
        <f t="shared" si="3"/>
        <v>20</v>
      </c>
      <c r="P124" s="137">
        <f t="shared" si="45"/>
        <v>0</v>
      </c>
      <c r="Q124" s="137">
        <f t="shared" si="46"/>
        <v>0</v>
      </c>
      <c r="R124" s="137"/>
      <c r="S124" s="137"/>
      <c r="T124" s="137"/>
      <c r="U124" s="137"/>
      <c r="V124" s="136"/>
      <c r="W124" s="137">
        <f t="shared" si="36"/>
        <v>0</v>
      </c>
      <c r="X124" s="142"/>
    </row>
    <row r="125" ht="15.75" customHeight="1">
      <c r="A125" s="160">
        <v>7.0</v>
      </c>
      <c r="B125" s="155">
        <f t="shared" si="6"/>
        <v>43684</v>
      </c>
      <c r="C125" s="124" t="str">
        <f>'Tube wts'!C125</f>
        <v>F1_7_L</v>
      </c>
      <c r="D125" s="124" t="str">
        <f>'Tube wts'!D125</f>
        <v/>
      </c>
      <c r="E125" s="124" t="str">
        <f>'Tube wts'!E125</f>
        <v/>
      </c>
      <c r="F125" s="125">
        <f t="shared" si="1"/>
        <v>0</v>
      </c>
      <c r="G125" s="125">
        <f t="shared" si="2"/>
        <v>0</v>
      </c>
      <c r="H125" s="140"/>
      <c r="I125" s="140"/>
      <c r="J125" s="140"/>
      <c r="K125" s="140"/>
      <c r="L125" s="140"/>
      <c r="M125" s="140"/>
      <c r="N125" s="140">
        <v>50.0</v>
      </c>
      <c r="O125" s="140">
        <f t="shared" si="3"/>
        <v>20</v>
      </c>
      <c r="P125" s="127">
        <f t="shared" si="45"/>
        <v>0</v>
      </c>
      <c r="Q125" s="127">
        <f t="shared" si="46"/>
        <v>0</v>
      </c>
      <c r="R125" s="127"/>
      <c r="S125" s="127"/>
      <c r="T125" s="127"/>
      <c r="U125" s="127"/>
      <c r="V125" s="140"/>
      <c r="W125" s="127">
        <f t="shared" si="36"/>
        <v>0</v>
      </c>
      <c r="X125" s="130"/>
    </row>
    <row r="126" ht="15.75" customHeight="1">
      <c r="A126" s="160">
        <v>7.0</v>
      </c>
      <c r="B126" s="155">
        <f t="shared" si="6"/>
        <v>43684</v>
      </c>
      <c r="C126" s="124" t="str">
        <f>'Tube wts'!C126</f>
        <v>F1_7_LR</v>
      </c>
      <c r="D126" s="124" t="str">
        <f>'Tube wts'!D126</f>
        <v/>
      </c>
      <c r="E126" s="124" t="str">
        <f>'Tube wts'!E126</f>
        <v/>
      </c>
      <c r="F126" s="125">
        <f t="shared" si="1"/>
        <v>0</v>
      </c>
      <c r="G126" s="125">
        <f t="shared" si="2"/>
        <v>0</v>
      </c>
      <c r="H126" s="140"/>
      <c r="I126" s="140"/>
      <c r="J126" s="140"/>
      <c r="K126" s="140"/>
      <c r="L126" s="140"/>
      <c r="M126" s="140"/>
      <c r="N126" s="140">
        <v>50.0</v>
      </c>
      <c r="O126" s="140">
        <f t="shared" si="3"/>
        <v>20</v>
      </c>
      <c r="P126" s="127">
        <f t="shared" si="45"/>
        <v>0</v>
      </c>
      <c r="Q126" s="127">
        <f t="shared" si="46"/>
        <v>0</v>
      </c>
      <c r="R126" s="127"/>
      <c r="S126" s="127"/>
      <c r="T126" s="127"/>
      <c r="U126" s="127"/>
      <c r="V126" s="140"/>
      <c r="W126" s="127">
        <f t="shared" si="36"/>
        <v>0</v>
      </c>
      <c r="X126" s="130"/>
    </row>
    <row r="127" ht="15.75" customHeight="1">
      <c r="A127" s="131">
        <v>7.0</v>
      </c>
      <c r="B127" s="156">
        <f t="shared" si="6"/>
        <v>43684</v>
      </c>
      <c r="C127" s="133" t="str">
        <f>'Tube wts'!C127</f>
        <v>F2_7_L</v>
      </c>
      <c r="D127" s="133" t="str">
        <f>'Tube wts'!D127</f>
        <v/>
      </c>
      <c r="E127" s="133" t="str">
        <f>'Tube wts'!E127</f>
        <v/>
      </c>
      <c r="F127" s="134">
        <f t="shared" si="1"/>
        <v>0</v>
      </c>
      <c r="G127" s="134">
        <f t="shared" si="2"/>
        <v>0</v>
      </c>
      <c r="H127" s="136"/>
      <c r="I127" s="136"/>
      <c r="J127" s="136"/>
      <c r="K127" s="136"/>
      <c r="L127" s="136"/>
      <c r="M127" s="136"/>
      <c r="N127" s="136">
        <v>50.0</v>
      </c>
      <c r="O127" s="136">
        <f t="shared" si="3"/>
        <v>20</v>
      </c>
      <c r="P127" s="137">
        <f t="shared" si="45"/>
        <v>0</v>
      </c>
      <c r="Q127" s="137">
        <f t="shared" si="46"/>
        <v>0</v>
      </c>
      <c r="R127" s="137">
        <f t="shared" ref="R127:R188" si="47">O127 * (1/10^-3) *J127</f>
        <v>0</v>
      </c>
      <c r="S127" s="137">
        <f t="shared" ref="S127:S188" si="48">O127 * (1/10^-4) *K127</f>
        <v>0</v>
      </c>
      <c r="T127" s="137">
        <f t="shared" ref="T127:T188" si="49">O127 * (1/10^-5) *L127</f>
        <v>0</v>
      </c>
      <c r="U127" s="137"/>
      <c r="V127" s="136"/>
      <c r="W127" s="137">
        <f t="shared" si="36"/>
        <v>0</v>
      </c>
      <c r="X127" s="142"/>
    </row>
    <row r="128" ht="15.75" customHeight="1">
      <c r="A128" s="131">
        <v>7.0</v>
      </c>
      <c r="B128" s="156">
        <f t="shared" si="6"/>
        <v>43684</v>
      </c>
      <c r="C128" s="133" t="str">
        <f>'Tube wts'!C128</f>
        <v>F2_7_LR</v>
      </c>
      <c r="D128" s="133" t="str">
        <f>'Tube wts'!D128</f>
        <v/>
      </c>
      <c r="E128" s="133" t="str">
        <f>'Tube wts'!E128</f>
        <v/>
      </c>
      <c r="F128" s="134">
        <f t="shared" si="1"/>
        <v>0</v>
      </c>
      <c r="G128" s="134">
        <f t="shared" si="2"/>
        <v>0</v>
      </c>
      <c r="H128" s="136"/>
      <c r="I128" s="136"/>
      <c r="J128" s="136"/>
      <c r="K128" s="136"/>
      <c r="L128" s="136"/>
      <c r="M128" s="136"/>
      <c r="N128" s="136">
        <v>50.0</v>
      </c>
      <c r="O128" s="136">
        <f t="shared" si="3"/>
        <v>20</v>
      </c>
      <c r="P128" s="137">
        <f t="shared" si="45"/>
        <v>0</v>
      </c>
      <c r="Q128" s="137">
        <f t="shared" si="46"/>
        <v>0</v>
      </c>
      <c r="R128" s="137">
        <f t="shared" si="47"/>
        <v>0</v>
      </c>
      <c r="S128" s="137">
        <f t="shared" si="48"/>
        <v>0</v>
      </c>
      <c r="T128" s="137">
        <f t="shared" si="49"/>
        <v>0</v>
      </c>
      <c r="U128" s="137"/>
      <c r="V128" s="136"/>
      <c r="W128" s="137">
        <f t="shared" si="36"/>
        <v>0</v>
      </c>
      <c r="X128" s="142"/>
    </row>
    <row r="129" ht="15.75" customHeight="1">
      <c r="A129" s="160">
        <v>7.0</v>
      </c>
      <c r="B129" s="155">
        <f t="shared" si="6"/>
        <v>43684</v>
      </c>
      <c r="C129" s="124" t="str">
        <f>'Tube wts'!C129</f>
        <v>M_7_0</v>
      </c>
      <c r="D129" s="124" t="str">
        <f>'Tube wts'!D129</f>
        <v/>
      </c>
      <c r="E129" s="124" t="str">
        <f>'Tube wts'!E129</f>
        <v/>
      </c>
      <c r="F129" s="125">
        <f t="shared" si="1"/>
        <v>0</v>
      </c>
      <c r="G129" s="125">
        <f t="shared" si="2"/>
        <v>0</v>
      </c>
      <c r="H129" s="140"/>
      <c r="I129" s="140"/>
      <c r="J129" s="140"/>
      <c r="K129" s="140"/>
      <c r="L129" s="140"/>
      <c r="M129" s="140"/>
      <c r="N129" s="140">
        <v>50.0</v>
      </c>
      <c r="O129" s="140">
        <f t="shared" si="3"/>
        <v>20</v>
      </c>
      <c r="P129" s="127">
        <f t="shared" si="45"/>
        <v>0</v>
      </c>
      <c r="Q129" s="127">
        <f t="shared" si="46"/>
        <v>0</v>
      </c>
      <c r="R129" s="127">
        <f t="shared" si="47"/>
        <v>0</v>
      </c>
      <c r="S129" s="127">
        <f t="shared" si="48"/>
        <v>0</v>
      </c>
      <c r="T129" s="127">
        <f t="shared" si="49"/>
        <v>0</v>
      </c>
      <c r="U129" s="127"/>
      <c r="V129" s="140"/>
      <c r="W129" s="127">
        <f t="shared" si="36"/>
        <v>0</v>
      </c>
      <c r="X129" s="130"/>
    </row>
    <row r="130" ht="15.75" customHeight="1">
      <c r="A130" s="160">
        <v>7.0</v>
      </c>
      <c r="B130" s="155">
        <f t="shared" si="6"/>
        <v>43684</v>
      </c>
      <c r="C130" s="124" t="str">
        <f>'Tube wts'!C130</f>
        <v>M_7_R</v>
      </c>
      <c r="D130" s="124" t="str">
        <f>'Tube wts'!D130</f>
        <v/>
      </c>
      <c r="E130" s="124" t="str">
        <f>'Tube wts'!E130</f>
        <v/>
      </c>
      <c r="F130" s="125">
        <f t="shared" si="1"/>
        <v>0</v>
      </c>
      <c r="G130" s="125">
        <f t="shared" si="2"/>
        <v>0</v>
      </c>
      <c r="H130" s="140"/>
      <c r="I130" s="140"/>
      <c r="J130" s="140"/>
      <c r="K130" s="140"/>
      <c r="L130" s="140"/>
      <c r="M130" s="140"/>
      <c r="N130" s="140">
        <v>50.0</v>
      </c>
      <c r="O130" s="140">
        <f t="shared" si="3"/>
        <v>20</v>
      </c>
      <c r="P130" s="127">
        <f t="shared" si="45"/>
        <v>0</v>
      </c>
      <c r="Q130" s="127">
        <f t="shared" si="46"/>
        <v>0</v>
      </c>
      <c r="R130" s="127">
        <f t="shared" si="47"/>
        <v>0</v>
      </c>
      <c r="S130" s="127">
        <f t="shared" si="48"/>
        <v>0</v>
      </c>
      <c r="T130" s="127">
        <f t="shared" si="49"/>
        <v>0</v>
      </c>
      <c r="U130" s="127"/>
      <c r="V130" s="140"/>
      <c r="W130" s="127">
        <f t="shared" si="36"/>
        <v>0</v>
      </c>
      <c r="X130" s="130"/>
    </row>
    <row r="131" ht="15.75" customHeight="1">
      <c r="A131" s="131">
        <v>7.0</v>
      </c>
      <c r="B131" s="156">
        <f t="shared" si="6"/>
        <v>43684</v>
      </c>
      <c r="C131" s="133" t="str">
        <f>'Tube wts'!C131</f>
        <v>M_7_L</v>
      </c>
      <c r="D131" s="133" t="str">
        <f>'Tube wts'!D131</f>
        <v/>
      </c>
      <c r="E131" s="133" t="str">
        <f>'Tube wts'!E131</f>
        <v/>
      </c>
      <c r="F131" s="134">
        <f t="shared" si="1"/>
        <v>0</v>
      </c>
      <c r="G131" s="134">
        <f t="shared" si="2"/>
        <v>0</v>
      </c>
      <c r="H131" s="136"/>
      <c r="I131" s="136"/>
      <c r="J131" s="136"/>
      <c r="K131" s="136"/>
      <c r="L131" s="136"/>
      <c r="M131" s="136"/>
      <c r="N131" s="136">
        <v>50.0</v>
      </c>
      <c r="O131" s="136">
        <f t="shared" si="3"/>
        <v>20</v>
      </c>
      <c r="P131" s="137">
        <f t="shared" si="45"/>
        <v>0</v>
      </c>
      <c r="Q131" s="137">
        <f t="shared" si="46"/>
        <v>0</v>
      </c>
      <c r="R131" s="137">
        <f t="shared" si="47"/>
        <v>0</v>
      </c>
      <c r="S131" s="137">
        <f t="shared" si="48"/>
        <v>0</v>
      </c>
      <c r="T131" s="137">
        <f t="shared" si="49"/>
        <v>0</v>
      </c>
      <c r="U131" s="137"/>
      <c r="V131" s="136"/>
      <c r="W131" s="137">
        <f t="shared" si="36"/>
        <v>0</v>
      </c>
      <c r="X131" s="142"/>
    </row>
    <row r="132" ht="15.75" customHeight="1">
      <c r="A132" s="131">
        <v>7.0</v>
      </c>
      <c r="B132" s="156">
        <f t="shared" si="6"/>
        <v>43684</v>
      </c>
      <c r="C132" s="133" t="str">
        <f>'Tube wts'!C132</f>
        <v>M_7_LR</v>
      </c>
      <c r="D132" s="133" t="str">
        <f>'Tube wts'!D132</f>
        <v/>
      </c>
      <c r="E132" s="133" t="str">
        <f>'Tube wts'!E132</f>
        <v/>
      </c>
      <c r="F132" s="134">
        <f t="shared" si="1"/>
        <v>0</v>
      </c>
      <c r="G132" s="134">
        <f t="shared" si="2"/>
        <v>0</v>
      </c>
      <c r="H132" s="136"/>
      <c r="I132" s="136"/>
      <c r="J132" s="136"/>
      <c r="K132" s="136"/>
      <c r="L132" s="136"/>
      <c r="M132" s="136"/>
      <c r="N132" s="136">
        <v>50.0</v>
      </c>
      <c r="O132" s="136">
        <f t="shared" si="3"/>
        <v>20</v>
      </c>
      <c r="P132" s="137">
        <f t="shared" si="45"/>
        <v>0</v>
      </c>
      <c r="Q132" s="137">
        <f t="shared" si="46"/>
        <v>0</v>
      </c>
      <c r="R132" s="137">
        <f t="shared" si="47"/>
        <v>0</v>
      </c>
      <c r="S132" s="137">
        <f t="shared" si="48"/>
        <v>0</v>
      </c>
      <c r="T132" s="137">
        <f t="shared" si="49"/>
        <v>0</v>
      </c>
      <c r="U132" s="137"/>
      <c r="V132" s="136"/>
      <c r="W132" s="137">
        <f t="shared" si="36"/>
        <v>0</v>
      </c>
      <c r="X132" s="142"/>
    </row>
    <row r="133" ht="15.75" customHeight="1">
      <c r="A133" s="160">
        <v>7.0</v>
      </c>
      <c r="B133" s="155">
        <f t="shared" si="6"/>
        <v>43684</v>
      </c>
      <c r="C133" s="124" t="str">
        <f>'Tube wts'!C133</f>
        <v>L_7_0</v>
      </c>
      <c r="D133" s="124" t="str">
        <f>'Tube wts'!D133</f>
        <v/>
      </c>
      <c r="E133" s="124" t="str">
        <f>'Tube wts'!E133</f>
        <v/>
      </c>
      <c r="F133" s="125">
        <f t="shared" si="1"/>
        <v>0</v>
      </c>
      <c r="G133" s="125">
        <f t="shared" si="2"/>
        <v>0</v>
      </c>
      <c r="H133" s="140"/>
      <c r="I133" s="140"/>
      <c r="J133" s="140"/>
      <c r="K133" s="140"/>
      <c r="L133" s="140"/>
      <c r="M133" s="140"/>
      <c r="N133" s="140">
        <v>50.0</v>
      </c>
      <c r="O133" s="140">
        <f t="shared" si="3"/>
        <v>20</v>
      </c>
      <c r="P133" s="127">
        <f t="shared" si="45"/>
        <v>0</v>
      </c>
      <c r="Q133" s="127">
        <f t="shared" si="46"/>
        <v>0</v>
      </c>
      <c r="R133" s="127">
        <f t="shared" si="47"/>
        <v>0</v>
      </c>
      <c r="S133" s="127">
        <f t="shared" si="48"/>
        <v>0</v>
      </c>
      <c r="T133" s="127">
        <f t="shared" si="49"/>
        <v>0</v>
      </c>
      <c r="U133" s="127"/>
      <c r="V133" s="140"/>
      <c r="W133" s="127">
        <f t="shared" si="36"/>
        <v>0</v>
      </c>
      <c r="X133" s="130"/>
    </row>
    <row r="134" ht="15.75" customHeight="1">
      <c r="A134" s="160">
        <v>7.0</v>
      </c>
      <c r="B134" s="155">
        <f t="shared" si="6"/>
        <v>43684</v>
      </c>
      <c r="C134" s="124" t="str">
        <f>'Tube wts'!C134</f>
        <v>L_7_R</v>
      </c>
      <c r="D134" s="124" t="str">
        <f>'Tube wts'!D134</f>
        <v/>
      </c>
      <c r="E134" s="124" t="str">
        <f>'Tube wts'!E134</f>
        <v/>
      </c>
      <c r="F134" s="125">
        <f t="shared" si="1"/>
        <v>0</v>
      </c>
      <c r="G134" s="125">
        <f t="shared" si="2"/>
        <v>0</v>
      </c>
      <c r="H134" s="140"/>
      <c r="I134" s="140"/>
      <c r="J134" s="140"/>
      <c r="K134" s="140"/>
      <c r="L134" s="140"/>
      <c r="M134" s="140"/>
      <c r="N134" s="140">
        <v>50.0</v>
      </c>
      <c r="O134" s="140">
        <f t="shared" si="3"/>
        <v>20</v>
      </c>
      <c r="P134" s="127">
        <f t="shared" si="45"/>
        <v>0</v>
      </c>
      <c r="Q134" s="127">
        <f t="shared" si="46"/>
        <v>0</v>
      </c>
      <c r="R134" s="127">
        <f t="shared" si="47"/>
        <v>0</v>
      </c>
      <c r="S134" s="127">
        <f t="shared" si="48"/>
        <v>0</v>
      </c>
      <c r="T134" s="127">
        <f t="shared" si="49"/>
        <v>0</v>
      </c>
      <c r="U134" s="127"/>
      <c r="V134" s="140"/>
      <c r="W134" s="127">
        <f t="shared" si="36"/>
        <v>0</v>
      </c>
      <c r="X134" s="130"/>
    </row>
    <row r="135" ht="15.75" customHeight="1">
      <c r="A135" s="131">
        <v>7.0</v>
      </c>
      <c r="B135" s="156">
        <f t="shared" si="6"/>
        <v>43684</v>
      </c>
      <c r="C135" s="133" t="str">
        <f>'Tube wts'!C135</f>
        <v>L_7_L</v>
      </c>
      <c r="D135" s="133" t="str">
        <f>'Tube wts'!D135</f>
        <v/>
      </c>
      <c r="E135" s="133" t="str">
        <f>'Tube wts'!E135</f>
        <v/>
      </c>
      <c r="F135" s="134">
        <f t="shared" si="1"/>
        <v>0</v>
      </c>
      <c r="G135" s="134">
        <f t="shared" si="2"/>
        <v>0</v>
      </c>
      <c r="H135" s="136"/>
      <c r="I135" s="136"/>
      <c r="J135" s="136"/>
      <c r="K135" s="136"/>
      <c r="L135" s="136"/>
      <c r="M135" s="136"/>
      <c r="N135" s="136">
        <v>50.0</v>
      </c>
      <c r="O135" s="136">
        <f t="shared" si="3"/>
        <v>20</v>
      </c>
      <c r="P135" s="137">
        <f t="shared" si="45"/>
        <v>0</v>
      </c>
      <c r="Q135" s="137">
        <f t="shared" si="46"/>
        <v>0</v>
      </c>
      <c r="R135" s="137">
        <f t="shared" si="47"/>
        <v>0</v>
      </c>
      <c r="S135" s="137">
        <f t="shared" si="48"/>
        <v>0</v>
      </c>
      <c r="T135" s="137">
        <f t="shared" si="49"/>
        <v>0</v>
      </c>
      <c r="U135" s="137"/>
      <c r="V135" s="136"/>
      <c r="W135" s="137">
        <f t="shared" si="36"/>
        <v>0</v>
      </c>
      <c r="X135" s="142"/>
    </row>
    <row r="136" ht="15.75" customHeight="1">
      <c r="A136" s="131">
        <v>7.0</v>
      </c>
      <c r="B136" s="156">
        <f t="shared" si="6"/>
        <v>43684</v>
      </c>
      <c r="C136" s="133" t="str">
        <f>'Tube wts'!C136</f>
        <v>L_7_LR</v>
      </c>
      <c r="D136" s="133" t="str">
        <f>'Tube wts'!D136</f>
        <v/>
      </c>
      <c r="E136" s="133" t="str">
        <f>'Tube wts'!E136</f>
        <v/>
      </c>
      <c r="F136" s="134">
        <f t="shared" si="1"/>
        <v>0</v>
      </c>
      <c r="G136" s="134">
        <f t="shared" si="2"/>
        <v>0</v>
      </c>
      <c r="H136" s="136"/>
      <c r="I136" s="136"/>
      <c r="J136" s="136"/>
      <c r="K136" s="136"/>
      <c r="L136" s="136"/>
      <c r="M136" s="136"/>
      <c r="N136" s="136">
        <v>50.0</v>
      </c>
      <c r="O136" s="136">
        <f t="shared" si="3"/>
        <v>20</v>
      </c>
      <c r="P136" s="137">
        <f t="shared" si="45"/>
        <v>0</v>
      </c>
      <c r="Q136" s="137">
        <f t="shared" si="46"/>
        <v>0</v>
      </c>
      <c r="R136" s="137">
        <f t="shared" si="47"/>
        <v>0</v>
      </c>
      <c r="S136" s="137">
        <f t="shared" si="48"/>
        <v>0</v>
      </c>
      <c r="T136" s="137">
        <f t="shared" si="49"/>
        <v>0</v>
      </c>
      <c r="U136" s="137"/>
      <c r="V136" s="136"/>
      <c r="W136" s="137">
        <f t="shared" si="36"/>
        <v>0</v>
      </c>
      <c r="X136" s="142"/>
    </row>
    <row r="137" ht="15.75" customHeight="1">
      <c r="A137" s="169">
        <v>7.0</v>
      </c>
      <c r="B137" s="170">
        <f t="shared" si="6"/>
        <v>43684</v>
      </c>
      <c r="C137" s="161" t="str">
        <f>'Tube wts'!C137</f>
        <v>L_7_R2</v>
      </c>
      <c r="D137" s="161" t="str">
        <f>'Tube wts'!D137</f>
        <v/>
      </c>
      <c r="E137" s="161" t="str">
        <f>'Tube wts'!E137</f>
        <v/>
      </c>
      <c r="F137" s="172">
        <f t="shared" si="1"/>
        <v>0</v>
      </c>
      <c r="G137" s="172">
        <f t="shared" si="2"/>
        <v>0</v>
      </c>
      <c r="H137" s="173"/>
      <c r="I137" s="173"/>
      <c r="J137" s="173"/>
      <c r="K137" s="173"/>
      <c r="L137" s="173"/>
      <c r="M137" s="173"/>
      <c r="N137" s="173">
        <v>50.0</v>
      </c>
      <c r="O137" s="173">
        <f t="shared" si="3"/>
        <v>20</v>
      </c>
      <c r="P137" s="174">
        <f t="shared" si="45"/>
        <v>0</v>
      </c>
      <c r="Q137" s="174">
        <f t="shared" si="46"/>
        <v>0</v>
      </c>
      <c r="R137" s="174">
        <f t="shared" si="47"/>
        <v>0</v>
      </c>
      <c r="S137" s="174">
        <f t="shared" si="48"/>
        <v>0</v>
      </c>
      <c r="T137" s="174">
        <f t="shared" si="49"/>
        <v>0</v>
      </c>
      <c r="U137" s="174"/>
      <c r="V137" s="173"/>
      <c r="W137" s="174">
        <f t="shared" si="36"/>
        <v>0</v>
      </c>
      <c r="X137" s="142"/>
    </row>
    <row r="138" ht="15.75" customHeight="1">
      <c r="A138" s="177">
        <v>8.0</v>
      </c>
      <c r="B138" s="151">
        <f t="shared" si="6"/>
        <v>43685</v>
      </c>
      <c r="C138" s="116" t="str">
        <f>'Tube wts'!C138</f>
        <v>NT_7_0</v>
      </c>
      <c r="D138" s="116" t="str">
        <f>'Tube wts'!D138</f>
        <v/>
      </c>
      <c r="E138" s="116" t="str">
        <f>'Tube wts'!E138</f>
        <v/>
      </c>
      <c r="F138" s="117">
        <f t="shared" si="1"/>
        <v>0</v>
      </c>
      <c r="G138" s="117">
        <f t="shared" si="2"/>
        <v>0</v>
      </c>
      <c r="H138" s="154"/>
      <c r="I138" s="154"/>
      <c r="J138" s="154"/>
      <c r="K138" s="154"/>
      <c r="L138" s="154"/>
      <c r="M138" s="154"/>
      <c r="N138" s="154">
        <v>50.0</v>
      </c>
      <c r="O138" s="154">
        <f t="shared" si="3"/>
        <v>20</v>
      </c>
      <c r="P138" s="119">
        <f t="shared" si="45"/>
        <v>0</v>
      </c>
      <c r="Q138" s="119">
        <f t="shared" si="46"/>
        <v>0</v>
      </c>
      <c r="R138" s="119">
        <f t="shared" si="47"/>
        <v>0</v>
      </c>
      <c r="S138" s="119">
        <f t="shared" si="48"/>
        <v>0</v>
      </c>
      <c r="T138" s="119">
        <f t="shared" si="49"/>
        <v>0</v>
      </c>
      <c r="U138" s="119">
        <f t="shared" ref="U138:U139" si="50">O138 * (1/10^-6) *M138</f>
        <v>0</v>
      </c>
      <c r="V138" s="154"/>
      <c r="W138" s="119">
        <f t="shared" si="36"/>
        <v>0</v>
      </c>
      <c r="X138" s="122"/>
    </row>
    <row r="139" ht="15.75" customHeight="1">
      <c r="A139" s="160">
        <v>8.0</v>
      </c>
      <c r="B139" s="155">
        <f t="shared" si="6"/>
        <v>43685</v>
      </c>
      <c r="C139" s="124" t="str">
        <f>'Tube wts'!C139</f>
        <v>NT_7_R</v>
      </c>
      <c r="D139" s="124" t="str">
        <f>'Tube wts'!D139</f>
        <v/>
      </c>
      <c r="E139" s="124" t="str">
        <f>'Tube wts'!E139</f>
        <v/>
      </c>
      <c r="F139" s="125">
        <f t="shared" si="1"/>
        <v>0</v>
      </c>
      <c r="G139" s="125">
        <f t="shared" si="2"/>
        <v>0</v>
      </c>
      <c r="H139" s="140"/>
      <c r="I139" s="140"/>
      <c r="J139" s="140"/>
      <c r="K139" s="140"/>
      <c r="L139" s="140"/>
      <c r="M139" s="140"/>
      <c r="N139" s="140">
        <v>50.0</v>
      </c>
      <c r="O139" s="140">
        <f t="shared" si="3"/>
        <v>20</v>
      </c>
      <c r="P139" s="127">
        <f t="shared" si="45"/>
        <v>0</v>
      </c>
      <c r="Q139" s="127">
        <f t="shared" si="46"/>
        <v>0</v>
      </c>
      <c r="R139" s="127">
        <f t="shared" si="47"/>
        <v>0</v>
      </c>
      <c r="S139" s="127">
        <f t="shared" si="48"/>
        <v>0</v>
      </c>
      <c r="T139" s="127">
        <f t="shared" si="49"/>
        <v>0</v>
      </c>
      <c r="U139" s="127">
        <f t="shared" si="50"/>
        <v>0</v>
      </c>
      <c r="V139" s="140"/>
      <c r="W139" s="127">
        <f t="shared" si="36"/>
        <v>0</v>
      </c>
      <c r="X139" s="130"/>
    </row>
    <row r="140" ht="15.75" customHeight="1">
      <c r="A140" s="131">
        <v>8.0</v>
      </c>
      <c r="B140" s="156">
        <f t="shared" si="6"/>
        <v>43685</v>
      </c>
      <c r="C140" s="133" t="str">
        <f>'Tube wts'!C140</f>
        <v>F1_7_0</v>
      </c>
      <c r="D140" s="133" t="str">
        <f>'Tube wts'!D140</f>
        <v/>
      </c>
      <c r="E140" s="133" t="str">
        <f>'Tube wts'!E140</f>
        <v/>
      </c>
      <c r="F140" s="134">
        <f t="shared" si="1"/>
        <v>0</v>
      </c>
      <c r="G140" s="134">
        <f t="shared" si="2"/>
        <v>0</v>
      </c>
      <c r="H140" s="136"/>
      <c r="I140" s="136"/>
      <c r="J140" s="136"/>
      <c r="K140" s="136"/>
      <c r="L140" s="136"/>
      <c r="M140" s="136"/>
      <c r="N140" s="136">
        <v>50.0</v>
      </c>
      <c r="O140" s="136">
        <f t="shared" si="3"/>
        <v>20</v>
      </c>
      <c r="P140" s="137">
        <f t="shared" si="45"/>
        <v>0</v>
      </c>
      <c r="Q140" s="137">
        <f t="shared" si="46"/>
        <v>0</v>
      </c>
      <c r="R140" s="137">
        <f t="shared" si="47"/>
        <v>0</v>
      </c>
      <c r="S140" s="137">
        <f t="shared" si="48"/>
        <v>0</v>
      </c>
      <c r="T140" s="137">
        <f t="shared" si="49"/>
        <v>0</v>
      </c>
      <c r="U140" s="137"/>
      <c r="V140" s="136"/>
      <c r="W140" s="137">
        <f t="shared" si="36"/>
        <v>0</v>
      </c>
      <c r="X140" s="142"/>
    </row>
    <row r="141" ht="15.75" customHeight="1">
      <c r="A141" s="131">
        <v>8.0</v>
      </c>
      <c r="B141" s="156">
        <f t="shared" si="6"/>
        <v>43685</v>
      </c>
      <c r="C141" s="133" t="str">
        <f>'Tube wts'!C141</f>
        <v>F1_7_R</v>
      </c>
      <c r="D141" s="133" t="str">
        <f>'Tube wts'!D141</f>
        <v/>
      </c>
      <c r="E141" s="133" t="str">
        <f>'Tube wts'!E141</f>
        <v/>
      </c>
      <c r="F141" s="134">
        <f t="shared" si="1"/>
        <v>0</v>
      </c>
      <c r="G141" s="134">
        <f t="shared" si="2"/>
        <v>0</v>
      </c>
      <c r="H141" s="136"/>
      <c r="I141" s="136"/>
      <c r="J141" s="136"/>
      <c r="K141" s="136"/>
      <c r="L141" s="136"/>
      <c r="M141" s="136"/>
      <c r="N141" s="136">
        <v>50.0</v>
      </c>
      <c r="O141" s="136">
        <f t="shared" si="3"/>
        <v>20</v>
      </c>
      <c r="P141" s="137">
        <f t="shared" si="45"/>
        <v>0</v>
      </c>
      <c r="Q141" s="137">
        <f t="shared" si="46"/>
        <v>0</v>
      </c>
      <c r="R141" s="137">
        <f t="shared" si="47"/>
        <v>0</v>
      </c>
      <c r="S141" s="137">
        <f t="shared" si="48"/>
        <v>0</v>
      </c>
      <c r="T141" s="137">
        <f t="shared" si="49"/>
        <v>0</v>
      </c>
      <c r="U141" s="137"/>
      <c r="V141" s="136"/>
      <c r="W141" s="137">
        <f t="shared" si="36"/>
        <v>0</v>
      </c>
      <c r="X141" s="142"/>
    </row>
    <row r="142" ht="15.75" customHeight="1">
      <c r="A142" s="160">
        <v>8.0</v>
      </c>
      <c r="B142" s="155">
        <f t="shared" si="6"/>
        <v>43685</v>
      </c>
      <c r="C142" s="124" t="str">
        <f>'Tube wts'!C142</f>
        <v>F1_7_L</v>
      </c>
      <c r="D142" s="124" t="str">
        <f>'Tube wts'!D142</f>
        <v/>
      </c>
      <c r="E142" s="124" t="str">
        <f>'Tube wts'!E142</f>
        <v/>
      </c>
      <c r="F142" s="125">
        <f t="shared" si="1"/>
        <v>0</v>
      </c>
      <c r="G142" s="125">
        <f t="shared" si="2"/>
        <v>0</v>
      </c>
      <c r="H142" s="140"/>
      <c r="I142" s="140"/>
      <c r="J142" s="140"/>
      <c r="K142" s="140"/>
      <c r="L142" s="140"/>
      <c r="M142" s="140"/>
      <c r="N142" s="140">
        <v>50.0</v>
      </c>
      <c r="O142" s="140">
        <f t="shared" si="3"/>
        <v>20</v>
      </c>
      <c r="P142" s="127">
        <f t="shared" si="45"/>
        <v>0</v>
      </c>
      <c r="Q142" s="127">
        <f t="shared" si="46"/>
        <v>0</v>
      </c>
      <c r="R142" s="127">
        <f t="shared" si="47"/>
        <v>0</v>
      </c>
      <c r="S142" s="127">
        <f t="shared" si="48"/>
        <v>0</v>
      </c>
      <c r="T142" s="127">
        <f t="shared" si="49"/>
        <v>0</v>
      </c>
      <c r="U142" s="127"/>
      <c r="V142" s="140"/>
      <c r="W142" s="127">
        <f t="shared" si="36"/>
        <v>0</v>
      </c>
      <c r="X142" s="130"/>
    </row>
    <row r="143" ht="15.75" customHeight="1">
      <c r="A143" s="160">
        <v>8.0</v>
      </c>
      <c r="B143" s="155">
        <f t="shared" si="6"/>
        <v>43685</v>
      </c>
      <c r="C143" s="124" t="str">
        <f>'Tube wts'!C143</f>
        <v>F1_7_LR</v>
      </c>
      <c r="D143" s="124" t="str">
        <f>'Tube wts'!D143</f>
        <v/>
      </c>
      <c r="E143" s="124" t="str">
        <f>'Tube wts'!E143</f>
        <v/>
      </c>
      <c r="F143" s="125">
        <f t="shared" si="1"/>
        <v>0</v>
      </c>
      <c r="G143" s="125">
        <f t="shared" si="2"/>
        <v>0</v>
      </c>
      <c r="H143" s="140"/>
      <c r="I143" s="140"/>
      <c r="J143" s="140"/>
      <c r="K143" s="140"/>
      <c r="L143" s="140"/>
      <c r="M143" s="140"/>
      <c r="N143" s="140">
        <v>50.0</v>
      </c>
      <c r="O143" s="140">
        <f t="shared" si="3"/>
        <v>20</v>
      </c>
      <c r="P143" s="127">
        <f t="shared" si="45"/>
        <v>0</v>
      </c>
      <c r="Q143" s="127">
        <f t="shared" si="46"/>
        <v>0</v>
      </c>
      <c r="R143" s="127">
        <f t="shared" si="47"/>
        <v>0</v>
      </c>
      <c r="S143" s="127">
        <f t="shared" si="48"/>
        <v>0</v>
      </c>
      <c r="T143" s="127">
        <f t="shared" si="49"/>
        <v>0</v>
      </c>
      <c r="U143" s="127"/>
      <c r="V143" s="140"/>
      <c r="W143" s="127">
        <f t="shared" si="36"/>
        <v>0</v>
      </c>
      <c r="X143" s="130"/>
    </row>
    <row r="144" ht="15.75" customHeight="1">
      <c r="A144" s="131">
        <v>8.0</v>
      </c>
      <c r="B144" s="156">
        <f t="shared" si="6"/>
        <v>43685</v>
      </c>
      <c r="C144" s="133" t="str">
        <f>'Tube wts'!C144</f>
        <v>F2_7_L</v>
      </c>
      <c r="D144" s="133" t="str">
        <f>'Tube wts'!D144</f>
        <v/>
      </c>
      <c r="E144" s="133" t="str">
        <f>'Tube wts'!E144</f>
        <v/>
      </c>
      <c r="F144" s="134">
        <f t="shared" si="1"/>
        <v>0</v>
      </c>
      <c r="G144" s="134">
        <f t="shared" si="2"/>
        <v>0</v>
      </c>
      <c r="H144" s="136"/>
      <c r="I144" s="136"/>
      <c r="J144" s="136"/>
      <c r="K144" s="136"/>
      <c r="L144" s="136"/>
      <c r="M144" s="136"/>
      <c r="N144" s="136">
        <v>50.0</v>
      </c>
      <c r="O144" s="136">
        <f t="shared" si="3"/>
        <v>20</v>
      </c>
      <c r="P144" s="137">
        <f t="shared" si="45"/>
        <v>0</v>
      </c>
      <c r="Q144" s="137">
        <f t="shared" si="46"/>
        <v>0</v>
      </c>
      <c r="R144" s="137">
        <f t="shared" si="47"/>
        <v>0</v>
      </c>
      <c r="S144" s="137">
        <f t="shared" si="48"/>
        <v>0</v>
      </c>
      <c r="T144" s="137">
        <f t="shared" si="49"/>
        <v>0</v>
      </c>
      <c r="U144" s="137"/>
      <c r="V144" s="136"/>
      <c r="W144" s="137">
        <f t="shared" si="36"/>
        <v>0</v>
      </c>
      <c r="X144" s="142"/>
    </row>
    <row r="145" ht="15.75" customHeight="1">
      <c r="A145" s="131">
        <v>8.0</v>
      </c>
      <c r="B145" s="156">
        <f t="shared" si="6"/>
        <v>43685</v>
      </c>
      <c r="C145" s="133" t="str">
        <f>'Tube wts'!C145</f>
        <v>F2_7_LR</v>
      </c>
      <c r="D145" s="133" t="str">
        <f>'Tube wts'!D145</f>
        <v/>
      </c>
      <c r="E145" s="133" t="str">
        <f>'Tube wts'!E145</f>
        <v/>
      </c>
      <c r="F145" s="134">
        <f t="shared" si="1"/>
        <v>0</v>
      </c>
      <c r="G145" s="134">
        <f t="shared" si="2"/>
        <v>0</v>
      </c>
      <c r="H145" s="136"/>
      <c r="I145" s="136"/>
      <c r="J145" s="136"/>
      <c r="K145" s="136"/>
      <c r="L145" s="136"/>
      <c r="M145" s="136"/>
      <c r="N145" s="136">
        <v>50.0</v>
      </c>
      <c r="O145" s="136">
        <f t="shared" si="3"/>
        <v>20</v>
      </c>
      <c r="P145" s="137">
        <f t="shared" si="45"/>
        <v>0</v>
      </c>
      <c r="Q145" s="137">
        <f t="shared" si="46"/>
        <v>0</v>
      </c>
      <c r="R145" s="137">
        <f t="shared" si="47"/>
        <v>0</v>
      </c>
      <c r="S145" s="137">
        <f t="shared" si="48"/>
        <v>0</v>
      </c>
      <c r="T145" s="137">
        <f t="shared" si="49"/>
        <v>0</v>
      </c>
      <c r="U145" s="137"/>
      <c r="V145" s="136"/>
      <c r="W145" s="137">
        <f t="shared" si="36"/>
        <v>0</v>
      </c>
      <c r="X145" s="142"/>
    </row>
    <row r="146" ht="15.75" customHeight="1">
      <c r="A146" s="160">
        <v>8.0</v>
      </c>
      <c r="B146" s="155">
        <f t="shared" si="6"/>
        <v>43685</v>
      </c>
      <c r="C146" s="124" t="str">
        <f>'Tube wts'!C146</f>
        <v>M_7_0</v>
      </c>
      <c r="D146" s="124" t="str">
        <f>'Tube wts'!D146</f>
        <v/>
      </c>
      <c r="E146" s="124" t="str">
        <f>'Tube wts'!E146</f>
        <v/>
      </c>
      <c r="F146" s="125">
        <f t="shared" si="1"/>
        <v>0</v>
      </c>
      <c r="G146" s="125">
        <f t="shared" si="2"/>
        <v>0</v>
      </c>
      <c r="H146" s="140"/>
      <c r="I146" s="140"/>
      <c r="J146" s="140"/>
      <c r="K146" s="140"/>
      <c r="L146" s="140"/>
      <c r="M146" s="140"/>
      <c r="N146" s="140">
        <v>50.0</v>
      </c>
      <c r="O146" s="140">
        <f t="shared" si="3"/>
        <v>20</v>
      </c>
      <c r="P146" s="127">
        <f t="shared" si="45"/>
        <v>0</v>
      </c>
      <c r="Q146" s="127">
        <f t="shared" si="46"/>
        <v>0</v>
      </c>
      <c r="R146" s="127">
        <f t="shared" si="47"/>
        <v>0</v>
      </c>
      <c r="S146" s="127">
        <f t="shared" si="48"/>
        <v>0</v>
      </c>
      <c r="T146" s="127">
        <f t="shared" si="49"/>
        <v>0</v>
      </c>
      <c r="U146" s="127"/>
      <c r="V146" s="140"/>
      <c r="W146" s="127">
        <f t="shared" si="36"/>
        <v>0</v>
      </c>
      <c r="X146" s="130"/>
    </row>
    <row r="147" ht="15.75" customHeight="1">
      <c r="A147" s="160">
        <v>8.0</v>
      </c>
      <c r="B147" s="155">
        <f t="shared" si="6"/>
        <v>43685</v>
      </c>
      <c r="C147" s="124" t="str">
        <f>'Tube wts'!C147</f>
        <v>M_7_R</v>
      </c>
      <c r="D147" s="124" t="str">
        <f>'Tube wts'!D147</f>
        <v/>
      </c>
      <c r="E147" s="124" t="str">
        <f>'Tube wts'!E147</f>
        <v/>
      </c>
      <c r="F147" s="125">
        <f t="shared" si="1"/>
        <v>0</v>
      </c>
      <c r="G147" s="125">
        <f t="shared" si="2"/>
        <v>0</v>
      </c>
      <c r="H147" s="140"/>
      <c r="I147" s="140"/>
      <c r="J147" s="140"/>
      <c r="K147" s="140"/>
      <c r="L147" s="140"/>
      <c r="M147" s="140"/>
      <c r="N147" s="140">
        <v>50.0</v>
      </c>
      <c r="O147" s="140">
        <f t="shared" si="3"/>
        <v>20</v>
      </c>
      <c r="P147" s="127">
        <f t="shared" si="45"/>
        <v>0</v>
      </c>
      <c r="Q147" s="127">
        <f t="shared" si="46"/>
        <v>0</v>
      </c>
      <c r="R147" s="127">
        <f t="shared" si="47"/>
        <v>0</v>
      </c>
      <c r="S147" s="127">
        <f t="shared" si="48"/>
        <v>0</v>
      </c>
      <c r="T147" s="127">
        <f t="shared" si="49"/>
        <v>0</v>
      </c>
      <c r="U147" s="127"/>
      <c r="V147" s="140"/>
      <c r="W147" s="127">
        <f t="shared" si="36"/>
        <v>0</v>
      </c>
      <c r="X147" s="130"/>
    </row>
    <row r="148" ht="15.75" customHeight="1">
      <c r="A148" s="131">
        <v>8.0</v>
      </c>
      <c r="B148" s="156">
        <f t="shared" si="6"/>
        <v>43685</v>
      </c>
      <c r="C148" s="133" t="str">
        <f>'Tube wts'!C148</f>
        <v>M_7_L</v>
      </c>
      <c r="D148" s="133" t="str">
        <f>'Tube wts'!D148</f>
        <v/>
      </c>
      <c r="E148" s="133" t="str">
        <f>'Tube wts'!E148</f>
        <v/>
      </c>
      <c r="F148" s="134">
        <f t="shared" si="1"/>
        <v>0</v>
      </c>
      <c r="G148" s="134">
        <f t="shared" si="2"/>
        <v>0</v>
      </c>
      <c r="H148" s="136"/>
      <c r="I148" s="136"/>
      <c r="J148" s="136"/>
      <c r="K148" s="136"/>
      <c r="L148" s="136"/>
      <c r="M148" s="136"/>
      <c r="N148" s="136">
        <v>50.0</v>
      </c>
      <c r="O148" s="136">
        <f t="shared" si="3"/>
        <v>20</v>
      </c>
      <c r="P148" s="137">
        <f t="shared" si="45"/>
        <v>0</v>
      </c>
      <c r="Q148" s="137">
        <f t="shared" si="46"/>
        <v>0</v>
      </c>
      <c r="R148" s="137">
        <f t="shared" si="47"/>
        <v>0</v>
      </c>
      <c r="S148" s="137">
        <f t="shared" si="48"/>
        <v>0</v>
      </c>
      <c r="T148" s="137">
        <f t="shared" si="49"/>
        <v>0</v>
      </c>
      <c r="U148" s="137"/>
      <c r="V148" s="136"/>
      <c r="W148" s="137">
        <f t="shared" si="36"/>
        <v>0</v>
      </c>
      <c r="X148" s="142"/>
    </row>
    <row r="149" ht="15.75" customHeight="1">
      <c r="A149" s="131">
        <v>8.0</v>
      </c>
      <c r="B149" s="156">
        <f t="shared" si="6"/>
        <v>43685</v>
      </c>
      <c r="C149" s="133" t="str">
        <f>'Tube wts'!C149</f>
        <v>M_7_LR</v>
      </c>
      <c r="D149" s="133" t="str">
        <f>'Tube wts'!D149</f>
        <v/>
      </c>
      <c r="E149" s="133" t="str">
        <f>'Tube wts'!E149</f>
        <v/>
      </c>
      <c r="F149" s="134">
        <f t="shared" si="1"/>
        <v>0</v>
      </c>
      <c r="G149" s="134">
        <f t="shared" si="2"/>
        <v>0</v>
      </c>
      <c r="H149" s="136"/>
      <c r="I149" s="136"/>
      <c r="J149" s="136"/>
      <c r="K149" s="136"/>
      <c r="L149" s="136"/>
      <c r="M149" s="136"/>
      <c r="N149" s="136">
        <v>50.0</v>
      </c>
      <c r="O149" s="136">
        <f t="shared" si="3"/>
        <v>20</v>
      </c>
      <c r="P149" s="137">
        <f t="shared" si="45"/>
        <v>0</v>
      </c>
      <c r="Q149" s="137">
        <f t="shared" si="46"/>
        <v>0</v>
      </c>
      <c r="R149" s="137">
        <f t="shared" si="47"/>
        <v>0</v>
      </c>
      <c r="S149" s="137">
        <f t="shared" si="48"/>
        <v>0</v>
      </c>
      <c r="T149" s="137">
        <f t="shared" si="49"/>
        <v>0</v>
      </c>
      <c r="U149" s="137"/>
      <c r="V149" s="136"/>
      <c r="W149" s="137">
        <f t="shared" si="36"/>
        <v>0</v>
      </c>
      <c r="X149" s="142"/>
    </row>
    <row r="150" ht="15.75" customHeight="1">
      <c r="A150" s="160">
        <v>8.0</v>
      </c>
      <c r="B150" s="155">
        <f t="shared" si="6"/>
        <v>43685</v>
      </c>
      <c r="C150" s="124" t="str">
        <f>'Tube wts'!C150</f>
        <v>L_7_0</v>
      </c>
      <c r="D150" s="124" t="str">
        <f>'Tube wts'!D150</f>
        <v/>
      </c>
      <c r="E150" s="124" t="str">
        <f>'Tube wts'!E150</f>
        <v/>
      </c>
      <c r="F150" s="125">
        <f t="shared" si="1"/>
        <v>0</v>
      </c>
      <c r="G150" s="125">
        <f t="shared" si="2"/>
        <v>0</v>
      </c>
      <c r="H150" s="140"/>
      <c r="I150" s="140"/>
      <c r="J150" s="140"/>
      <c r="K150" s="140"/>
      <c r="L150" s="140"/>
      <c r="M150" s="140"/>
      <c r="N150" s="140">
        <v>50.0</v>
      </c>
      <c r="O150" s="140">
        <f t="shared" si="3"/>
        <v>20</v>
      </c>
      <c r="P150" s="127">
        <f t="shared" si="45"/>
        <v>0</v>
      </c>
      <c r="Q150" s="127">
        <f t="shared" si="46"/>
        <v>0</v>
      </c>
      <c r="R150" s="127">
        <f t="shared" si="47"/>
        <v>0</v>
      </c>
      <c r="S150" s="127">
        <f t="shared" si="48"/>
        <v>0</v>
      </c>
      <c r="T150" s="127">
        <f t="shared" si="49"/>
        <v>0</v>
      </c>
      <c r="U150" s="127"/>
      <c r="V150" s="140"/>
      <c r="W150" s="127">
        <f t="shared" si="36"/>
        <v>0</v>
      </c>
      <c r="X150" s="130"/>
    </row>
    <row r="151" ht="15.75" customHeight="1">
      <c r="A151" s="160">
        <v>8.0</v>
      </c>
      <c r="B151" s="155">
        <f t="shared" si="6"/>
        <v>43685</v>
      </c>
      <c r="C151" s="124" t="str">
        <f>'Tube wts'!C151</f>
        <v>L_7_R</v>
      </c>
      <c r="D151" s="124" t="str">
        <f>'Tube wts'!D151</f>
        <v/>
      </c>
      <c r="E151" s="124" t="str">
        <f>'Tube wts'!E151</f>
        <v/>
      </c>
      <c r="F151" s="125">
        <f t="shared" si="1"/>
        <v>0</v>
      </c>
      <c r="G151" s="125">
        <f t="shared" si="2"/>
        <v>0</v>
      </c>
      <c r="H151" s="140"/>
      <c r="I151" s="140"/>
      <c r="J151" s="140"/>
      <c r="K151" s="140"/>
      <c r="L151" s="140"/>
      <c r="M151" s="140"/>
      <c r="N151" s="140">
        <v>50.0</v>
      </c>
      <c r="O151" s="140">
        <f t="shared" si="3"/>
        <v>20</v>
      </c>
      <c r="P151" s="127">
        <f t="shared" si="45"/>
        <v>0</v>
      </c>
      <c r="Q151" s="127">
        <f t="shared" si="46"/>
        <v>0</v>
      </c>
      <c r="R151" s="127">
        <f t="shared" si="47"/>
        <v>0</v>
      </c>
      <c r="S151" s="127">
        <f t="shared" si="48"/>
        <v>0</v>
      </c>
      <c r="T151" s="127">
        <f t="shared" si="49"/>
        <v>0</v>
      </c>
      <c r="U151" s="127"/>
      <c r="V151" s="140"/>
      <c r="W151" s="127">
        <f t="shared" si="36"/>
        <v>0</v>
      </c>
      <c r="X151" s="130"/>
    </row>
    <row r="152" ht="15.75" customHeight="1">
      <c r="A152" s="131">
        <v>8.0</v>
      </c>
      <c r="B152" s="156">
        <f t="shared" si="6"/>
        <v>43685</v>
      </c>
      <c r="C152" s="133" t="str">
        <f>'Tube wts'!C152</f>
        <v>L_7_L</v>
      </c>
      <c r="D152" s="133" t="str">
        <f>'Tube wts'!D152</f>
        <v/>
      </c>
      <c r="E152" s="133" t="str">
        <f>'Tube wts'!E152</f>
        <v/>
      </c>
      <c r="F152" s="134">
        <f t="shared" si="1"/>
        <v>0</v>
      </c>
      <c r="G152" s="134">
        <f t="shared" si="2"/>
        <v>0</v>
      </c>
      <c r="H152" s="136"/>
      <c r="I152" s="136"/>
      <c r="J152" s="136"/>
      <c r="K152" s="136"/>
      <c r="L152" s="136"/>
      <c r="M152" s="136"/>
      <c r="N152" s="136">
        <v>50.0</v>
      </c>
      <c r="O152" s="136">
        <f t="shared" si="3"/>
        <v>20</v>
      </c>
      <c r="P152" s="137">
        <f t="shared" si="45"/>
        <v>0</v>
      </c>
      <c r="Q152" s="137">
        <f t="shared" si="46"/>
        <v>0</v>
      </c>
      <c r="R152" s="137">
        <f t="shared" si="47"/>
        <v>0</v>
      </c>
      <c r="S152" s="137">
        <f t="shared" si="48"/>
        <v>0</v>
      </c>
      <c r="T152" s="137">
        <f t="shared" si="49"/>
        <v>0</v>
      </c>
      <c r="U152" s="137"/>
      <c r="V152" s="136"/>
      <c r="W152" s="137">
        <f t="shared" si="36"/>
        <v>0</v>
      </c>
      <c r="X152" s="142"/>
    </row>
    <row r="153" ht="15.75" customHeight="1">
      <c r="A153" s="131">
        <v>8.0</v>
      </c>
      <c r="B153" s="156">
        <f t="shared" si="6"/>
        <v>43685</v>
      </c>
      <c r="C153" s="133" t="str">
        <f>'Tube wts'!C153</f>
        <v>L_7_LR</v>
      </c>
      <c r="D153" s="133" t="str">
        <f>'Tube wts'!D153</f>
        <v/>
      </c>
      <c r="E153" s="133" t="str">
        <f>'Tube wts'!E153</f>
        <v/>
      </c>
      <c r="F153" s="134">
        <f t="shared" si="1"/>
        <v>0</v>
      </c>
      <c r="G153" s="134">
        <f t="shared" si="2"/>
        <v>0</v>
      </c>
      <c r="H153" s="136"/>
      <c r="I153" s="136"/>
      <c r="J153" s="136"/>
      <c r="K153" s="136"/>
      <c r="L153" s="136"/>
      <c r="M153" s="136"/>
      <c r="N153" s="136">
        <v>50.0</v>
      </c>
      <c r="O153" s="136">
        <f t="shared" si="3"/>
        <v>20</v>
      </c>
      <c r="P153" s="137">
        <f t="shared" si="45"/>
        <v>0</v>
      </c>
      <c r="Q153" s="137">
        <f t="shared" si="46"/>
        <v>0</v>
      </c>
      <c r="R153" s="137">
        <f t="shared" si="47"/>
        <v>0</v>
      </c>
      <c r="S153" s="137">
        <f t="shared" si="48"/>
        <v>0</v>
      </c>
      <c r="T153" s="137">
        <f t="shared" si="49"/>
        <v>0</v>
      </c>
      <c r="U153" s="137"/>
      <c r="V153" s="136"/>
      <c r="W153" s="137">
        <f t="shared" si="36"/>
        <v>0</v>
      </c>
      <c r="X153" s="142"/>
    </row>
    <row r="154" ht="15.75" customHeight="1">
      <c r="A154" s="143">
        <v>8.0</v>
      </c>
      <c r="B154" s="157">
        <f t="shared" si="6"/>
        <v>43685</v>
      </c>
      <c r="C154" s="145" t="str">
        <f>'Tube wts'!C154</f>
        <v>L_7_R2</v>
      </c>
      <c r="D154" s="145" t="str">
        <f>'Tube wts'!D154</f>
        <v/>
      </c>
      <c r="E154" s="145" t="str">
        <f>'Tube wts'!E154</f>
        <v/>
      </c>
      <c r="F154" s="146">
        <f t="shared" si="1"/>
        <v>0</v>
      </c>
      <c r="G154" s="146">
        <f t="shared" si="2"/>
        <v>0</v>
      </c>
      <c r="H154" s="148"/>
      <c r="I154" s="148"/>
      <c r="J154" s="148"/>
      <c r="K154" s="148"/>
      <c r="L154" s="148"/>
      <c r="M154" s="148"/>
      <c r="N154" s="148">
        <v>50.0</v>
      </c>
      <c r="O154" s="148">
        <f t="shared" si="3"/>
        <v>20</v>
      </c>
      <c r="P154" s="149">
        <f t="shared" si="45"/>
        <v>0</v>
      </c>
      <c r="Q154" s="149">
        <f t="shared" si="46"/>
        <v>0</v>
      </c>
      <c r="R154" s="149">
        <f t="shared" si="47"/>
        <v>0</v>
      </c>
      <c r="S154" s="149">
        <f t="shared" si="48"/>
        <v>0</v>
      </c>
      <c r="T154" s="149">
        <f t="shared" si="49"/>
        <v>0</v>
      </c>
      <c r="U154" s="149"/>
      <c r="V154" s="148"/>
      <c r="W154" s="149">
        <f t="shared" si="36"/>
        <v>0</v>
      </c>
      <c r="X154" s="150"/>
    </row>
    <row r="155" ht="15.75" customHeight="1">
      <c r="A155" s="178">
        <v>9.0</v>
      </c>
      <c r="B155" s="162">
        <f t="shared" si="6"/>
        <v>43686</v>
      </c>
      <c r="C155" s="126" t="str">
        <f>'Tube wts'!C155</f>
        <v>NT_7_0</v>
      </c>
      <c r="D155" s="126" t="str">
        <f>'Tube wts'!D155</f>
        <v/>
      </c>
      <c r="E155" s="126" t="str">
        <f>'Tube wts'!E155</f>
        <v/>
      </c>
      <c r="F155" s="164">
        <f t="shared" si="1"/>
        <v>0</v>
      </c>
      <c r="G155" s="164">
        <f t="shared" si="2"/>
        <v>0</v>
      </c>
      <c r="H155" s="165"/>
      <c r="I155" s="165"/>
      <c r="J155" s="165"/>
      <c r="K155" s="165"/>
      <c r="L155" s="165"/>
      <c r="M155" s="165"/>
      <c r="N155" s="165">
        <v>50.0</v>
      </c>
      <c r="O155" s="165">
        <f t="shared" si="3"/>
        <v>20</v>
      </c>
      <c r="P155" s="166">
        <f t="shared" si="45"/>
        <v>0</v>
      </c>
      <c r="Q155" s="166">
        <f t="shared" si="46"/>
        <v>0</v>
      </c>
      <c r="R155" s="166">
        <f t="shared" si="47"/>
        <v>0</v>
      </c>
      <c r="S155" s="166">
        <f t="shared" si="48"/>
        <v>0</v>
      </c>
      <c r="T155" s="166">
        <f t="shared" si="49"/>
        <v>0</v>
      </c>
      <c r="U155" s="166">
        <f t="shared" ref="U155:U156" si="51">O155 * (1/10^-6) *M155</f>
        <v>0</v>
      </c>
      <c r="V155" s="165"/>
      <c r="W155" s="166">
        <f t="shared" si="36"/>
        <v>0</v>
      </c>
      <c r="X155" s="130"/>
    </row>
    <row r="156" ht="15.75" customHeight="1">
      <c r="A156" s="160">
        <v>9.0</v>
      </c>
      <c r="B156" s="155">
        <f t="shared" si="6"/>
        <v>43686</v>
      </c>
      <c r="C156" s="124" t="str">
        <f>'Tube wts'!C156</f>
        <v>NT_7_R</v>
      </c>
      <c r="D156" s="124" t="str">
        <f>'Tube wts'!D156</f>
        <v/>
      </c>
      <c r="E156" s="124" t="str">
        <f>'Tube wts'!E156</f>
        <v/>
      </c>
      <c r="F156" s="125">
        <f t="shared" si="1"/>
        <v>0</v>
      </c>
      <c r="G156" s="125">
        <f t="shared" si="2"/>
        <v>0</v>
      </c>
      <c r="H156" s="140"/>
      <c r="I156" s="140"/>
      <c r="J156" s="140"/>
      <c r="K156" s="140"/>
      <c r="L156" s="140"/>
      <c r="M156" s="140"/>
      <c r="N156" s="140">
        <v>50.0</v>
      </c>
      <c r="O156" s="140">
        <f t="shared" si="3"/>
        <v>20</v>
      </c>
      <c r="P156" s="127">
        <f t="shared" si="45"/>
        <v>0</v>
      </c>
      <c r="Q156" s="127">
        <f t="shared" si="46"/>
        <v>0</v>
      </c>
      <c r="R156" s="127">
        <f t="shared" si="47"/>
        <v>0</v>
      </c>
      <c r="S156" s="127">
        <f t="shared" si="48"/>
        <v>0</v>
      </c>
      <c r="T156" s="127">
        <f t="shared" si="49"/>
        <v>0</v>
      </c>
      <c r="U156" s="127">
        <f t="shared" si="51"/>
        <v>0</v>
      </c>
      <c r="V156" s="140"/>
      <c r="W156" s="127">
        <f t="shared" si="36"/>
        <v>0</v>
      </c>
      <c r="X156" s="130"/>
    </row>
    <row r="157" ht="15.75" customHeight="1">
      <c r="A157" s="131">
        <v>9.0</v>
      </c>
      <c r="B157" s="156">
        <f t="shared" si="6"/>
        <v>43686</v>
      </c>
      <c r="C157" s="133" t="str">
        <f>'Tube wts'!C157</f>
        <v>F1_7_0</v>
      </c>
      <c r="D157" s="133" t="str">
        <f>'Tube wts'!D157</f>
        <v/>
      </c>
      <c r="E157" s="133" t="str">
        <f>'Tube wts'!E157</f>
        <v/>
      </c>
      <c r="F157" s="134">
        <f t="shared" si="1"/>
        <v>0</v>
      </c>
      <c r="G157" s="134">
        <f t="shared" si="2"/>
        <v>0</v>
      </c>
      <c r="H157" s="136"/>
      <c r="I157" s="136"/>
      <c r="J157" s="136"/>
      <c r="K157" s="136"/>
      <c r="L157" s="136"/>
      <c r="M157" s="136"/>
      <c r="N157" s="136">
        <v>50.0</v>
      </c>
      <c r="O157" s="136">
        <f t="shared" si="3"/>
        <v>20</v>
      </c>
      <c r="P157" s="137">
        <f t="shared" si="45"/>
        <v>0</v>
      </c>
      <c r="Q157" s="137">
        <f t="shared" si="46"/>
        <v>0</v>
      </c>
      <c r="R157" s="137">
        <f t="shared" si="47"/>
        <v>0</v>
      </c>
      <c r="S157" s="137">
        <f t="shared" si="48"/>
        <v>0</v>
      </c>
      <c r="T157" s="137">
        <f t="shared" si="49"/>
        <v>0</v>
      </c>
      <c r="U157" s="137"/>
      <c r="V157" s="136"/>
      <c r="W157" s="137">
        <f t="shared" si="36"/>
        <v>0</v>
      </c>
      <c r="X157" s="142"/>
    </row>
    <row r="158" ht="15.75" customHeight="1">
      <c r="A158" s="131">
        <v>9.0</v>
      </c>
      <c r="B158" s="156">
        <f t="shared" si="6"/>
        <v>43686</v>
      </c>
      <c r="C158" s="133" t="str">
        <f>'Tube wts'!C158</f>
        <v>F1_7_R</v>
      </c>
      <c r="D158" s="133" t="str">
        <f>'Tube wts'!D158</f>
        <v/>
      </c>
      <c r="E158" s="133" t="str">
        <f>'Tube wts'!E158</f>
        <v/>
      </c>
      <c r="F158" s="134">
        <f t="shared" si="1"/>
        <v>0</v>
      </c>
      <c r="G158" s="134">
        <f t="shared" si="2"/>
        <v>0</v>
      </c>
      <c r="H158" s="136"/>
      <c r="I158" s="136"/>
      <c r="J158" s="136"/>
      <c r="K158" s="136"/>
      <c r="L158" s="136"/>
      <c r="M158" s="136"/>
      <c r="N158" s="136">
        <v>50.0</v>
      </c>
      <c r="O158" s="136">
        <f t="shared" si="3"/>
        <v>20</v>
      </c>
      <c r="P158" s="137">
        <f t="shared" si="45"/>
        <v>0</v>
      </c>
      <c r="Q158" s="137">
        <f t="shared" si="46"/>
        <v>0</v>
      </c>
      <c r="R158" s="137">
        <f t="shared" si="47"/>
        <v>0</v>
      </c>
      <c r="S158" s="137">
        <f t="shared" si="48"/>
        <v>0</v>
      </c>
      <c r="T158" s="137">
        <f t="shared" si="49"/>
        <v>0</v>
      </c>
      <c r="U158" s="137"/>
      <c r="V158" s="136"/>
      <c r="W158" s="137">
        <f t="shared" si="36"/>
        <v>0</v>
      </c>
      <c r="X158" s="142"/>
    </row>
    <row r="159" ht="15.75" customHeight="1">
      <c r="A159" s="160">
        <v>9.0</v>
      </c>
      <c r="B159" s="155">
        <f t="shared" si="6"/>
        <v>43686</v>
      </c>
      <c r="C159" s="124" t="str">
        <f>'Tube wts'!C159</f>
        <v>F1_7_L</v>
      </c>
      <c r="D159" s="124" t="str">
        <f>'Tube wts'!D159</f>
        <v/>
      </c>
      <c r="E159" s="124" t="str">
        <f>'Tube wts'!E159</f>
        <v/>
      </c>
      <c r="F159" s="125">
        <f t="shared" si="1"/>
        <v>0</v>
      </c>
      <c r="G159" s="125">
        <f t="shared" si="2"/>
        <v>0</v>
      </c>
      <c r="H159" s="140"/>
      <c r="I159" s="140"/>
      <c r="J159" s="140"/>
      <c r="K159" s="140"/>
      <c r="L159" s="140"/>
      <c r="M159" s="140"/>
      <c r="N159" s="140">
        <v>50.0</v>
      </c>
      <c r="O159" s="140">
        <f t="shared" si="3"/>
        <v>20</v>
      </c>
      <c r="P159" s="127">
        <f t="shared" si="45"/>
        <v>0</v>
      </c>
      <c r="Q159" s="127">
        <f t="shared" si="46"/>
        <v>0</v>
      </c>
      <c r="R159" s="127">
        <f t="shared" si="47"/>
        <v>0</v>
      </c>
      <c r="S159" s="127">
        <f t="shared" si="48"/>
        <v>0</v>
      </c>
      <c r="T159" s="127">
        <f t="shared" si="49"/>
        <v>0</v>
      </c>
      <c r="U159" s="127"/>
      <c r="V159" s="140"/>
      <c r="W159" s="127">
        <f t="shared" si="36"/>
        <v>0</v>
      </c>
      <c r="X159" s="130"/>
    </row>
    <row r="160" ht="15.75" customHeight="1">
      <c r="A160" s="160">
        <v>9.0</v>
      </c>
      <c r="B160" s="155">
        <f t="shared" si="6"/>
        <v>43686</v>
      </c>
      <c r="C160" s="124" t="str">
        <f>'Tube wts'!C160</f>
        <v>F1_7_LR</v>
      </c>
      <c r="D160" s="124" t="str">
        <f>'Tube wts'!D160</f>
        <v/>
      </c>
      <c r="E160" s="124" t="str">
        <f>'Tube wts'!E160</f>
        <v/>
      </c>
      <c r="F160" s="125">
        <f t="shared" si="1"/>
        <v>0</v>
      </c>
      <c r="G160" s="125">
        <f t="shared" si="2"/>
        <v>0</v>
      </c>
      <c r="H160" s="140"/>
      <c r="I160" s="140"/>
      <c r="J160" s="140"/>
      <c r="K160" s="140"/>
      <c r="L160" s="140"/>
      <c r="M160" s="140"/>
      <c r="N160" s="140">
        <v>50.0</v>
      </c>
      <c r="O160" s="140">
        <f t="shared" si="3"/>
        <v>20</v>
      </c>
      <c r="P160" s="127">
        <f t="shared" si="45"/>
        <v>0</v>
      </c>
      <c r="Q160" s="127">
        <f t="shared" si="46"/>
        <v>0</v>
      </c>
      <c r="R160" s="127">
        <f t="shared" si="47"/>
        <v>0</v>
      </c>
      <c r="S160" s="127">
        <f t="shared" si="48"/>
        <v>0</v>
      </c>
      <c r="T160" s="127">
        <f t="shared" si="49"/>
        <v>0</v>
      </c>
      <c r="U160" s="127"/>
      <c r="V160" s="140"/>
      <c r="W160" s="127">
        <f t="shared" si="36"/>
        <v>0</v>
      </c>
      <c r="X160" s="130"/>
    </row>
    <row r="161" ht="15.75" customHeight="1">
      <c r="A161" s="131">
        <v>9.0</v>
      </c>
      <c r="B161" s="156">
        <f t="shared" si="6"/>
        <v>43686</v>
      </c>
      <c r="C161" s="133" t="str">
        <f>'Tube wts'!C161</f>
        <v>F2_7_L</v>
      </c>
      <c r="D161" s="133" t="str">
        <f>'Tube wts'!D161</f>
        <v/>
      </c>
      <c r="E161" s="133" t="str">
        <f>'Tube wts'!E161</f>
        <v/>
      </c>
      <c r="F161" s="134">
        <f t="shared" si="1"/>
        <v>0</v>
      </c>
      <c r="G161" s="134">
        <f t="shared" si="2"/>
        <v>0</v>
      </c>
      <c r="H161" s="136"/>
      <c r="I161" s="136"/>
      <c r="J161" s="136"/>
      <c r="K161" s="136"/>
      <c r="L161" s="136"/>
      <c r="M161" s="136"/>
      <c r="N161" s="136">
        <v>50.0</v>
      </c>
      <c r="O161" s="136">
        <f t="shared" si="3"/>
        <v>20</v>
      </c>
      <c r="P161" s="137">
        <f t="shared" si="45"/>
        <v>0</v>
      </c>
      <c r="Q161" s="137">
        <f t="shared" si="46"/>
        <v>0</v>
      </c>
      <c r="R161" s="137">
        <f t="shared" si="47"/>
        <v>0</v>
      </c>
      <c r="S161" s="137">
        <f t="shared" si="48"/>
        <v>0</v>
      </c>
      <c r="T161" s="137">
        <f t="shared" si="49"/>
        <v>0</v>
      </c>
      <c r="U161" s="137"/>
      <c r="V161" s="136"/>
      <c r="W161" s="137">
        <f t="shared" si="36"/>
        <v>0</v>
      </c>
      <c r="X161" s="142"/>
    </row>
    <row r="162" ht="15.75" customHeight="1">
      <c r="A162" s="131">
        <v>9.0</v>
      </c>
      <c r="B162" s="156">
        <f t="shared" si="6"/>
        <v>43686</v>
      </c>
      <c r="C162" s="133" t="str">
        <f>'Tube wts'!C162</f>
        <v>F2_7_LR</v>
      </c>
      <c r="D162" s="133" t="str">
        <f>'Tube wts'!D162</f>
        <v/>
      </c>
      <c r="E162" s="133" t="str">
        <f>'Tube wts'!E162</f>
        <v/>
      </c>
      <c r="F162" s="134">
        <f t="shared" si="1"/>
        <v>0</v>
      </c>
      <c r="G162" s="134">
        <f t="shared" si="2"/>
        <v>0</v>
      </c>
      <c r="H162" s="136"/>
      <c r="I162" s="136"/>
      <c r="J162" s="136"/>
      <c r="K162" s="136"/>
      <c r="L162" s="136"/>
      <c r="M162" s="136"/>
      <c r="N162" s="136">
        <v>50.0</v>
      </c>
      <c r="O162" s="136">
        <f t="shared" si="3"/>
        <v>20</v>
      </c>
      <c r="P162" s="137">
        <f t="shared" si="45"/>
        <v>0</v>
      </c>
      <c r="Q162" s="137">
        <f t="shared" si="46"/>
        <v>0</v>
      </c>
      <c r="R162" s="137">
        <f t="shared" si="47"/>
        <v>0</v>
      </c>
      <c r="S162" s="137">
        <f t="shared" si="48"/>
        <v>0</v>
      </c>
      <c r="T162" s="137">
        <f t="shared" si="49"/>
        <v>0</v>
      </c>
      <c r="U162" s="137"/>
      <c r="V162" s="136"/>
      <c r="W162" s="137">
        <f t="shared" si="36"/>
        <v>0</v>
      </c>
      <c r="X162" s="142"/>
    </row>
    <row r="163" ht="15.75" customHeight="1">
      <c r="A163" s="160">
        <v>9.0</v>
      </c>
      <c r="B163" s="155">
        <f t="shared" si="6"/>
        <v>43686</v>
      </c>
      <c r="C163" s="124" t="str">
        <f>'Tube wts'!C163</f>
        <v>M_7_0</v>
      </c>
      <c r="D163" s="124" t="str">
        <f>'Tube wts'!D163</f>
        <v/>
      </c>
      <c r="E163" s="124" t="str">
        <f>'Tube wts'!E163</f>
        <v/>
      </c>
      <c r="F163" s="125">
        <f t="shared" si="1"/>
        <v>0</v>
      </c>
      <c r="G163" s="125">
        <f t="shared" si="2"/>
        <v>0</v>
      </c>
      <c r="H163" s="140"/>
      <c r="I163" s="140"/>
      <c r="J163" s="140"/>
      <c r="K163" s="140"/>
      <c r="L163" s="140"/>
      <c r="M163" s="140"/>
      <c r="N163" s="140">
        <v>50.0</v>
      </c>
      <c r="O163" s="140">
        <f t="shared" si="3"/>
        <v>20</v>
      </c>
      <c r="P163" s="127">
        <f t="shared" si="45"/>
        <v>0</v>
      </c>
      <c r="Q163" s="127">
        <f t="shared" si="46"/>
        <v>0</v>
      </c>
      <c r="R163" s="127">
        <f t="shared" si="47"/>
        <v>0</v>
      </c>
      <c r="S163" s="127">
        <f t="shared" si="48"/>
        <v>0</v>
      </c>
      <c r="T163" s="127">
        <f t="shared" si="49"/>
        <v>0</v>
      </c>
      <c r="U163" s="127"/>
      <c r="V163" s="140"/>
      <c r="W163" s="127">
        <f t="shared" si="36"/>
        <v>0</v>
      </c>
      <c r="X163" s="130"/>
    </row>
    <row r="164" ht="15.75" customHeight="1">
      <c r="A164" s="160">
        <v>9.0</v>
      </c>
      <c r="B164" s="155">
        <f t="shared" si="6"/>
        <v>43686</v>
      </c>
      <c r="C164" s="124" t="str">
        <f>'Tube wts'!C164</f>
        <v>M_7_R</v>
      </c>
      <c r="D164" s="124" t="str">
        <f>'Tube wts'!D164</f>
        <v/>
      </c>
      <c r="E164" s="124" t="str">
        <f>'Tube wts'!E164</f>
        <v/>
      </c>
      <c r="F164" s="125">
        <f t="shared" si="1"/>
        <v>0</v>
      </c>
      <c r="G164" s="125">
        <f t="shared" si="2"/>
        <v>0</v>
      </c>
      <c r="H164" s="140"/>
      <c r="I164" s="140"/>
      <c r="J164" s="140"/>
      <c r="K164" s="140"/>
      <c r="L164" s="140"/>
      <c r="M164" s="140"/>
      <c r="N164" s="140">
        <v>50.0</v>
      </c>
      <c r="O164" s="140">
        <f t="shared" si="3"/>
        <v>20</v>
      </c>
      <c r="P164" s="127">
        <f t="shared" si="45"/>
        <v>0</v>
      </c>
      <c r="Q164" s="127">
        <f t="shared" si="46"/>
        <v>0</v>
      </c>
      <c r="R164" s="127">
        <f t="shared" si="47"/>
        <v>0</v>
      </c>
      <c r="S164" s="127">
        <f t="shared" si="48"/>
        <v>0</v>
      </c>
      <c r="T164" s="127">
        <f t="shared" si="49"/>
        <v>0</v>
      </c>
      <c r="U164" s="127"/>
      <c r="V164" s="140"/>
      <c r="W164" s="127">
        <f t="shared" si="36"/>
        <v>0</v>
      </c>
      <c r="X164" s="130"/>
    </row>
    <row r="165" ht="15.75" customHeight="1">
      <c r="A165" s="131">
        <v>9.0</v>
      </c>
      <c r="B165" s="156">
        <f t="shared" si="6"/>
        <v>43686</v>
      </c>
      <c r="C165" s="133" t="str">
        <f>'Tube wts'!C165</f>
        <v>M_7_L</v>
      </c>
      <c r="D165" s="133" t="str">
        <f>'Tube wts'!D165</f>
        <v/>
      </c>
      <c r="E165" s="133" t="str">
        <f>'Tube wts'!E165</f>
        <v/>
      </c>
      <c r="F165" s="134">
        <f t="shared" si="1"/>
        <v>0</v>
      </c>
      <c r="G165" s="134">
        <f t="shared" si="2"/>
        <v>0</v>
      </c>
      <c r="H165" s="136"/>
      <c r="I165" s="136"/>
      <c r="J165" s="136"/>
      <c r="K165" s="136"/>
      <c r="L165" s="136"/>
      <c r="M165" s="136"/>
      <c r="N165" s="136">
        <v>50.0</v>
      </c>
      <c r="O165" s="136">
        <f t="shared" si="3"/>
        <v>20</v>
      </c>
      <c r="P165" s="137">
        <f t="shared" si="45"/>
        <v>0</v>
      </c>
      <c r="Q165" s="137">
        <f t="shared" si="46"/>
        <v>0</v>
      </c>
      <c r="R165" s="137">
        <f t="shared" si="47"/>
        <v>0</v>
      </c>
      <c r="S165" s="137">
        <f t="shared" si="48"/>
        <v>0</v>
      </c>
      <c r="T165" s="137">
        <f t="shared" si="49"/>
        <v>0</v>
      </c>
      <c r="U165" s="137"/>
      <c r="V165" s="136"/>
      <c r="W165" s="137">
        <f t="shared" si="36"/>
        <v>0</v>
      </c>
      <c r="X165" s="142"/>
    </row>
    <row r="166" ht="15.75" customHeight="1">
      <c r="A166" s="131">
        <v>9.0</v>
      </c>
      <c r="B166" s="156">
        <f t="shared" si="6"/>
        <v>43686</v>
      </c>
      <c r="C166" s="133" t="str">
        <f>'Tube wts'!C166</f>
        <v>M_7_LR</v>
      </c>
      <c r="D166" s="133" t="str">
        <f>'Tube wts'!D166</f>
        <v/>
      </c>
      <c r="E166" s="133" t="str">
        <f>'Tube wts'!E166</f>
        <v/>
      </c>
      <c r="F166" s="134">
        <f t="shared" si="1"/>
        <v>0</v>
      </c>
      <c r="G166" s="134">
        <f t="shared" si="2"/>
        <v>0</v>
      </c>
      <c r="H166" s="136"/>
      <c r="I166" s="136"/>
      <c r="J166" s="136"/>
      <c r="K166" s="136"/>
      <c r="L166" s="136"/>
      <c r="M166" s="136"/>
      <c r="N166" s="136">
        <v>50.0</v>
      </c>
      <c r="O166" s="136">
        <f t="shared" si="3"/>
        <v>20</v>
      </c>
      <c r="P166" s="137">
        <f t="shared" si="45"/>
        <v>0</v>
      </c>
      <c r="Q166" s="137">
        <f t="shared" si="46"/>
        <v>0</v>
      </c>
      <c r="R166" s="137">
        <f t="shared" si="47"/>
        <v>0</v>
      </c>
      <c r="S166" s="137">
        <f t="shared" si="48"/>
        <v>0</v>
      </c>
      <c r="T166" s="137">
        <f t="shared" si="49"/>
        <v>0</v>
      </c>
      <c r="U166" s="137"/>
      <c r="V166" s="136"/>
      <c r="W166" s="137">
        <f t="shared" si="36"/>
        <v>0</v>
      </c>
      <c r="X166" s="142"/>
    </row>
    <row r="167" ht="15.75" customHeight="1">
      <c r="A167" s="160">
        <v>9.0</v>
      </c>
      <c r="B167" s="155">
        <f t="shared" si="6"/>
        <v>43686</v>
      </c>
      <c r="C167" s="124" t="str">
        <f>'Tube wts'!C167</f>
        <v>L_7_0</v>
      </c>
      <c r="D167" s="124" t="str">
        <f>'Tube wts'!D167</f>
        <v/>
      </c>
      <c r="E167" s="124" t="str">
        <f>'Tube wts'!E167</f>
        <v/>
      </c>
      <c r="F167" s="125">
        <f t="shared" si="1"/>
        <v>0</v>
      </c>
      <c r="G167" s="125">
        <f t="shared" si="2"/>
        <v>0</v>
      </c>
      <c r="H167" s="140"/>
      <c r="I167" s="140"/>
      <c r="J167" s="140"/>
      <c r="K167" s="140"/>
      <c r="L167" s="140"/>
      <c r="M167" s="140"/>
      <c r="N167" s="140">
        <v>50.0</v>
      </c>
      <c r="O167" s="140">
        <f t="shared" si="3"/>
        <v>20</v>
      </c>
      <c r="P167" s="127">
        <f t="shared" si="45"/>
        <v>0</v>
      </c>
      <c r="Q167" s="127">
        <f t="shared" si="46"/>
        <v>0</v>
      </c>
      <c r="R167" s="127">
        <f t="shared" si="47"/>
        <v>0</v>
      </c>
      <c r="S167" s="127">
        <f t="shared" si="48"/>
        <v>0</v>
      </c>
      <c r="T167" s="127">
        <f t="shared" si="49"/>
        <v>0</v>
      </c>
      <c r="U167" s="127"/>
      <c r="V167" s="140"/>
      <c r="W167" s="127">
        <f t="shared" si="36"/>
        <v>0</v>
      </c>
      <c r="X167" s="130"/>
    </row>
    <row r="168" ht="15.75" customHeight="1">
      <c r="A168" s="160">
        <v>9.0</v>
      </c>
      <c r="B168" s="155">
        <f t="shared" si="6"/>
        <v>43686</v>
      </c>
      <c r="C168" s="124" t="str">
        <f>'Tube wts'!C168</f>
        <v>L_7_R</v>
      </c>
      <c r="D168" s="124" t="str">
        <f>'Tube wts'!D168</f>
        <v/>
      </c>
      <c r="E168" s="124" t="str">
        <f>'Tube wts'!E168</f>
        <v/>
      </c>
      <c r="F168" s="125">
        <f t="shared" si="1"/>
        <v>0</v>
      </c>
      <c r="G168" s="125">
        <f t="shared" si="2"/>
        <v>0</v>
      </c>
      <c r="H168" s="140"/>
      <c r="I168" s="140"/>
      <c r="J168" s="140"/>
      <c r="K168" s="140"/>
      <c r="L168" s="140"/>
      <c r="M168" s="140"/>
      <c r="N168" s="140">
        <v>50.0</v>
      </c>
      <c r="O168" s="140">
        <f t="shared" si="3"/>
        <v>20</v>
      </c>
      <c r="P168" s="127">
        <f t="shared" si="45"/>
        <v>0</v>
      </c>
      <c r="Q168" s="127">
        <f t="shared" si="46"/>
        <v>0</v>
      </c>
      <c r="R168" s="127">
        <f t="shared" si="47"/>
        <v>0</v>
      </c>
      <c r="S168" s="127">
        <f t="shared" si="48"/>
        <v>0</v>
      </c>
      <c r="T168" s="127">
        <f t="shared" si="49"/>
        <v>0</v>
      </c>
      <c r="U168" s="127"/>
      <c r="V168" s="140"/>
      <c r="W168" s="127">
        <f t="shared" si="36"/>
        <v>0</v>
      </c>
      <c r="X168" s="130"/>
    </row>
    <row r="169" ht="15.75" customHeight="1">
      <c r="A169" s="131">
        <v>9.0</v>
      </c>
      <c r="B169" s="156">
        <f t="shared" si="6"/>
        <v>43686</v>
      </c>
      <c r="C169" s="133" t="str">
        <f>'Tube wts'!C169</f>
        <v>L_7_L</v>
      </c>
      <c r="D169" s="133" t="str">
        <f>'Tube wts'!D169</f>
        <v/>
      </c>
      <c r="E169" s="133" t="str">
        <f>'Tube wts'!E169</f>
        <v/>
      </c>
      <c r="F169" s="134">
        <f t="shared" si="1"/>
        <v>0</v>
      </c>
      <c r="G169" s="134">
        <f t="shared" si="2"/>
        <v>0</v>
      </c>
      <c r="H169" s="136"/>
      <c r="I169" s="136"/>
      <c r="J169" s="136"/>
      <c r="K169" s="136"/>
      <c r="L169" s="136"/>
      <c r="M169" s="136"/>
      <c r="N169" s="136">
        <v>50.0</v>
      </c>
      <c r="O169" s="136">
        <f t="shared" si="3"/>
        <v>20</v>
      </c>
      <c r="P169" s="137">
        <f t="shared" si="45"/>
        <v>0</v>
      </c>
      <c r="Q169" s="137">
        <f t="shared" si="46"/>
        <v>0</v>
      </c>
      <c r="R169" s="137">
        <f t="shared" si="47"/>
        <v>0</v>
      </c>
      <c r="S169" s="137">
        <f t="shared" si="48"/>
        <v>0</v>
      </c>
      <c r="T169" s="137">
        <f t="shared" si="49"/>
        <v>0</v>
      </c>
      <c r="U169" s="137"/>
      <c r="V169" s="136"/>
      <c r="W169" s="137">
        <f t="shared" si="36"/>
        <v>0</v>
      </c>
      <c r="X169" s="142"/>
    </row>
    <row r="170" ht="15.75" customHeight="1">
      <c r="A170" s="131">
        <v>9.0</v>
      </c>
      <c r="B170" s="156">
        <f t="shared" si="6"/>
        <v>43686</v>
      </c>
      <c r="C170" s="133" t="str">
        <f>'Tube wts'!C170</f>
        <v>L_7_LR</v>
      </c>
      <c r="D170" s="133" t="str">
        <f>'Tube wts'!D170</f>
        <v/>
      </c>
      <c r="E170" s="133" t="str">
        <f>'Tube wts'!E170</f>
        <v/>
      </c>
      <c r="F170" s="134">
        <f t="shared" si="1"/>
        <v>0</v>
      </c>
      <c r="G170" s="134">
        <f t="shared" si="2"/>
        <v>0</v>
      </c>
      <c r="H170" s="136"/>
      <c r="I170" s="136"/>
      <c r="J170" s="136"/>
      <c r="K170" s="136"/>
      <c r="L170" s="136"/>
      <c r="M170" s="136"/>
      <c r="N170" s="136">
        <v>50.0</v>
      </c>
      <c r="O170" s="136">
        <f t="shared" si="3"/>
        <v>20</v>
      </c>
      <c r="P170" s="137">
        <f t="shared" si="45"/>
        <v>0</v>
      </c>
      <c r="Q170" s="137">
        <f t="shared" si="46"/>
        <v>0</v>
      </c>
      <c r="R170" s="137">
        <f t="shared" si="47"/>
        <v>0</v>
      </c>
      <c r="S170" s="137">
        <f t="shared" si="48"/>
        <v>0</v>
      </c>
      <c r="T170" s="137">
        <f t="shared" si="49"/>
        <v>0</v>
      </c>
      <c r="U170" s="137"/>
      <c r="V170" s="136"/>
      <c r="W170" s="137">
        <f t="shared" si="36"/>
        <v>0</v>
      </c>
      <c r="X170" s="142"/>
    </row>
    <row r="171" ht="15.75" customHeight="1">
      <c r="A171" s="169">
        <v>9.0</v>
      </c>
      <c r="B171" s="170">
        <f t="shared" si="6"/>
        <v>43686</v>
      </c>
      <c r="C171" s="161" t="str">
        <f>'Tube wts'!C171</f>
        <v>L_7_R2</v>
      </c>
      <c r="D171" s="161" t="str">
        <f>'Tube wts'!D171</f>
        <v/>
      </c>
      <c r="E171" s="161" t="str">
        <f>'Tube wts'!E171</f>
        <v/>
      </c>
      <c r="F171" s="172">
        <f t="shared" si="1"/>
        <v>0</v>
      </c>
      <c r="G171" s="172">
        <f t="shared" si="2"/>
        <v>0</v>
      </c>
      <c r="H171" s="173"/>
      <c r="I171" s="173"/>
      <c r="J171" s="173"/>
      <c r="K171" s="173"/>
      <c r="L171" s="173"/>
      <c r="M171" s="173"/>
      <c r="N171" s="173">
        <v>50.0</v>
      </c>
      <c r="O171" s="173">
        <f t="shared" si="3"/>
        <v>20</v>
      </c>
      <c r="P171" s="174">
        <f t="shared" si="45"/>
        <v>0</v>
      </c>
      <c r="Q171" s="174">
        <f t="shared" si="46"/>
        <v>0</v>
      </c>
      <c r="R171" s="174">
        <f t="shared" si="47"/>
        <v>0</v>
      </c>
      <c r="S171" s="174">
        <f t="shared" si="48"/>
        <v>0</v>
      </c>
      <c r="T171" s="174">
        <f t="shared" si="49"/>
        <v>0</v>
      </c>
      <c r="U171" s="174"/>
      <c r="V171" s="173"/>
      <c r="W171" s="174">
        <f t="shared" si="36"/>
        <v>0</v>
      </c>
      <c r="X171" s="142"/>
    </row>
    <row r="172" ht="15.75" customHeight="1">
      <c r="A172" s="177">
        <v>10.0</v>
      </c>
      <c r="B172" s="151">
        <f t="shared" si="6"/>
        <v>43687</v>
      </c>
      <c r="C172" s="116" t="str">
        <f>'Tube wts'!C172</f>
        <v>NT_7_0</v>
      </c>
      <c r="D172" s="116" t="str">
        <f>'Tube wts'!D172</f>
        <v/>
      </c>
      <c r="E172" s="116" t="str">
        <f>'Tube wts'!E172</f>
        <v/>
      </c>
      <c r="F172" s="117">
        <f t="shared" si="1"/>
        <v>0</v>
      </c>
      <c r="G172" s="117">
        <f t="shared" si="2"/>
        <v>0</v>
      </c>
      <c r="H172" s="154"/>
      <c r="I172" s="154"/>
      <c r="J172" s="154"/>
      <c r="K172" s="154"/>
      <c r="L172" s="154"/>
      <c r="M172" s="154"/>
      <c r="N172" s="154">
        <v>50.0</v>
      </c>
      <c r="O172" s="154">
        <f t="shared" si="3"/>
        <v>20</v>
      </c>
      <c r="P172" s="119">
        <f t="shared" si="45"/>
        <v>0</v>
      </c>
      <c r="Q172" s="119">
        <f t="shared" si="46"/>
        <v>0</v>
      </c>
      <c r="R172" s="119">
        <f t="shared" si="47"/>
        <v>0</v>
      </c>
      <c r="S172" s="119">
        <f t="shared" si="48"/>
        <v>0</v>
      </c>
      <c r="T172" s="119">
        <f t="shared" si="49"/>
        <v>0</v>
      </c>
      <c r="U172" s="119">
        <f t="shared" ref="U172:U173" si="52">O172 * (1/10^-6) *M172</f>
        <v>0</v>
      </c>
      <c r="V172" s="154"/>
      <c r="W172" s="119">
        <f t="shared" si="36"/>
        <v>0</v>
      </c>
      <c r="X172" s="122"/>
    </row>
    <row r="173" ht="15.75" customHeight="1">
      <c r="A173" s="160">
        <v>10.0</v>
      </c>
      <c r="B173" s="155">
        <f t="shared" si="6"/>
        <v>43687</v>
      </c>
      <c r="C173" s="124" t="str">
        <f>'Tube wts'!C173</f>
        <v>NT_7_R</v>
      </c>
      <c r="D173" s="124" t="str">
        <f>'Tube wts'!D173</f>
        <v/>
      </c>
      <c r="E173" s="124" t="str">
        <f>'Tube wts'!E173</f>
        <v/>
      </c>
      <c r="F173" s="125">
        <f t="shared" si="1"/>
        <v>0</v>
      </c>
      <c r="G173" s="125">
        <f t="shared" si="2"/>
        <v>0</v>
      </c>
      <c r="H173" s="140"/>
      <c r="I173" s="140"/>
      <c r="J173" s="140"/>
      <c r="K173" s="140"/>
      <c r="L173" s="140"/>
      <c r="M173" s="140"/>
      <c r="N173" s="140">
        <v>50.0</v>
      </c>
      <c r="O173" s="140">
        <f t="shared" si="3"/>
        <v>20</v>
      </c>
      <c r="P173" s="127">
        <f t="shared" si="45"/>
        <v>0</v>
      </c>
      <c r="Q173" s="127">
        <f t="shared" si="46"/>
        <v>0</v>
      </c>
      <c r="R173" s="127">
        <f t="shared" si="47"/>
        <v>0</v>
      </c>
      <c r="S173" s="127">
        <f t="shared" si="48"/>
        <v>0</v>
      </c>
      <c r="T173" s="127">
        <f t="shared" si="49"/>
        <v>0</v>
      </c>
      <c r="U173" s="127">
        <f t="shared" si="52"/>
        <v>0</v>
      </c>
      <c r="V173" s="140"/>
      <c r="W173" s="127">
        <f t="shared" si="36"/>
        <v>0</v>
      </c>
      <c r="X173" s="130"/>
    </row>
    <row r="174" ht="15.75" customHeight="1">
      <c r="A174" s="131">
        <v>10.0</v>
      </c>
      <c r="B174" s="156">
        <f t="shared" si="6"/>
        <v>43687</v>
      </c>
      <c r="C174" s="133" t="str">
        <f>'Tube wts'!C174</f>
        <v>F1_7_0</v>
      </c>
      <c r="D174" s="133" t="str">
        <f>'Tube wts'!D174</f>
        <v/>
      </c>
      <c r="E174" s="133" t="str">
        <f>'Tube wts'!E174</f>
        <v/>
      </c>
      <c r="F174" s="134">
        <f t="shared" si="1"/>
        <v>0</v>
      </c>
      <c r="G174" s="134">
        <f t="shared" si="2"/>
        <v>0</v>
      </c>
      <c r="H174" s="136"/>
      <c r="I174" s="136"/>
      <c r="J174" s="136"/>
      <c r="K174" s="136"/>
      <c r="L174" s="136"/>
      <c r="M174" s="136"/>
      <c r="N174" s="136">
        <v>50.0</v>
      </c>
      <c r="O174" s="136">
        <f t="shared" si="3"/>
        <v>20</v>
      </c>
      <c r="P174" s="137">
        <f t="shared" si="45"/>
        <v>0</v>
      </c>
      <c r="Q174" s="137">
        <f t="shared" si="46"/>
        <v>0</v>
      </c>
      <c r="R174" s="137">
        <f t="shared" si="47"/>
        <v>0</v>
      </c>
      <c r="S174" s="137">
        <f t="shared" si="48"/>
        <v>0</v>
      </c>
      <c r="T174" s="137">
        <f t="shared" si="49"/>
        <v>0</v>
      </c>
      <c r="U174" s="137"/>
      <c r="V174" s="136"/>
      <c r="W174" s="137">
        <f t="shared" si="36"/>
        <v>0</v>
      </c>
      <c r="X174" s="142"/>
    </row>
    <row r="175" ht="15.75" customHeight="1">
      <c r="A175" s="131">
        <v>10.0</v>
      </c>
      <c r="B175" s="156">
        <f t="shared" si="6"/>
        <v>43687</v>
      </c>
      <c r="C175" s="133" t="str">
        <f>'Tube wts'!C175</f>
        <v>F1_7_R</v>
      </c>
      <c r="D175" s="133" t="str">
        <f>'Tube wts'!D175</f>
        <v/>
      </c>
      <c r="E175" s="133" t="str">
        <f>'Tube wts'!E175</f>
        <v/>
      </c>
      <c r="F175" s="134">
        <f t="shared" si="1"/>
        <v>0</v>
      </c>
      <c r="G175" s="134">
        <f t="shared" si="2"/>
        <v>0</v>
      </c>
      <c r="H175" s="136"/>
      <c r="I175" s="136"/>
      <c r="J175" s="136"/>
      <c r="K175" s="136"/>
      <c r="L175" s="136"/>
      <c r="M175" s="136"/>
      <c r="N175" s="136">
        <v>50.0</v>
      </c>
      <c r="O175" s="136">
        <f t="shared" si="3"/>
        <v>20</v>
      </c>
      <c r="P175" s="137">
        <f t="shared" si="45"/>
        <v>0</v>
      </c>
      <c r="Q175" s="137">
        <f t="shared" si="46"/>
        <v>0</v>
      </c>
      <c r="R175" s="137">
        <f t="shared" si="47"/>
        <v>0</v>
      </c>
      <c r="S175" s="137">
        <f t="shared" si="48"/>
        <v>0</v>
      </c>
      <c r="T175" s="137">
        <f t="shared" si="49"/>
        <v>0</v>
      </c>
      <c r="U175" s="137"/>
      <c r="V175" s="136"/>
      <c r="W175" s="137">
        <f t="shared" si="36"/>
        <v>0</v>
      </c>
      <c r="X175" s="142"/>
    </row>
    <row r="176" ht="15.75" customHeight="1">
      <c r="A176" s="160">
        <v>10.0</v>
      </c>
      <c r="B176" s="155">
        <f t="shared" si="6"/>
        <v>43687</v>
      </c>
      <c r="C176" s="124" t="str">
        <f>'Tube wts'!C176</f>
        <v>F1_7_L</v>
      </c>
      <c r="D176" s="124" t="str">
        <f>'Tube wts'!D176</f>
        <v/>
      </c>
      <c r="E176" s="124" t="str">
        <f>'Tube wts'!E176</f>
        <v/>
      </c>
      <c r="F176" s="125">
        <f t="shared" si="1"/>
        <v>0</v>
      </c>
      <c r="G176" s="125">
        <f t="shared" si="2"/>
        <v>0</v>
      </c>
      <c r="H176" s="140"/>
      <c r="I176" s="140"/>
      <c r="J176" s="140"/>
      <c r="K176" s="140"/>
      <c r="L176" s="140"/>
      <c r="M176" s="140"/>
      <c r="N176" s="140">
        <v>50.0</v>
      </c>
      <c r="O176" s="140">
        <f t="shared" si="3"/>
        <v>20</v>
      </c>
      <c r="P176" s="127">
        <f t="shared" si="45"/>
        <v>0</v>
      </c>
      <c r="Q176" s="127">
        <f t="shared" si="46"/>
        <v>0</v>
      </c>
      <c r="R176" s="127">
        <f t="shared" si="47"/>
        <v>0</v>
      </c>
      <c r="S176" s="127">
        <f t="shared" si="48"/>
        <v>0</v>
      </c>
      <c r="T176" s="127">
        <f t="shared" si="49"/>
        <v>0</v>
      </c>
      <c r="U176" s="127"/>
      <c r="V176" s="140"/>
      <c r="W176" s="127">
        <f t="shared" si="36"/>
        <v>0</v>
      </c>
      <c r="X176" s="130"/>
    </row>
    <row r="177" ht="15.75" customHeight="1">
      <c r="A177" s="160">
        <v>10.0</v>
      </c>
      <c r="B177" s="155">
        <f t="shared" si="6"/>
        <v>43687</v>
      </c>
      <c r="C177" s="124" t="str">
        <f>'Tube wts'!C177</f>
        <v>F1_7_LR</v>
      </c>
      <c r="D177" s="124" t="str">
        <f>'Tube wts'!D177</f>
        <v/>
      </c>
      <c r="E177" s="124" t="str">
        <f>'Tube wts'!E177</f>
        <v/>
      </c>
      <c r="F177" s="125">
        <f t="shared" si="1"/>
        <v>0</v>
      </c>
      <c r="G177" s="125">
        <f t="shared" si="2"/>
        <v>0</v>
      </c>
      <c r="H177" s="140"/>
      <c r="I177" s="140"/>
      <c r="J177" s="140"/>
      <c r="K177" s="140"/>
      <c r="L177" s="140"/>
      <c r="M177" s="140"/>
      <c r="N177" s="140">
        <v>50.0</v>
      </c>
      <c r="O177" s="140">
        <f t="shared" si="3"/>
        <v>20</v>
      </c>
      <c r="P177" s="127">
        <f t="shared" si="45"/>
        <v>0</v>
      </c>
      <c r="Q177" s="127">
        <f t="shared" si="46"/>
        <v>0</v>
      </c>
      <c r="R177" s="127">
        <f t="shared" si="47"/>
        <v>0</v>
      </c>
      <c r="S177" s="127">
        <f t="shared" si="48"/>
        <v>0</v>
      </c>
      <c r="T177" s="127">
        <f t="shared" si="49"/>
        <v>0</v>
      </c>
      <c r="U177" s="127"/>
      <c r="V177" s="140"/>
      <c r="W177" s="127">
        <f t="shared" si="36"/>
        <v>0</v>
      </c>
      <c r="X177" s="130"/>
    </row>
    <row r="178" ht="15.75" customHeight="1">
      <c r="A178" s="131">
        <v>10.0</v>
      </c>
      <c r="B178" s="156">
        <f t="shared" si="6"/>
        <v>43687</v>
      </c>
      <c r="C178" s="133" t="str">
        <f>'Tube wts'!C178</f>
        <v>F2_7_L</v>
      </c>
      <c r="D178" s="133" t="str">
        <f>'Tube wts'!D178</f>
        <v/>
      </c>
      <c r="E178" s="133" t="str">
        <f>'Tube wts'!E178</f>
        <v/>
      </c>
      <c r="F178" s="134">
        <f t="shared" si="1"/>
        <v>0</v>
      </c>
      <c r="G178" s="134">
        <f t="shared" si="2"/>
        <v>0</v>
      </c>
      <c r="H178" s="136"/>
      <c r="I178" s="136"/>
      <c r="J178" s="136"/>
      <c r="K178" s="136"/>
      <c r="L178" s="136"/>
      <c r="M178" s="136"/>
      <c r="N178" s="136">
        <v>50.0</v>
      </c>
      <c r="O178" s="136">
        <f t="shared" si="3"/>
        <v>20</v>
      </c>
      <c r="P178" s="137">
        <f t="shared" si="45"/>
        <v>0</v>
      </c>
      <c r="Q178" s="137">
        <f t="shared" si="46"/>
        <v>0</v>
      </c>
      <c r="R178" s="137">
        <f t="shared" si="47"/>
        <v>0</v>
      </c>
      <c r="S178" s="137">
        <f t="shared" si="48"/>
        <v>0</v>
      </c>
      <c r="T178" s="137">
        <f t="shared" si="49"/>
        <v>0</v>
      </c>
      <c r="U178" s="137"/>
      <c r="V178" s="136"/>
      <c r="W178" s="137">
        <f t="shared" si="36"/>
        <v>0</v>
      </c>
      <c r="X178" s="142"/>
    </row>
    <row r="179" ht="15.75" customHeight="1">
      <c r="A179" s="131">
        <v>10.0</v>
      </c>
      <c r="B179" s="156">
        <f t="shared" si="6"/>
        <v>43687</v>
      </c>
      <c r="C179" s="133" t="str">
        <f>'Tube wts'!C179</f>
        <v>F2_7_LR</v>
      </c>
      <c r="D179" s="133" t="str">
        <f>'Tube wts'!D179</f>
        <v/>
      </c>
      <c r="E179" s="133" t="str">
        <f>'Tube wts'!E179</f>
        <v/>
      </c>
      <c r="F179" s="134">
        <f t="shared" si="1"/>
        <v>0</v>
      </c>
      <c r="G179" s="134">
        <f t="shared" si="2"/>
        <v>0</v>
      </c>
      <c r="H179" s="136"/>
      <c r="I179" s="136"/>
      <c r="J179" s="136"/>
      <c r="K179" s="136"/>
      <c r="L179" s="136"/>
      <c r="M179" s="136"/>
      <c r="N179" s="136">
        <v>50.0</v>
      </c>
      <c r="O179" s="136">
        <f t="shared" si="3"/>
        <v>20</v>
      </c>
      <c r="P179" s="137">
        <f t="shared" si="45"/>
        <v>0</v>
      </c>
      <c r="Q179" s="137">
        <f t="shared" si="46"/>
        <v>0</v>
      </c>
      <c r="R179" s="137">
        <f t="shared" si="47"/>
        <v>0</v>
      </c>
      <c r="S179" s="137">
        <f t="shared" si="48"/>
        <v>0</v>
      </c>
      <c r="T179" s="137">
        <f t="shared" si="49"/>
        <v>0</v>
      </c>
      <c r="U179" s="137"/>
      <c r="V179" s="136"/>
      <c r="W179" s="137">
        <f t="shared" si="36"/>
        <v>0</v>
      </c>
      <c r="X179" s="142"/>
    </row>
    <row r="180" ht="15.75" customHeight="1">
      <c r="A180" s="160">
        <v>10.0</v>
      </c>
      <c r="B180" s="155">
        <f t="shared" si="6"/>
        <v>43687</v>
      </c>
      <c r="C180" s="124" t="str">
        <f>'Tube wts'!C180</f>
        <v>M_7_0</v>
      </c>
      <c r="D180" s="124" t="str">
        <f>'Tube wts'!D180</f>
        <v/>
      </c>
      <c r="E180" s="124" t="str">
        <f>'Tube wts'!E180</f>
        <v/>
      </c>
      <c r="F180" s="125">
        <f t="shared" si="1"/>
        <v>0</v>
      </c>
      <c r="G180" s="125">
        <f t="shared" si="2"/>
        <v>0</v>
      </c>
      <c r="H180" s="140"/>
      <c r="I180" s="140"/>
      <c r="J180" s="140"/>
      <c r="K180" s="140"/>
      <c r="L180" s="140"/>
      <c r="M180" s="140"/>
      <c r="N180" s="140">
        <v>50.0</v>
      </c>
      <c r="O180" s="140">
        <f t="shared" si="3"/>
        <v>20</v>
      </c>
      <c r="P180" s="127">
        <f t="shared" si="45"/>
        <v>0</v>
      </c>
      <c r="Q180" s="127">
        <f t="shared" si="46"/>
        <v>0</v>
      </c>
      <c r="R180" s="127">
        <f t="shared" si="47"/>
        <v>0</v>
      </c>
      <c r="S180" s="127">
        <f t="shared" si="48"/>
        <v>0</v>
      </c>
      <c r="T180" s="127">
        <f t="shared" si="49"/>
        <v>0</v>
      </c>
      <c r="U180" s="127"/>
      <c r="V180" s="140"/>
      <c r="W180" s="127">
        <f t="shared" si="36"/>
        <v>0</v>
      </c>
      <c r="X180" s="130"/>
    </row>
    <row r="181" ht="15.75" customHeight="1">
      <c r="A181" s="160">
        <v>10.0</v>
      </c>
      <c r="B181" s="155">
        <f t="shared" si="6"/>
        <v>43687</v>
      </c>
      <c r="C181" s="124" t="str">
        <f>'Tube wts'!C181</f>
        <v>M_7_R</v>
      </c>
      <c r="D181" s="124" t="str">
        <f>'Tube wts'!D181</f>
        <v/>
      </c>
      <c r="E181" s="124" t="str">
        <f>'Tube wts'!E181</f>
        <v/>
      </c>
      <c r="F181" s="125">
        <f t="shared" si="1"/>
        <v>0</v>
      </c>
      <c r="G181" s="125">
        <f t="shared" si="2"/>
        <v>0</v>
      </c>
      <c r="H181" s="140"/>
      <c r="I181" s="140"/>
      <c r="J181" s="140"/>
      <c r="K181" s="140"/>
      <c r="L181" s="140"/>
      <c r="M181" s="140"/>
      <c r="N181" s="140">
        <v>50.0</v>
      </c>
      <c r="O181" s="140">
        <f t="shared" si="3"/>
        <v>20</v>
      </c>
      <c r="P181" s="127">
        <f t="shared" si="45"/>
        <v>0</v>
      </c>
      <c r="Q181" s="127">
        <f t="shared" si="46"/>
        <v>0</v>
      </c>
      <c r="R181" s="127">
        <f t="shared" si="47"/>
        <v>0</v>
      </c>
      <c r="S181" s="127">
        <f t="shared" si="48"/>
        <v>0</v>
      </c>
      <c r="T181" s="127">
        <f t="shared" si="49"/>
        <v>0</v>
      </c>
      <c r="U181" s="127"/>
      <c r="V181" s="140"/>
      <c r="W181" s="127">
        <f t="shared" si="36"/>
        <v>0</v>
      </c>
      <c r="X181" s="130"/>
    </row>
    <row r="182" ht="15.75" customHeight="1">
      <c r="A182" s="131">
        <v>10.0</v>
      </c>
      <c r="B182" s="156">
        <f t="shared" si="6"/>
        <v>43687</v>
      </c>
      <c r="C182" s="133" t="str">
        <f>'Tube wts'!C182</f>
        <v>M_7_L</v>
      </c>
      <c r="D182" s="133" t="str">
        <f>'Tube wts'!D182</f>
        <v/>
      </c>
      <c r="E182" s="133" t="str">
        <f>'Tube wts'!E182</f>
        <v/>
      </c>
      <c r="F182" s="134">
        <f t="shared" si="1"/>
        <v>0</v>
      </c>
      <c r="G182" s="134">
        <f t="shared" si="2"/>
        <v>0</v>
      </c>
      <c r="H182" s="136"/>
      <c r="I182" s="136"/>
      <c r="J182" s="136"/>
      <c r="K182" s="136"/>
      <c r="L182" s="136"/>
      <c r="M182" s="136"/>
      <c r="N182" s="136">
        <v>50.0</v>
      </c>
      <c r="O182" s="136">
        <f t="shared" si="3"/>
        <v>20</v>
      </c>
      <c r="P182" s="137">
        <f t="shared" si="45"/>
        <v>0</v>
      </c>
      <c r="Q182" s="137">
        <f t="shared" si="46"/>
        <v>0</v>
      </c>
      <c r="R182" s="137">
        <f t="shared" si="47"/>
        <v>0</v>
      </c>
      <c r="S182" s="137">
        <f t="shared" si="48"/>
        <v>0</v>
      </c>
      <c r="T182" s="137">
        <f t="shared" si="49"/>
        <v>0</v>
      </c>
      <c r="U182" s="137"/>
      <c r="V182" s="136"/>
      <c r="W182" s="137">
        <f t="shared" si="36"/>
        <v>0</v>
      </c>
      <c r="X182" s="142"/>
    </row>
    <row r="183" ht="15.75" customHeight="1">
      <c r="A183" s="131">
        <v>10.0</v>
      </c>
      <c r="B183" s="156">
        <f t="shared" si="6"/>
        <v>43687</v>
      </c>
      <c r="C183" s="133" t="str">
        <f>'Tube wts'!C183</f>
        <v>M_7_LR</v>
      </c>
      <c r="D183" s="133" t="str">
        <f>'Tube wts'!D183</f>
        <v/>
      </c>
      <c r="E183" s="133" t="str">
        <f>'Tube wts'!E183</f>
        <v/>
      </c>
      <c r="F183" s="134">
        <f t="shared" si="1"/>
        <v>0</v>
      </c>
      <c r="G183" s="134">
        <f t="shared" si="2"/>
        <v>0</v>
      </c>
      <c r="H183" s="136"/>
      <c r="I183" s="136"/>
      <c r="J183" s="136"/>
      <c r="K183" s="136"/>
      <c r="L183" s="136"/>
      <c r="M183" s="136"/>
      <c r="N183" s="136">
        <v>50.0</v>
      </c>
      <c r="O183" s="136">
        <f t="shared" si="3"/>
        <v>20</v>
      </c>
      <c r="P183" s="137">
        <f t="shared" si="45"/>
        <v>0</v>
      </c>
      <c r="Q183" s="137">
        <f t="shared" si="46"/>
        <v>0</v>
      </c>
      <c r="R183" s="137">
        <f t="shared" si="47"/>
        <v>0</v>
      </c>
      <c r="S183" s="137">
        <f t="shared" si="48"/>
        <v>0</v>
      </c>
      <c r="T183" s="137">
        <f t="shared" si="49"/>
        <v>0</v>
      </c>
      <c r="U183" s="137"/>
      <c r="V183" s="136"/>
      <c r="W183" s="137">
        <f t="shared" si="36"/>
        <v>0</v>
      </c>
      <c r="X183" s="142"/>
    </row>
    <row r="184" ht="15.75" customHeight="1">
      <c r="A184" s="160">
        <v>10.0</v>
      </c>
      <c r="B184" s="155">
        <f t="shared" si="6"/>
        <v>43687</v>
      </c>
      <c r="C184" s="124" t="str">
        <f>'Tube wts'!C184</f>
        <v>L_7_0</v>
      </c>
      <c r="D184" s="124" t="str">
        <f>'Tube wts'!D184</f>
        <v/>
      </c>
      <c r="E184" s="124" t="str">
        <f>'Tube wts'!E184</f>
        <v/>
      </c>
      <c r="F184" s="125">
        <f t="shared" si="1"/>
        <v>0</v>
      </c>
      <c r="G184" s="125">
        <f t="shared" si="2"/>
        <v>0</v>
      </c>
      <c r="H184" s="140"/>
      <c r="I184" s="140"/>
      <c r="J184" s="140"/>
      <c r="K184" s="140"/>
      <c r="L184" s="140"/>
      <c r="M184" s="140"/>
      <c r="N184" s="140">
        <v>50.0</v>
      </c>
      <c r="O184" s="140">
        <f t="shared" si="3"/>
        <v>20</v>
      </c>
      <c r="P184" s="127">
        <f t="shared" si="45"/>
        <v>0</v>
      </c>
      <c r="Q184" s="127">
        <f t="shared" si="46"/>
        <v>0</v>
      </c>
      <c r="R184" s="127">
        <f t="shared" si="47"/>
        <v>0</v>
      </c>
      <c r="S184" s="127">
        <f t="shared" si="48"/>
        <v>0</v>
      </c>
      <c r="T184" s="127">
        <f t="shared" si="49"/>
        <v>0</v>
      </c>
      <c r="U184" s="127"/>
      <c r="V184" s="140"/>
      <c r="W184" s="127">
        <f t="shared" si="36"/>
        <v>0</v>
      </c>
      <c r="X184" s="130"/>
    </row>
    <row r="185" ht="15.75" customHeight="1">
      <c r="A185" s="160">
        <v>10.0</v>
      </c>
      <c r="B185" s="155">
        <f t="shared" si="6"/>
        <v>43687</v>
      </c>
      <c r="C185" s="124" t="str">
        <f>'Tube wts'!C185</f>
        <v>L_7_R</v>
      </c>
      <c r="D185" s="124" t="str">
        <f>'Tube wts'!D185</f>
        <v/>
      </c>
      <c r="E185" s="124" t="str">
        <f>'Tube wts'!E185</f>
        <v/>
      </c>
      <c r="F185" s="125">
        <f t="shared" si="1"/>
        <v>0</v>
      </c>
      <c r="G185" s="125">
        <f t="shared" si="2"/>
        <v>0</v>
      </c>
      <c r="H185" s="140"/>
      <c r="I185" s="140"/>
      <c r="J185" s="140"/>
      <c r="K185" s="140"/>
      <c r="L185" s="140"/>
      <c r="M185" s="140"/>
      <c r="N185" s="140">
        <v>50.0</v>
      </c>
      <c r="O185" s="140">
        <f t="shared" si="3"/>
        <v>20</v>
      </c>
      <c r="P185" s="127">
        <f t="shared" si="45"/>
        <v>0</v>
      </c>
      <c r="Q185" s="127">
        <f t="shared" si="46"/>
        <v>0</v>
      </c>
      <c r="R185" s="127">
        <f t="shared" si="47"/>
        <v>0</v>
      </c>
      <c r="S185" s="127">
        <f t="shared" si="48"/>
        <v>0</v>
      </c>
      <c r="T185" s="127">
        <f t="shared" si="49"/>
        <v>0</v>
      </c>
      <c r="U185" s="127"/>
      <c r="V185" s="140"/>
      <c r="W185" s="127">
        <f t="shared" si="36"/>
        <v>0</v>
      </c>
      <c r="X185" s="130"/>
    </row>
    <row r="186" ht="15.75" customHeight="1">
      <c r="A186" s="131">
        <v>10.0</v>
      </c>
      <c r="B186" s="156">
        <f>B170+1</f>
        <v>43687</v>
      </c>
      <c r="C186" s="133" t="str">
        <f>'Tube wts'!C187</f>
        <v>L_7_LR</v>
      </c>
      <c r="D186" s="133" t="str">
        <f>'Tube wts'!D187</f>
        <v/>
      </c>
      <c r="E186" s="133" t="str">
        <f>'Tube wts'!E187</f>
        <v/>
      </c>
      <c r="F186" s="134">
        <f t="shared" si="1"/>
        <v>0</v>
      </c>
      <c r="G186" s="134">
        <f t="shared" si="2"/>
        <v>0</v>
      </c>
      <c r="H186" s="136"/>
      <c r="I186" s="136"/>
      <c r="J186" s="136"/>
      <c r="K186" s="136"/>
      <c r="L186" s="136"/>
      <c r="M186" s="136"/>
      <c r="N186" s="136">
        <v>50.0</v>
      </c>
      <c r="O186" s="136">
        <f t="shared" si="3"/>
        <v>20</v>
      </c>
      <c r="P186" s="137">
        <f t="shared" si="45"/>
        <v>0</v>
      </c>
      <c r="Q186" s="137">
        <f t="shared" si="46"/>
        <v>0</v>
      </c>
      <c r="R186" s="137">
        <f t="shared" si="47"/>
        <v>0</v>
      </c>
      <c r="S186" s="137">
        <f t="shared" si="48"/>
        <v>0</v>
      </c>
      <c r="T186" s="137">
        <f t="shared" si="49"/>
        <v>0</v>
      </c>
      <c r="U186" s="137"/>
      <c r="V186" s="136"/>
      <c r="W186" s="137">
        <f t="shared" si="36"/>
        <v>0</v>
      </c>
      <c r="X186" s="142"/>
    </row>
    <row r="187" ht="15.75" customHeight="1">
      <c r="A187" s="131">
        <v>10.0</v>
      </c>
      <c r="B187" s="156">
        <f>B169+1</f>
        <v>43687</v>
      </c>
      <c r="C187" s="133" t="str">
        <f>'Tube wts'!C186</f>
        <v>L_7_L</v>
      </c>
      <c r="D187" s="133" t="str">
        <f>'Tube wts'!D186</f>
        <v/>
      </c>
      <c r="E187" s="133" t="str">
        <f>'Tube wts'!E186</f>
        <v/>
      </c>
      <c r="F187" s="134">
        <f t="shared" si="1"/>
        <v>0</v>
      </c>
      <c r="G187" s="134">
        <f t="shared" si="2"/>
        <v>0</v>
      </c>
      <c r="H187" s="136"/>
      <c r="I187" s="136"/>
      <c r="J187" s="136"/>
      <c r="K187" s="136"/>
      <c r="L187" s="136"/>
      <c r="M187" s="136"/>
      <c r="N187" s="136">
        <v>50.0</v>
      </c>
      <c r="O187" s="136">
        <f t="shared" si="3"/>
        <v>20</v>
      </c>
      <c r="P187" s="137">
        <f t="shared" si="45"/>
        <v>0</v>
      </c>
      <c r="Q187" s="137">
        <f t="shared" si="46"/>
        <v>0</v>
      </c>
      <c r="R187" s="137">
        <f t="shared" si="47"/>
        <v>0</v>
      </c>
      <c r="S187" s="137">
        <f t="shared" si="48"/>
        <v>0</v>
      </c>
      <c r="T187" s="137">
        <f t="shared" si="49"/>
        <v>0</v>
      </c>
      <c r="U187" s="137"/>
      <c r="V187" s="136"/>
      <c r="W187" s="137">
        <f t="shared" si="36"/>
        <v>0</v>
      </c>
      <c r="X187" s="142"/>
    </row>
    <row r="188" ht="15.75" customHeight="1">
      <c r="A188" s="143">
        <v>10.0</v>
      </c>
      <c r="B188" s="157">
        <f>B171+1</f>
        <v>43687</v>
      </c>
      <c r="C188" s="145" t="str">
        <f>'Tube wts'!C188</f>
        <v>L_7_R2</v>
      </c>
      <c r="D188" s="145" t="str">
        <f>'Tube wts'!D188</f>
        <v/>
      </c>
      <c r="E188" s="145" t="str">
        <f>'Tube wts'!E188</f>
        <v/>
      </c>
      <c r="F188" s="146">
        <f t="shared" si="1"/>
        <v>0</v>
      </c>
      <c r="G188" s="146">
        <f t="shared" si="2"/>
        <v>0</v>
      </c>
      <c r="H188" s="148"/>
      <c r="I188" s="148"/>
      <c r="J188" s="148"/>
      <c r="K188" s="148"/>
      <c r="L188" s="148"/>
      <c r="M188" s="148"/>
      <c r="N188" s="148">
        <v>50.0</v>
      </c>
      <c r="O188" s="148">
        <f t="shared" si="3"/>
        <v>20</v>
      </c>
      <c r="P188" s="149">
        <f t="shared" si="45"/>
        <v>0</v>
      </c>
      <c r="Q188" s="149">
        <f t="shared" si="46"/>
        <v>0</v>
      </c>
      <c r="R188" s="149">
        <f t="shared" si="47"/>
        <v>0</v>
      </c>
      <c r="S188" s="149">
        <f t="shared" si="48"/>
        <v>0</v>
      </c>
      <c r="T188" s="149">
        <f t="shared" si="49"/>
        <v>0</v>
      </c>
      <c r="U188" s="149"/>
      <c r="V188" s="148"/>
      <c r="W188" s="149">
        <f t="shared" si="36"/>
        <v>0</v>
      </c>
      <c r="X188" s="150"/>
    </row>
    <row r="189" ht="15.75" customHeight="1">
      <c r="A189" s="179"/>
      <c r="B189" s="180"/>
      <c r="C189" s="4"/>
      <c r="D189" s="4"/>
      <c r="E189" s="4"/>
      <c r="F189" s="4"/>
      <c r="G189" s="4"/>
      <c r="H189" s="56"/>
      <c r="I189" s="56"/>
      <c r="J189" s="56"/>
      <c r="K189" s="56"/>
      <c r="L189" s="56"/>
      <c r="M189" s="56"/>
      <c r="N189" s="56"/>
      <c r="O189" s="98"/>
      <c r="P189" s="56"/>
      <c r="Q189" s="56"/>
      <c r="R189" s="56"/>
      <c r="S189" s="98"/>
      <c r="T189" s="56"/>
      <c r="U189" s="56"/>
      <c r="V189" s="56"/>
      <c r="W189" s="56"/>
      <c r="X189" s="56"/>
    </row>
    <row r="190" ht="15.75" customHeight="1">
      <c r="A190" s="181"/>
      <c r="B190" s="67"/>
      <c r="C190" s="49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56"/>
      <c r="S190" s="67"/>
      <c r="T190" s="56"/>
      <c r="U190" s="56"/>
      <c r="V190" s="56"/>
      <c r="W190" s="56"/>
      <c r="X190" s="56"/>
    </row>
    <row r="191" ht="15.75" customHeight="1">
      <c r="A191" s="179"/>
      <c r="B191" s="180"/>
      <c r="C191" s="4"/>
      <c r="D191" s="56"/>
      <c r="E191" s="56"/>
      <c r="F191" s="4"/>
      <c r="G191" s="4"/>
      <c r="H191" s="4"/>
      <c r="I191" s="56"/>
      <c r="J191" s="56"/>
      <c r="K191" s="56"/>
      <c r="L191" s="56"/>
      <c r="M191" s="56"/>
      <c r="N191" s="56"/>
      <c r="O191" s="56"/>
      <c r="P191" s="98"/>
      <c r="Q191" s="56"/>
      <c r="R191" s="56"/>
      <c r="S191" s="98"/>
      <c r="T191" s="56"/>
      <c r="U191" s="56"/>
      <c r="V191" s="56"/>
      <c r="W191" s="56"/>
      <c r="X191" s="56"/>
    </row>
    <row r="192" ht="15.75" customHeight="1">
      <c r="A192" s="179"/>
      <c r="B192" s="180"/>
      <c r="C192" s="4"/>
      <c r="D192" s="56"/>
      <c r="E192" s="56"/>
      <c r="F192" s="4"/>
      <c r="G192" s="4"/>
      <c r="H192" s="56"/>
      <c r="I192" s="56"/>
      <c r="J192" s="56"/>
      <c r="K192" s="56"/>
      <c r="L192" s="56"/>
      <c r="M192" s="56"/>
      <c r="N192" s="56"/>
      <c r="O192" s="56"/>
      <c r="P192" s="98"/>
      <c r="Q192" s="56"/>
      <c r="R192" s="56"/>
      <c r="S192" s="98"/>
      <c r="T192" s="56"/>
      <c r="U192" s="56"/>
      <c r="V192" s="56"/>
      <c r="W192" s="56"/>
      <c r="X192" s="56"/>
    </row>
    <row r="193" ht="15.75" customHeight="1">
      <c r="A193" s="4"/>
      <c r="B193" s="180"/>
      <c r="C193" s="4"/>
      <c r="D193" s="56"/>
      <c r="E193" s="56"/>
      <c r="F193" s="4"/>
      <c r="G193" s="4"/>
      <c r="H193" s="56"/>
      <c r="I193" s="56"/>
      <c r="J193" s="56"/>
      <c r="K193" s="56"/>
      <c r="L193" s="56"/>
      <c r="M193" s="56"/>
      <c r="N193" s="56"/>
      <c r="O193" s="56"/>
      <c r="P193" s="98"/>
      <c r="Q193" s="56"/>
      <c r="R193" s="56"/>
      <c r="S193" s="98"/>
      <c r="T193" s="56"/>
      <c r="U193" s="56"/>
      <c r="V193" s="56"/>
      <c r="W193" s="56"/>
      <c r="X193" s="56"/>
    </row>
    <row r="194" ht="15.75" customHeight="1">
      <c r="A194" s="4"/>
      <c r="B194" s="180"/>
      <c r="C194" s="4"/>
      <c r="D194" s="56"/>
      <c r="E194" s="56"/>
      <c r="F194" s="4"/>
      <c r="G194" s="4"/>
      <c r="H194" s="56"/>
      <c r="I194" s="56"/>
      <c r="J194" s="56"/>
      <c r="K194" s="56"/>
      <c r="L194" s="56"/>
      <c r="M194" s="56"/>
      <c r="N194" s="56"/>
      <c r="O194" s="56"/>
      <c r="P194" s="98"/>
      <c r="Q194" s="56"/>
      <c r="R194" s="56"/>
      <c r="S194" s="98"/>
      <c r="T194" s="56"/>
      <c r="U194" s="56"/>
      <c r="V194" s="56"/>
      <c r="W194" s="56"/>
      <c r="X194" s="56"/>
    </row>
    <row r="195" ht="15.75" customHeight="1">
      <c r="A195" s="4"/>
      <c r="B195" s="180"/>
      <c r="C195" s="4"/>
      <c r="D195" s="56"/>
      <c r="E195" s="56"/>
      <c r="F195" s="4"/>
      <c r="G195" s="4"/>
      <c r="H195" s="56"/>
      <c r="I195" s="56"/>
      <c r="J195" s="56"/>
      <c r="K195" s="56"/>
      <c r="L195" s="56"/>
      <c r="M195" s="56"/>
      <c r="N195" s="56"/>
      <c r="O195" s="56"/>
      <c r="P195" s="98"/>
      <c r="Q195" s="56"/>
      <c r="R195" s="56"/>
      <c r="S195" s="98"/>
      <c r="T195" s="56"/>
      <c r="U195" s="56"/>
      <c r="V195" s="56"/>
      <c r="W195" s="56"/>
      <c r="X195" s="56"/>
    </row>
    <row r="196" ht="15.75" customHeight="1">
      <c r="A196" s="4"/>
      <c r="B196" s="180"/>
      <c r="C196" s="4"/>
      <c r="D196" s="56"/>
      <c r="E196" s="56"/>
      <c r="F196" s="4"/>
      <c r="G196" s="4"/>
      <c r="H196" s="56"/>
      <c r="I196" s="56"/>
      <c r="J196" s="56"/>
      <c r="K196" s="56"/>
      <c r="L196" s="56"/>
      <c r="M196" s="56"/>
      <c r="N196" s="56"/>
      <c r="O196" s="56"/>
      <c r="P196" s="98"/>
      <c r="Q196" s="56"/>
      <c r="R196" s="56"/>
      <c r="S196" s="98"/>
      <c r="T196" s="56"/>
      <c r="U196" s="56"/>
      <c r="V196" s="56"/>
      <c r="W196" s="56"/>
      <c r="X196" s="56"/>
    </row>
    <row r="197" ht="15.75" customHeight="1">
      <c r="A197" s="4"/>
      <c r="B197" s="180"/>
      <c r="C197" s="4"/>
      <c r="D197" s="56"/>
      <c r="E197" s="56"/>
      <c r="F197" s="4"/>
      <c r="G197" s="4"/>
      <c r="H197" s="56"/>
      <c r="I197" s="56"/>
      <c r="J197" s="56"/>
      <c r="K197" s="56"/>
      <c r="L197" s="56"/>
      <c r="M197" s="56"/>
      <c r="N197" s="56"/>
      <c r="O197" s="56"/>
      <c r="P197" s="98"/>
      <c r="Q197" s="56"/>
      <c r="R197" s="56"/>
      <c r="S197" s="98"/>
      <c r="T197" s="56"/>
      <c r="U197" s="56"/>
      <c r="V197" s="56"/>
      <c r="W197" s="56"/>
      <c r="X197" s="56"/>
    </row>
    <row r="198" ht="15.75" customHeight="1">
      <c r="A198" s="4"/>
      <c r="B198" s="180"/>
      <c r="C198" s="4"/>
      <c r="D198" s="56"/>
      <c r="E198" s="56"/>
      <c r="F198" s="4"/>
      <c r="G198" s="4"/>
      <c r="H198" s="56"/>
      <c r="I198" s="56"/>
      <c r="J198" s="56"/>
      <c r="K198" s="56"/>
      <c r="L198" s="56"/>
      <c r="M198" s="56"/>
      <c r="N198" s="56"/>
      <c r="O198" s="56"/>
      <c r="P198" s="98"/>
      <c r="Q198" s="56"/>
      <c r="R198" s="56"/>
      <c r="S198" s="98"/>
      <c r="T198" s="56"/>
      <c r="U198" s="56"/>
      <c r="V198" s="56"/>
      <c r="W198" s="56"/>
      <c r="X198" s="56"/>
    </row>
    <row r="199" ht="15.75" customHeight="1">
      <c r="A199" s="4"/>
      <c r="B199" s="180"/>
      <c r="C199" s="4"/>
      <c r="D199" s="4"/>
      <c r="E199" s="4"/>
      <c r="F199" s="4"/>
      <c r="G199" s="4"/>
      <c r="H199" s="56"/>
      <c r="I199" s="56"/>
      <c r="J199" s="56"/>
      <c r="K199" s="56"/>
      <c r="L199" s="56"/>
      <c r="M199" s="56"/>
      <c r="N199" s="56"/>
      <c r="O199" s="98"/>
      <c r="P199" s="56"/>
      <c r="Q199" s="56"/>
      <c r="R199" s="56"/>
      <c r="S199" s="98"/>
      <c r="T199" s="56"/>
      <c r="U199" s="56"/>
      <c r="V199" s="56"/>
      <c r="W199" s="56"/>
      <c r="X199" s="56"/>
    </row>
    <row r="200" ht="15.75" customHeight="1">
      <c r="A200" s="67"/>
      <c r="B200" s="67"/>
      <c r="C200" s="49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56"/>
      <c r="S200" s="67"/>
      <c r="T200" s="56"/>
      <c r="U200" s="56"/>
      <c r="V200" s="56"/>
      <c r="W200" s="56"/>
      <c r="X200" s="56"/>
    </row>
    <row r="201" ht="15.75" customHeight="1">
      <c r="A201" s="4"/>
      <c r="B201" s="180"/>
      <c r="C201" s="4"/>
      <c r="D201" s="56"/>
      <c r="E201" s="56"/>
      <c r="F201" s="4"/>
      <c r="G201" s="4"/>
      <c r="H201" s="4"/>
      <c r="I201" s="56"/>
      <c r="J201" s="56"/>
      <c r="K201" s="56"/>
      <c r="L201" s="56"/>
      <c r="M201" s="56"/>
      <c r="N201" s="56"/>
      <c r="O201" s="56"/>
      <c r="P201" s="98"/>
      <c r="Q201" s="56"/>
      <c r="R201" s="56"/>
      <c r="S201" s="98"/>
      <c r="T201" s="56"/>
      <c r="U201" s="56"/>
      <c r="V201" s="56"/>
      <c r="W201" s="56"/>
      <c r="X201" s="56"/>
    </row>
    <row r="202" ht="15.75" customHeight="1">
      <c r="A202" s="4"/>
      <c r="B202" s="180"/>
      <c r="C202" s="4"/>
      <c r="D202" s="56"/>
      <c r="E202" s="56"/>
      <c r="F202" s="4"/>
      <c r="G202" s="4"/>
      <c r="H202" s="56"/>
      <c r="I202" s="56"/>
      <c r="J202" s="56"/>
      <c r="K202" s="56"/>
      <c r="L202" s="56"/>
      <c r="M202" s="56"/>
      <c r="N202" s="56"/>
      <c r="O202" s="56"/>
      <c r="P202" s="98"/>
      <c r="Q202" s="56"/>
      <c r="R202" s="56"/>
      <c r="S202" s="98"/>
      <c r="T202" s="56"/>
      <c r="U202" s="56"/>
      <c r="V202" s="56"/>
      <c r="W202" s="56"/>
      <c r="X202" s="56"/>
    </row>
    <row r="203" ht="15.75" customHeight="1">
      <c r="A203" s="4"/>
      <c r="B203" s="180"/>
      <c r="C203" s="4"/>
      <c r="D203" s="56"/>
      <c r="E203" s="56"/>
      <c r="F203" s="4"/>
      <c r="G203" s="4"/>
      <c r="H203" s="56"/>
      <c r="I203" s="56"/>
      <c r="J203" s="56"/>
      <c r="K203" s="56"/>
      <c r="L203" s="56"/>
      <c r="M203" s="56"/>
      <c r="N203" s="56"/>
      <c r="O203" s="56"/>
      <c r="P203" s="98"/>
      <c r="Q203" s="56"/>
      <c r="R203" s="56"/>
      <c r="S203" s="98"/>
      <c r="T203" s="56"/>
      <c r="U203" s="56"/>
      <c r="V203" s="56"/>
      <c r="W203" s="56"/>
      <c r="X203" s="56"/>
    </row>
    <row r="204" ht="15.75" customHeight="1">
      <c r="A204" s="4"/>
      <c r="B204" s="180"/>
      <c r="C204" s="4"/>
      <c r="D204" s="56"/>
      <c r="E204" s="56"/>
      <c r="F204" s="4"/>
      <c r="G204" s="4"/>
      <c r="H204" s="56"/>
      <c r="I204" s="56"/>
      <c r="J204" s="56"/>
      <c r="K204" s="56"/>
      <c r="L204" s="56"/>
      <c r="M204" s="56"/>
      <c r="N204" s="56"/>
      <c r="O204" s="56"/>
      <c r="P204" s="98"/>
      <c r="Q204" s="56"/>
      <c r="R204" s="56"/>
      <c r="S204" s="98"/>
      <c r="T204" s="56"/>
      <c r="U204" s="56"/>
      <c r="V204" s="56"/>
      <c r="W204" s="56"/>
      <c r="X204" s="56"/>
    </row>
    <row r="205" ht="15.75" customHeight="1">
      <c r="A205" s="4"/>
      <c r="B205" s="180"/>
      <c r="C205" s="4"/>
      <c r="D205" s="56"/>
      <c r="E205" s="56"/>
      <c r="F205" s="4"/>
      <c r="G205" s="4"/>
      <c r="H205" s="56"/>
      <c r="I205" s="56"/>
      <c r="J205" s="56"/>
      <c r="K205" s="56"/>
      <c r="L205" s="56"/>
      <c r="M205" s="56"/>
      <c r="N205" s="56"/>
      <c r="O205" s="56"/>
      <c r="P205" s="98"/>
      <c r="Q205" s="56"/>
      <c r="R205" s="56"/>
      <c r="S205" s="98"/>
      <c r="T205" s="56"/>
      <c r="U205" s="56"/>
      <c r="V205" s="56"/>
      <c r="W205" s="56"/>
      <c r="X205" s="56"/>
    </row>
    <row r="206" ht="15.75" customHeight="1">
      <c r="A206" s="4"/>
      <c r="B206" s="180"/>
      <c r="C206" s="4"/>
      <c r="D206" s="56"/>
      <c r="E206" s="56"/>
      <c r="F206" s="4"/>
      <c r="G206" s="4"/>
      <c r="H206" s="56"/>
      <c r="I206" s="56"/>
      <c r="J206" s="56"/>
      <c r="K206" s="56"/>
      <c r="L206" s="56"/>
      <c r="M206" s="56"/>
      <c r="N206" s="56"/>
      <c r="O206" s="56"/>
      <c r="P206" s="98"/>
      <c r="Q206" s="56"/>
      <c r="R206" s="56"/>
      <c r="S206" s="98"/>
      <c r="T206" s="56"/>
      <c r="U206" s="56"/>
      <c r="V206" s="56"/>
      <c r="W206" s="56"/>
      <c r="X206" s="56"/>
    </row>
    <row r="207" ht="15.75" customHeight="1">
      <c r="A207" s="4"/>
      <c r="B207" s="180"/>
      <c r="C207" s="4"/>
      <c r="D207" s="56"/>
      <c r="E207" s="56"/>
      <c r="F207" s="4"/>
      <c r="G207" s="4"/>
      <c r="H207" s="56"/>
      <c r="I207" s="56"/>
      <c r="J207" s="56"/>
      <c r="K207" s="56"/>
      <c r="L207" s="56"/>
      <c r="M207" s="56"/>
      <c r="N207" s="56"/>
      <c r="O207" s="56"/>
      <c r="P207" s="98"/>
      <c r="Q207" s="56"/>
      <c r="R207" s="56"/>
      <c r="S207" s="98"/>
      <c r="T207" s="56"/>
      <c r="U207" s="56"/>
      <c r="V207" s="56"/>
      <c r="W207" s="56"/>
      <c r="X207" s="56"/>
    </row>
    <row r="208" ht="15.75" customHeight="1">
      <c r="A208" s="4"/>
      <c r="B208" s="180"/>
      <c r="C208" s="4"/>
      <c r="D208" s="56"/>
      <c r="E208" s="56"/>
      <c r="F208" s="4"/>
      <c r="G208" s="4"/>
      <c r="H208" s="56"/>
      <c r="I208" s="56"/>
      <c r="J208" s="56"/>
      <c r="K208" s="56"/>
      <c r="L208" s="56"/>
      <c r="M208" s="56"/>
      <c r="N208" s="56"/>
      <c r="O208" s="56"/>
      <c r="P208" s="98"/>
      <c r="Q208" s="56"/>
      <c r="R208" s="56"/>
      <c r="S208" s="98"/>
      <c r="T208" s="56"/>
      <c r="U208" s="56"/>
      <c r="V208" s="56"/>
      <c r="W208" s="56"/>
      <c r="X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</row>
    <row r="1001" ht="15.75" customHeight="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</row>
    <row r="1002" ht="15.75" customHeight="1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</row>
    <row r="1003" ht="15.75" customHeight="1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</row>
    <row r="1004" ht="15.75" customHeight="1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</row>
    <row r="1005" ht="15.75" customHeight="1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</row>
    <row r="1006" ht="15.75" customHeight="1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</row>
    <row r="1007" ht="15.75" customHeight="1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</row>
    <row r="1008" ht="15.75" customHeight="1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</row>
    <row r="1009" ht="15.75" customHeight="1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</row>
    <row r="1010" ht="15.75" customHeight="1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</row>
    <row r="1011" ht="15.75" customHeight="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</row>
    <row r="1012" ht="15.75" customHeight="1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</row>
    <row r="1013" ht="15.75" customHeight="1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</row>
    <row r="1014" ht="15.75" customHeight="1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</row>
    <row r="1015" ht="15.75" customHeight="1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</row>
    <row r="1016" ht="15.75" customHeight="1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</row>
    <row r="1017" ht="15.75" customHeight="1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</row>
    <row r="1018" ht="15.75" customHeight="1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</row>
    <row r="1019" ht="15.75" customHeight="1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</row>
    <row r="1020" ht="15.75" customHeight="1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</row>
    <row r="1021" ht="15.75" customHeight="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</row>
    <row r="1022" ht="15.75" customHeight="1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</row>
    <row r="1023" ht="15.75" customHeight="1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</row>
    <row r="1024" ht="15.75" customHeight="1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</row>
    <row r="1025" ht="15.75" customHeight="1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</row>
    <row r="1026" ht="15.75" customHeight="1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</row>
    <row r="1027" ht="15.75" customHeight="1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</row>
    <row r="1028" ht="15.75" customHeight="1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</row>
    <row r="1029" ht="15.75" customHeight="1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</row>
    <row r="1030" ht="15.75" customHeight="1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</row>
    <row r="1031" ht="15.75" customHeight="1">
      <c r="A1031" s="56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</row>
    <row r="1032" ht="15.75" customHeight="1">
      <c r="A1032" s="56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</row>
    <row r="1033" ht="15.75" customHeight="1">
      <c r="A1033" s="56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</row>
    <row r="1034" ht="15.75" customHeight="1">
      <c r="A1034" s="56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</row>
    <row r="1035" ht="15.75" customHeight="1">
      <c r="A1035" s="56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</row>
    <row r="1036" ht="15.75" customHeight="1">
      <c r="A1036" s="56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</row>
    <row r="1037" ht="15.75" customHeight="1">
      <c r="A1037" s="56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</row>
    <row r="1038" ht="15.75" customHeight="1">
      <c r="A1038" s="56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</row>
    <row r="1039" ht="15.75" customHeight="1">
      <c r="A1039" s="56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</row>
    <row r="1040" ht="15.75" customHeight="1">
      <c r="A1040" s="56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</row>
    <row r="1041" ht="15.75" customHeight="1">
      <c r="A1041" s="56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</row>
    <row r="1042" ht="15.75" customHeight="1">
      <c r="A1042" s="56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</row>
    <row r="1043" ht="15.75" customHeight="1">
      <c r="A1043" s="56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</row>
    <row r="1044" ht="15.75" customHeight="1">
      <c r="A1044" s="56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</row>
    <row r="1045" ht="15.75" customHeight="1">
      <c r="A1045" s="56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</row>
    <row r="1046" ht="15.75" customHeight="1">
      <c r="A1046" s="56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</row>
    <row r="1047" ht="15.75" customHeight="1">
      <c r="A1047" s="56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</row>
    <row r="1048" ht="15.75" customHeight="1">
      <c r="A1048" s="56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</row>
    <row r="1049" ht="15.75" customHeight="1">
      <c r="A1049" s="56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</row>
    <row r="1050" ht="15.75" customHeight="1">
      <c r="A1050" s="56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</row>
    <row r="1051" ht="15.75" customHeight="1">
      <c r="A1051" s="56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</row>
    <row r="1052" ht="15.75" customHeight="1">
      <c r="A1052" s="56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</row>
    <row r="1053" ht="15.75" customHeight="1">
      <c r="A1053" s="56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</row>
    <row r="1054" ht="15.75" customHeight="1">
      <c r="A1054" s="56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</row>
    <row r="1055" ht="15.75" customHeight="1">
      <c r="A1055" s="56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</row>
    <row r="1056" ht="15.75" customHeight="1">
      <c r="A1056" s="56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</row>
    <row r="1057" ht="15.75" customHeight="1">
      <c r="A1057" s="56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</row>
    <row r="1058" ht="15.75" customHeight="1">
      <c r="A1058" s="56"/>
      <c r="B1058" s="56"/>
      <c r="C1058" s="56"/>
      <c r="D1058" s="56"/>
      <c r="E1058" s="56"/>
      <c r="F1058" s="56"/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</row>
    <row r="1059" ht="15.75" customHeight="1">
      <c r="A1059" s="56"/>
      <c r="B1059" s="56"/>
      <c r="C1059" s="56"/>
      <c r="D1059" s="56"/>
      <c r="E1059" s="56"/>
      <c r="F1059" s="56"/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</row>
    <row r="1060" ht="15.75" customHeight="1">
      <c r="A1060" s="56"/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</row>
    <row r="1061" ht="15.75" customHeight="1">
      <c r="A1061" s="56"/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</row>
    <row r="1062" ht="15.75" customHeight="1">
      <c r="A1062" s="56"/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</row>
    <row r="1063" ht="15.75" customHeight="1">
      <c r="A1063" s="56"/>
      <c r="B1063" s="56"/>
      <c r="C1063" s="56"/>
      <c r="D1063" s="56"/>
      <c r="E1063" s="56"/>
      <c r="F1063" s="56"/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</row>
    <row r="1064" ht="15.75" customHeight="1">
      <c r="A1064" s="56"/>
      <c r="B1064" s="56"/>
      <c r="C1064" s="56"/>
      <c r="D1064" s="56"/>
      <c r="E1064" s="56"/>
      <c r="F1064" s="56"/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</row>
    <row r="1065" ht="15.75" customHeight="1">
      <c r="A1065" s="56"/>
      <c r="B1065" s="56"/>
      <c r="C1065" s="56"/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</row>
    <row r="1066" ht="15.75" customHeight="1">
      <c r="A1066" s="56"/>
      <c r="B1066" s="56"/>
      <c r="C1066" s="56"/>
      <c r="D1066" s="56"/>
      <c r="E1066" s="56"/>
      <c r="F1066" s="56"/>
      <c r="G1066" s="56"/>
      <c r="H1066" s="56"/>
      <c r="I1066" s="56"/>
      <c r="J1066" s="56"/>
      <c r="K1066" s="56"/>
      <c r="L1066" s="56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</row>
    <row r="1067" ht="15.75" customHeight="1">
      <c r="A1067" s="56"/>
      <c r="B1067" s="56"/>
      <c r="C1067" s="56"/>
      <c r="D1067" s="56"/>
      <c r="E1067" s="56"/>
      <c r="F1067" s="56"/>
      <c r="G1067" s="56"/>
      <c r="H1067" s="56"/>
      <c r="I1067" s="56"/>
      <c r="J1067" s="56"/>
      <c r="K1067" s="56"/>
      <c r="L1067" s="56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</row>
    <row r="1068" ht="15.75" customHeight="1">
      <c r="A1068" s="56"/>
      <c r="B1068" s="56"/>
      <c r="C1068" s="56"/>
      <c r="D1068" s="56"/>
      <c r="E1068" s="56"/>
      <c r="F1068" s="56"/>
      <c r="G1068" s="56"/>
      <c r="H1068" s="56"/>
      <c r="I1068" s="56"/>
      <c r="J1068" s="56"/>
      <c r="K1068" s="56"/>
      <c r="L1068" s="56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</row>
    <row r="1069" ht="15.75" customHeight="1">
      <c r="A1069" s="56"/>
      <c r="B1069" s="56"/>
      <c r="C1069" s="56"/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</row>
    <row r="1070" ht="15.75" customHeight="1">
      <c r="A1070" s="56"/>
      <c r="B1070" s="56"/>
      <c r="C1070" s="56"/>
      <c r="D1070" s="56"/>
      <c r="E1070" s="56"/>
      <c r="F1070" s="56"/>
      <c r="G1070" s="56"/>
      <c r="H1070" s="56"/>
      <c r="I1070" s="56"/>
      <c r="J1070" s="56"/>
      <c r="K1070" s="56"/>
      <c r="L1070" s="56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</row>
    <row r="1071" ht="15.75" customHeight="1">
      <c r="A1071" s="56"/>
      <c r="B1071" s="56"/>
      <c r="C1071" s="56"/>
      <c r="D1071" s="56"/>
      <c r="E1071" s="56"/>
      <c r="F1071" s="56"/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</row>
    <row r="1072" ht="15.75" customHeight="1">
      <c r="A1072" s="56"/>
      <c r="B1072" s="56"/>
      <c r="C1072" s="56"/>
      <c r="D1072" s="56"/>
      <c r="E1072" s="56"/>
      <c r="F1072" s="56"/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  <c r="X1072" s="56"/>
    </row>
    <row r="1073" ht="15.75" customHeight="1">
      <c r="A1073" s="56"/>
      <c r="B1073" s="56"/>
      <c r="C1073" s="56"/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</row>
    <row r="1074" ht="15.75" customHeight="1">
      <c r="A1074" s="56"/>
      <c r="B1074" s="56"/>
      <c r="C1074" s="56"/>
      <c r="D1074" s="56"/>
      <c r="E1074" s="56"/>
      <c r="F1074" s="56"/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</row>
    <row r="1075" ht="15.75" customHeight="1">
      <c r="A1075" s="56"/>
      <c r="B1075" s="56"/>
      <c r="C1075" s="56"/>
      <c r="D1075" s="56"/>
      <c r="E1075" s="56"/>
      <c r="F1075" s="56"/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</row>
    <row r="1076" ht="15.75" customHeight="1">
      <c r="A1076" s="56"/>
      <c r="B1076" s="56"/>
      <c r="C1076" s="56"/>
      <c r="D1076" s="56"/>
      <c r="E1076" s="56"/>
      <c r="F1076" s="56"/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</row>
    <row r="1077" ht="15.75" customHeight="1">
      <c r="A1077" s="56"/>
      <c r="B1077" s="56"/>
      <c r="C1077" s="56"/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</row>
    <row r="1078" ht="15.75" customHeight="1">
      <c r="A1078" s="56"/>
      <c r="B1078" s="56"/>
      <c r="C1078" s="56"/>
      <c r="D1078" s="56"/>
      <c r="E1078" s="56"/>
      <c r="F1078" s="56"/>
      <c r="G1078" s="56"/>
      <c r="H1078" s="56"/>
      <c r="I1078" s="56"/>
      <c r="J1078" s="56"/>
      <c r="K1078" s="56"/>
      <c r="L1078" s="56"/>
      <c r="M1078" s="5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  <c r="X1078" s="56"/>
    </row>
    <row r="1079" ht="15.75" customHeight="1">
      <c r="A1079" s="56"/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</row>
    <row r="1080" ht="15.75" customHeight="1">
      <c r="A1080" s="56"/>
      <c r="B1080" s="56"/>
      <c r="C1080" s="56"/>
      <c r="D1080" s="56"/>
      <c r="E1080" s="56"/>
      <c r="F1080" s="56"/>
      <c r="G1080" s="56"/>
      <c r="H1080" s="56"/>
      <c r="I1080" s="56"/>
      <c r="J1080" s="56"/>
      <c r="K1080" s="56"/>
      <c r="L1080" s="56"/>
      <c r="M1080" s="5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  <c r="X1080" s="56"/>
    </row>
    <row r="1081" ht="15.75" customHeight="1">
      <c r="A1081" s="56"/>
      <c r="B1081" s="56"/>
      <c r="C1081" s="56"/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  <c r="X1081" s="56"/>
    </row>
    <row r="1082" ht="15.75" customHeight="1">
      <c r="A1082" s="56"/>
      <c r="B1082" s="56"/>
      <c r="C1082" s="56"/>
      <c r="D1082" s="56"/>
      <c r="E1082" s="56"/>
      <c r="F1082" s="56"/>
      <c r="G1082" s="56"/>
      <c r="H1082" s="56"/>
      <c r="I1082" s="56"/>
      <c r="J1082" s="56"/>
      <c r="K1082" s="56"/>
      <c r="L1082" s="56"/>
      <c r="M1082" s="56"/>
      <c r="N1082" s="56"/>
      <c r="O1082" s="56"/>
      <c r="P1082" s="56"/>
      <c r="Q1082" s="56"/>
      <c r="R1082" s="56"/>
      <c r="S1082" s="56"/>
      <c r="T1082" s="56"/>
      <c r="U1082" s="56"/>
      <c r="V1082" s="56"/>
      <c r="W1082" s="56"/>
      <c r="X1082" s="56"/>
    </row>
    <row r="1083" ht="15.75" customHeight="1">
      <c r="A1083" s="56"/>
      <c r="B1083" s="56"/>
      <c r="C1083" s="56"/>
      <c r="D1083" s="56"/>
      <c r="E1083" s="56"/>
      <c r="F1083" s="56"/>
      <c r="G1083" s="56"/>
      <c r="H1083" s="56"/>
      <c r="I1083" s="56"/>
      <c r="J1083" s="56"/>
      <c r="K1083" s="56"/>
      <c r="L1083" s="56"/>
      <c r="M1083" s="56"/>
      <c r="N1083" s="56"/>
      <c r="O1083" s="56"/>
      <c r="P1083" s="56"/>
      <c r="Q1083" s="56"/>
      <c r="R1083" s="56"/>
      <c r="S1083" s="56"/>
      <c r="T1083" s="56"/>
      <c r="U1083" s="56"/>
      <c r="V1083" s="56"/>
      <c r="W1083" s="56"/>
      <c r="X1083" s="56"/>
    </row>
    <row r="1084" ht="15.75" customHeight="1">
      <c r="A1084" s="56"/>
      <c r="B1084" s="56"/>
      <c r="C1084" s="56"/>
      <c r="D1084" s="56"/>
      <c r="E1084" s="56"/>
      <c r="F1084" s="56"/>
      <c r="G1084" s="56"/>
      <c r="H1084" s="56"/>
      <c r="I1084" s="56"/>
      <c r="J1084" s="56"/>
      <c r="K1084" s="56"/>
      <c r="L1084" s="56"/>
      <c r="M1084" s="56"/>
      <c r="N1084" s="56"/>
      <c r="O1084" s="56"/>
      <c r="P1084" s="56"/>
      <c r="Q1084" s="56"/>
      <c r="R1084" s="56"/>
      <c r="S1084" s="56"/>
      <c r="T1084" s="56"/>
      <c r="U1084" s="56"/>
      <c r="V1084" s="56"/>
      <c r="W1084" s="56"/>
      <c r="X1084" s="56"/>
    </row>
    <row r="1085" ht="15.75" customHeight="1">
      <c r="A1085" s="56"/>
      <c r="B1085" s="56"/>
      <c r="C1085" s="56"/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  <c r="X1085" s="56"/>
    </row>
    <row r="1086" ht="15.75" customHeight="1">
      <c r="A1086" s="56"/>
      <c r="B1086" s="56"/>
      <c r="C1086" s="56"/>
      <c r="D1086" s="56"/>
      <c r="E1086" s="56"/>
      <c r="F1086" s="56"/>
      <c r="G1086" s="56"/>
      <c r="H1086" s="56"/>
      <c r="I1086" s="56"/>
      <c r="J1086" s="56"/>
      <c r="K1086" s="56"/>
      <c r="L1086" s="56"/>
      <c r="M1086" s="56"/>
      <c r="N1086" s="56"/>
      <c r="O1086" s="56"/>
      <c r="P1086" s="56"/>
      <c r="Q1086" s="56"/>
      <c r="R1086" s="56"/>
      <c r="S1086" s="56"/>
      <c r="T1086" s="56"/>
      <c r="U1086" s="56"/>
      <c r="V1086" s="56"/>
      <c r="W1086" s="56"/>
      <c r="X1086" s="56"/>
    </row>
    <row r="1087" ht="15.75" customHeight="1">
      <c r="A1087" s="56"/>
      <c r="B1087" s="56"/>
      <c r="C1087" s="56"/>
      <c r="D1087" s="56"/>
      <c r="E1087" s="56"/>
      <c r="F1087" s="56"/>
      <c r="G1087" s="56"/>
      <c r="H1087" s="56"/>
      <c r="I1087" s="56"/>
      <c r="J1087" s="56"/>
      <c r="K1087" s="56"/>
      <c r="L1087" s="56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  <c r="X1087" s="56"/>
    </row>
    <row r="1088" ht="15.75" customHeight="1">
      <c r="A1088" s="56"/>
      <c r="B1088" s="56"/>
      <c r="C1088" s="56"/>
      <c r="D1088" s="56"/>
      <c r="E1088" s="56"/>
      <c r="F1088" s="56"/>
      <c r="G1088" s="56"/>
      <c r="H1088" s="56"/>
      <c r="I1088" s="56"/>
      <c r="J1088" s="56"/>
      <c r="K1088" s="56"/>
      <c r="L1088" s="56"/>
      <c r="M1088" s="56"/>
      <c r="N1088" s="56"/>
      <c r="O1088" s="56"/>
      <c r="P1088" s="56"/>
      <c r="Q1088" s="56"/>
      <c r="R1088" s="56"/>
      <c r="S1088" s="56"/>
      <c r="T1088" s="56"/>
      <c r="U1088" s="56"/>
      <c r="V1088" s="56"/>
      <c r="W1088" s="56"/>
      <c r="X1088" s="56"/>
    </row>
    <row r="1089" ht="15.75" customHeight="1">
      <c r="A1089" s="56"/>
      <c r="B1089" s="56"/>
      <c r="C1089" s="56"/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  <c r="X1089" s="56"/>
    </row>
    <row r="1090" ht="15.75" customHeight="1">
      <c r="A1090" s="56"/>
      <c r="B1090" s="56"/>
      <c r="C1090" s="56"/>
      <c r="D1090" s="56"/>
      <c r="E1090" s="56"/>
      <c r="F1090" s="56"/>
      <c r="G1090" s="56"/>
      <c r="H1090" s="56"/>
      <c r="I1090" s="56"/>
      <c r="J1090" s="56"/>
      <c r="K1090" s="56"/>
      <c r="L1090" s="56"/>
      <c r="M1090" s="56"/>
      <c r="N1090" s="56"/>
      <c r="O1090" s="56"/>
      <c r="P1090" s="56"/>
      <c r="Q1090" s="56"/>
      <c r="R1090" s="56"/>
      <c r="S1090" s="56"/>
      <c r="T1090" s="56"/>
      <c r="U1090" s="56"/>
      <c r="V1090" s="56"/>
      <c r="W1090" s="56"/>
      <c r="X1090" s="56"/>
    </row>
    <row r="1091" ht="15.75" customHeight="1">
      <c r="A1091" s="56"/>
      <c r="B1091" s="56"/>
      <c r="C1091" s="56"/>
      <c r="D1091" s="56"/>
      <c r="E1091" s="56"/>
      <c r="F1091" s="56"/>
      <c r="G1091" s="56"/>
      <c r="H1091" s="56"/>
      <c r="I1091" s="56"/>
      <c r="J1091" s="56"/>
      <c r="K1091" s="56"/>
      <c r="L1091" s="56"/>
      <c r="M1091" s="56"/>
      <c r="N1091" s="56"/>
      <c r="O1091" s="56"/>
      <c r="P1091" s="56"/>
      <c r="Q1091" s="56"/>
      <c r="R1091" s="56"/>
      <c r="S1091" s="56"/>
      <c r="T1091" s="56"/>
      <c r="U1091" s="56"/>
      <c r="V1091" s="56"/>
      <c r="W1091" s="56"/>
      <c r="X1091" s="56"/>
    </row>
    <row r="1092" ht="15.75" customHeight="1">
      <c r="A1092" s="56"/>
      <c r="B1092" s="56"/>
      <c r="C1092" s="56"/>
      <c r="D1092" s="56"/>
      <c r="E1092" s="56"/>
      <c r="F1092" s="56"/>
      <c r="G1092" s="56"/>
      <c r="H1092" s="56"/>
      <c r="I1092" s="56"/>
      <c r="J1092" s="56"/>
      <c r="K1092" s="56"/>
      <c r="L1092" s="56"/>
      <c r="M1092" s="56"/>
      <c r="N1092" s="56"/>
      <c r="O1092" s="56"/>
      <c r="P1092" s="56"/>
      <c r="Q1092" s="56"/>
      <c r="R1092" s="56"/>
      <c r="S1092" s="56"/>
      <c r="T1092" s="56"/>
      <c r="U1092" s="56"/>
      <c r="V1092" s="56"/>
      <c r="W1092" s="56"/>
      <c r="X1092" s="56"/>
    </row>
    <row r="1093" ht="15.75" customHeight="1">
      <c r="A1093" s="56"/>
      <c r="B1093" s="56"/>
      <c r="C1093" s="56"/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  <c r="S1093" s="56"/>
      <c r="T1093" s="56"/>
      <c r="U1093" s="56"/>
      <c r="V1093" s="56"/>
      <c r="W1093" s="56"/>
      <c r="X1093" s="56"/>
    </row>
    <row r="1094" ht="15.75" customHeight="1">
      <c r="A1094" s="56"/>
      <c r="B1094" s="56"/>
      <c r="C1094" s="56"/>
      <c r="D1094" s="56"/>
      <c r="E1094" s="56"/>
      <c r="F1094" s="56"/>
      <c r="G1094" s="56"/>
      <c r="H1094" s="56"/>
      <c r="I1094" s="56"/>
      <c r="J1094" s="56"/>
      <c r="K1094" s="56"/>
      <c r="L1094" s="56"/>
      <c r="M1094" s="56"/>
      <c r="N1094" s="56"/>
      <c r="O1094" s="56"/>
      <c r="P1094" s="56"/>
      <c r="Q1094" s="56"/>
      <c r="R1094" s="56"/>
      <c r="S1094" s="56"/>
      <c r="T1094" s="56"/>
      <c r="U1094" s="56"/>
      <c r="V1094" s="56"/>
      <c r="W1094" s="56"/>
      <c r="X1094" s="56"/>
    </row>
    <row r="1095" ht="15.75" customHeight="1">
      <c r="A1095" s="56"/>
      <c r="B1095" s="56"/>
      <c r="C1095" s="56"/>
      <c r="D1095" s="56"/>
      <c r="E1095" s="56"/>
      <c r="F1095" s="56"/>
      <c r="G1095" s="56"/>
      <c r="H1095" s="56"/>
      <c r="I1095" s="56"/>
      <c r="J1095" s="56"/>
      <c r="K1095" s="56"/>
      <c r="L1095" s="56"/>
      <c r="M1095" s="56"/>
      <c r="N1095" s="56"/>
      <c r="O1095" s="56"/>
      <c r="P1095" s="56"/>
      <c r="Q1095" s="56"/>
      <c r="R1095" s="56"/>
      <c r="S1095" s="56"/>
      <c r="T1095" s="56"/>
      <c r="U1095" s="56"/>
      <c r="V1095" s="56"/>
      <c r="W1095" s="56"/>
      <c r="X1095" s="56"/>
    </row>
    <row r="1096" ht="15.75" customHeight="1">
      <c r="A1096" s="56"/>
      <c r="B1096" s="56"/>
      <c r="C1096" s="56"/>
      <c r="D1096" s="56"/>
      <c r="E1096" s="56"/>
      <c r="F1096" s="56"/>
      <c r="G1096" s="56"/>
      <c r="H1096" s="56"/>
      <c r="I1096" s="56"/>
      <c r="J1096" s="56"/>
      <c r="K1096" s="56"/>
      <c r="L1096" s="56"/>
      <c r="M1096" s="56"/>
      <c r="N1096" s="56"/>
      <c r="O1096" s="56"/>
      <c r="P1096" s="56"/>
      <c r="Q1096" s="56"/>
      <c r="R1096" s="56"/>
      <c r="S1096" s="56"/>
      <c r="T1096" s="56"/>
      <c r="U1096" s="56"/>
      <c r="V1096" s="56"/>
      <c r="W1096" s="56"/>
      <c r="X1096" s="56"/>
    </row>
    <row r="1097" ht="15.75" customHeight="1">
      <c r="A1097" s="56"/>
      <c r="B1097" s="56"/>
      <c r="C1097" s="56"/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  <c r="S1097" s="56"/>
      <c r="T1097" s="56"/>
      <c r="U1097" s="56"/>
      <c r="V1097" s="56"/>
      <c r="W1097" s="56"/>
      <c r="X1097" s="56"/>
    </row>
    <row r="1098" ht="15.75" customHeight="1">
      <c r="A1098" s="56"/>
      <c r="B1098" s="56"/>
      <c r="C1098" s="56"/>
      <c r="D1098" s="56"/>
      <c r="E1098" s="56"/>
      <c r="F1098" s="56"/>
      <c r="G1098" s="56"/>
      <c r="H1098" s="56"/>
      <c r="I1098" s="56"/>
      <c r="J1098" s="56"/>
      <c r="K1098" s="56"/>
      <c r="L1098" s="56"/>
      <c r="M1098" s="56"/>
      <c r="N1098" s="56"/>
      <c r="O1098" s="56"/>
      <c r="P1098" s="56"/>
      <c r="Q1098" s="56"/>
      <c r="R1098" s="56"/>
      <c r="S1098" s="56"/>
      <c r="T1098" s="56"/>
      <c r="U1098" s="56"/>
      <c r="V1098" s="56"/>
      <c r="W1098" s="56"/>
      <c r="X1098" s="56"/>
    </row>
    <row r="1099" ht="15.75" customHeight="1">
      <c r="A1099" s="56"/>
      <c r="B1099" s="56"/>
      <c r="C1099" s="56"/>
      <c r="D1099" s="56"/>
      <c r="E1099" s="56"/>
      <c r="F1099" s="56"/>
      <c r="G1099" s="56"/>
      <c r="H1099" s="56"/>
      <c r="I1099" s="56"/>
      <c r="J1099" s="56"/>
      <c r="K1099" s="56"/>
      <c r="L1099" s="56"/>
      <c r="M1099" s="56"/>
      <c r="N1099" s="56"/>
      <c r="O1099" s="56"/>
      <c r="P1099" s="56"/>
      <c r="Q1099" s="56"/>
      <c r="R1099" s="56"/>
      <c r="S1099" s="56"/>
      <c r="T1099" s="56"/>
      <c r="U1099" s="56"/>
      <c r="V1099" s="56"/>
      <c r="W1099" s="56"/>
      <c r="X1099" s="56"/>
    </row>
  </sheetData>
  <printOptions/>
  <pageMargins bottom="0.75" footer="0.0" header="0.0" left="0.25" right="0.25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2.67"/>
    <col customWidth="1" min="6" max="25" width="10.56"/>
  </cols>
  <sheetData>
    <row r="1" ht="15.75" customHeight="1">
      <c r="A1" s="4" t="s">
        <v>189</v>
      </c>
      <c r="B1" s="4" t="s">
        <v>113</v>
      </c>
      <c r="C1" s="4" t="s">
        <v>111</v>
      </c>
      <c r="D1" s="4" t="s">
        <v>190</v>
      </c>
      <c r="E1" s="182" t="s">
        <v>165</v>
      </c>
      <c r="F1" s="4" t="s">
        <v>191</v>
      </c>
      <c r="G1" s="4" t="s">
        <v>112</v>
      </c>
      <c r="H1" s="183" t="s">
        <v>192</v>
      </c>
      <c r="I1" s="49"/>
      <c r="J1" s="49"/>
      <c r="K1" s="49"/>
      <c r="L1" s="49"/>
      <c r="M1" s="67"/>
      <c r="N1" s="67"/>
      <c r="O1" s="67"/>
      <c r="P1" s="67"/>
      <c r="Q1" s="67"/>
      <c r="R1" s="67"/>
    </row>
    <row r="2" ht="15.75" customHeight="1">
      <c r="A2" s="184" t="s">
        <v>5</v>
      </c>
      <c r="B2" s="21" t="str">
        <f>'C. diff CFUs'!C2</f>
        <v>NT_7_0</v>
      </c>
      <c r="C2" s="184">
        <v>-9.0</v>
      </c>
      <c r="D2" s="58">
        <f>'Daily Weight '!C2</f>
        <v>30.6</v>
      </c>
      <c r="E2" s="185">
        <v>0.0</v>
      </c>
      <c r="F2" s="56" t="s">
        <v>193</v>
      </c>
      <c r="G2" s="99">
        <f t="shared" ref="G2:G18" si="1">G70+C2</f>
        <v>43668</v>
      </c>
      <c r="H2" s="112" t="s">
        <v>4</v>
      </c>
      <c r="I2" s="56"/>
      <c r="J2" s="56"/>
      <c r="K2" s="56"/>
      <c r="L2" s="56"/>
      <c r="M2" s="56"/>
      <c r="N2" s="56"/>
      <c r="O2" s="56"/>
      <c r="P2" s="56"/>
      <c r="Q2" s="56"/>
      <c r="R2" s="56"/>
    </row>
    <row r="3" ht="15.75" customHeight="1">
      <c r="A3" s="186" t="s">
        <v>5</v>
      </c>
      <c r="B3" s="21" t="str">
        <f>'C. diff CFUs'!C3</f>
        <v>NT_7_R</v>
      </c>
      <c r="C3" s="186">
        <v>-9.0</v>
      </c>
      <c r="D3" s="58">
        <f>'Daily Weight '!C3</f>
        <v>30</v>
      </c>
      <c r="E3" s="185">
        <v>0.0</v>
      </c>
      <c r="F3" s="56" t="s">
        <v>193</v>
      </c>
      <c r="G3" s="99">
        <f t="shared" si="1"/>
        <v>43668</v>
      </c>
      <c r="H3" s="112" t="s">
        <v>4</v>
      </c>
    </row>
    <row r="4" ht="15.75" customHeight="1">
      <c r="A4" s="187" t="s">
        <v>194</v>
      </c>
      <c r="B4" s="21" t="str">
        <f>'C. diff CFUs'!C4</f>
        <v>F1_7_0</v>
      </c>
      <c r="C4" s="187">
        <v>-9.0</v>
      </c>
      <c r="D4" s="58">
        <f>'Daily Weight '!C4</f>
        <v>27</v>
      </c>
      <c r="E4" s="185">
        <v>0.0</v>
      </c>
      <c r="F4" s="56" t="s">
        <v>193</v>
      </c>
      <c r="G4" s="99">
        <f t="shared" si="1"/>
        <v>43668</v>
      </c>
      <c r="H4" s="7" t="s">
        <v>6</v>
      </c>
    </row>
    <row r="5" ht="15.75" customHeight="1">
      <c r="A5" s="187" t="s">
        <v>194</v>
      </c>
      <c r="B5" s="21" t="str">
        <f>'C. diff CFUs'!C5</f>
        <v>F1_7_R</v>
      </c>
      <c r="C5" s="187">
        <v>-9.0</v>
      </c>
      <c r="D5" s="58">
        <f>'Daily Weight '!C5</f>
        <v>27.8</v>
      </c>
      <c r="E5" s="185">
        <v>0.0</v>
      </c>
      <c r="F5" s="56" t="s">
        <v>193</v>
      </c>
      <c r="G5" s="99">
        <f t="shared" si="1"/>
        <v>43668</v>
      </c>
      <c r="H5" s="7" t="s">
        <v>6</v>
      </c>
    </row>
    <row r="6" ht="15.75" customHeight="1">
      <c r="A6" s="188" t="s">
        <v>194</v>
      </c>
      <c r="B6" s="21" t="str">
        <f>'C. diff CFUs'!C6</f>
        <v>F1_7_L</v>
      </c>
      <c r="C6" s="188">
        <v>-9.0</v>
      </c>
      <c r="D6" s="58">
        <f>'Daily Weight '!C6</f>
        <v>28.8</v>
      </c>
      <c r="E6" s="185">
        <v>0.0</v>
      </c>
      <c r="F6" s="56" t="s">
        <v>193</v>
      </c>
      <c r="G6" s="99">
        <f t="shared" si="1"/>
        <v>43668</v>
      </c>
      <c r="H6" s="7" t="s">
        <v>6</v>
      </c>
    </row>
    <row r="7" ht="15.75" customHeight="1">
      <c r="A7" s="188" t="s">
        <v>194</v>
      </c>
      <c r="B7" s="21" t="str">
        <f>'C. diff CFUs'!C7</f>
        <v>F1_7_LR</v>
      </c>
      <c r="C7" s="188">
        <v>-9.0</v>
      </c>
      <c r="D7" s="58">
        <f>'Daily Weight '!C7</f>
        <v>28.1</v>
      </c>
      <c r="E7" s="185">
        <v>0.0</v>
      </c>
      <c r="F7" s="56" t="s">
        <v>193</v>
      </c>
      <c r="G7" s="99">
        <f t="shared" si="1"/>
        <v>43668</v>
      </c>
      <c r="H7" s="7" t="s">
        <v>6</v>
      </c>
    </row>
    <row r="8" ht="15.75" customHeight="1">
      <c r="A8" s="187" t="s">
        <v>195</v>
      </c>
      <c r="B8" s="21" t="str">
        <f>'C. diff CFUs'!C8</f>
        <v>F2_7_L</v>
      </c>
      <c r="C8" s="187">
        <v>-9.0</v>
      </c>
      <c r="D8" s="58">
        <f>'Daily Weight '!C8</f>
        <v>27.8</v>
      </c>
      <c r="E8" s="185">
        <v>0.0</v>
      </c>
      <c r="F8" s="56" t="s">
        <v>193</v>
      </c>
      <c r="G8" s="99">
        <f t="shared" si="1"/>
        <v>43668</v>
      </c>
      <c r="H8" s="7" t="s">
        <v>6</v>
      </c>
    </row>
    <row r="9" ht="15.75" customHeight="1">
      <c r="A9" s="187" t="s">
        <v>195</v>
      </c>
      <c r="B9" s="21" t="str">
        <f>'C. diff CFUs'!C9</f>
        <v>F2_7_LR</v>
      </c>
      <c r="C9" s="187">
        <v>-9.0</v>
      </c>
      <c r="D9" s="58">
        <f>'Daily Weight '!C9</f>
        <v>22.5</v>
      </c>
      <c r="E9" s="185">
        <v>0.0</v>
      </c>
      <c r="F9" s="56" t="s">
        <v>193</v>
      </c>
      <c r="G9" s="99">
        <f t="shared" si="1"/>
        <v>43668</v>
      </c>
      <c r="H9" s="7" t="s">
        <v>6</v>
      </c>
    </row>
    <row r="10" ht="15.75" customHeight="1">
      <c r="A10" s="188" t="s">
        <v>64</v>
      </c>
      <c r="B10" s="21" t="str">
        <f>'C. diff CFUs'!C10</f>
        <v>M_7_0</v>
      </c>
      <c r="C10" s="188">
        <v>-9.0</v>
      </c>
      <c r="D10" s="58">
        <f>'Daily Weight '!C10</f>
        <v>24.8</v>
      </c>
      <c r="E10" s="185">
        <v>0.0</v>
      </c>
      <c r="F10" s="56" t="s">
        <v>193</v>
      </c>
      <c r="G10" s="99">
        <f t="shared" si="1"/>
        <v>43668</v>
      </c>
      <c r="H10" s="7" t="s">
        <v>9</v>
      </c>
    </row>
    <row r="11" ht="15.75" customHeight="1">
      <c r="A11" s="188" t="s">
        <v>64</v>
      </c>
      <c r="B11" s="21" t="str">
        <f>'C. diff CFUs'!C11</f>
        <v>M_7_R</v>
      </c>
      <c r="C11" s="188">
        <v>-9.0</v>
      </c>
      <c r="D11" s="58">
        <f>'Daily Weight '!C11</f>
        <v>27.1</v>
      </c>
      <c r="E11" s="185">
        <v>0.0</v>
      </c>
      <c r="F11" s="56" t="s">
        <v>193</v>
      </c>
      <c r="G11" s="99">
        <f t="shared" si="1"/>
        <v>43668</v>
      </c>
      <c r="H11" s="7" t="s">
        <v>9</v>
      </c>
    </row>
    <row r="12" ht="15.75" customHeight="1">
      <c r="A12" s="187" t="s">
        <v>64</v>
      </c>
      <c r="B12" s="21" t="str">
        <f>'C. diff CFUs'!C12</f>
        <v>M_7_L</v>
      </c>
      <c r="C12" s="187">
        <v>-9.0</v>
      </c>
      <c r="D12" s="58">
        <f>'Daily Weight '!C12</f>
        <v>24.7</v>
      </c>
      <c r="E12" s="185">
        <v>0.0</v>
      </c>
      <c r="F12" s="56" t="s">
        <v>193</v>
      </c>
      <c r="G12" s="99">
        <f t="shared" si="1"/>
        <v>43668</v>
      </c>
      <c r="H12" s="7" t="s">
        <v>9</v>
      </c>
    </row>
    <row r="13" ht="15.75" customHeight="1">
      <c r="A13" s="187" t="s">
        <v>64</v>
      </c>
      <c r="B13" s="21" t="str">
        <f>'C. diff CFUs'!C13</f>
        <v>M_7_LR</v>
      </c>
      <c r="C13" s="187">
        <v>-9.0</v>
      </c>
      <c r="D13" s="58">
        <f>'Daily Weight '!C13</f>
        <v>27.3</v>
      </c>
      <c r="E13" s="185">
        <v>0.0</v>
      </c>
      <c r="F13" s="56" t="s">
        <v>193</v>
      </c>
      <c r="G13" s="99">
        <f t="shared" si="1"/>
        <v>43668</v>
      </c>
      <c r="H13" s="7" t="s">
        <v>9</v>
      </c>
    </row>
    <row r="14" ht="15.75" customHeight="1">
      <c r="A14" s="188" t="s">
        <v>66</v>
      </c>
      <c r="B14" s="21" t="str">
        <f>'C. diff CFUs'!C14</f>
        <v>L_7_0</v>
      </c>
      <c r="C14" s="188">
        <v>-9.0</v>
      </c>
      <c r="D14" s="58">
        <f>'Daily Weight '!C14</f>
        <v>26.9</v>
      </c>
      <c r="E14" s="185">
        <v>0.0</v>
      </c>
      <c r="F14" s="56" t="s">
        <v>193</v>
      </c>
      <c r="G14" s="99">
        <f t="shared" si="1"/>
        <v>43668</v>
      </c>
      <c r="H14" s="7" t="s">
        <v>12</v>
      </c>
    </row>
    <row r="15" ht="15.75" customHeight="1">
      <c r="A15" s="188" t="s">
        <v>66</v>
      </c>
      <c r="B15" s="21" t="str">
        <f>'C. diff CFUs'!C15</f>
        <v>L_7_R</v>
      </c>
      <c r="C15" s="188">
        <v>-9.0</v>
      </c>
      <c r="D15" s="58">
        <f>'Daily Weight '!C15</f>
        <v>25</v>
      </c>
      <c r="E15" s="185">
        <v>0.0</v>
      </c>
      <c r="F15" s="56" t="s">
        <v>193</v>
      </c>
      <c r="G15" s="99">
        <f t="shared" si="1"/>
        <v>43668</v>
      </c>
      <c r="H15" s="7" t="s">
        <v>12</v>
      </c>
    </row>
    <row r="16" ht="15.75" customHeight="1">
      <c r="A16" s="187" t="s">
        <v>66</v>
      </c>
      <c r="B16" s="21" t="str">
        <f>'C. diff CFUs'!C16</f>
        <v>L_7_L</v>
      </c>
      <c r="C16" s="187">
        <v>-9.0</v>
      </c>
      <c r="D16" s="58">
        <f>'Daily Weight '!C16</f>
        <v>26.2</v>
      </c>
      <c r="E16" s="185">
        <v>0.0</v>
      </c>
      <c r="F16" s="56" t="s">
        <v>193</v>
      </c>
      <c r="G16" s="99">
        <f t="shared" si="1"/>
        <v>43668</v>
      </c>
      <c r="H16" s="7" t="s">
        <v>12</v>
      </c>
    </row>
    <row r="17" ht="15.75" customHeight="1">
      <c r="A17" s="187" t="s">
        <v>66</v>
      </c>
      <c r="B17" s="21" t="str">
        <f>'C. diff CFUs'!C17</f>
        <v>L_7_LR</v>
      </c>
      <c r="C17" s="187">
        <v>-9.0</v>
      </c>
      <c r="D17" s="58">
        <f>'Daily Weight '!C17</f>
        <v>24.4</v>
      </c>
      <c r="E17" s="185">
        <v>0.0</v>
      </c>
      <c r="F17" s="56" t="s">
        <v>193</v>
      </c>
      <c r="G17" s="99">
        <f t="shared" si="1"/>
        <v>43668</v>
      </c>
      <c r="H17" s="7" t="s">
        <v>12</v>
      </c>
    </row>
    <row r="18" ht="15.75" customHeight="1">
      <c r="A18" s="189" t="s">
        <v>66</v>
      </c>
      <c r="B18" s="21" t="str">
        <f>'C. diff CFUs'!C18</f>
        <v>L_7_R2</v>
      </c>
      <c r="C18" s="189">
        <v>-9.0</v>
      </c>
      <c r="D18" s="58">
        <f>'Daily Weight '!C18</f>
        <v>21.8</v>
      </c>
      <c r="E18" s="185">
        <v>0.0</v>
      </c>
      <c r="F18" s="56" t="s">
        <v>193</v>
      </c>
      <c r="G18" s="99">
        <f t="shared" si="1"/>
        <v>43668</v>
      </c>
      <c r="H18" s="7" t="s">
        <v>12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</row>
    <row r="19" ht="15.75" customHeight="1">
      <c r="A19" s="184" t="s">
        <v>5</v>
      </c>
      <c r="B19" s="21" t="str">
        <f>'C. diff CFUs'!C19</f>
        <v>NT_7_0</v>
      </c>
      <c r="C19" s="184">
        <v>-4.0</v>
      </c>
      <c r="D19" s="58">
        <f>'Daily Weight '!D2</f>
        <v>30.5</v>
      </c>
      <c r="E19" s="185">
        <v>0.0</v>
      </c>
      <c r="F19" s="56" t="s">
        <v>193</v>
      </c>
      <c r="G19" s="99">
        <f t="shared" ref="G19:G35" si="2">G70+C19</f>
        <v>43673</v>
      </c>
      <c r="H19" s="112" t="s">
        <v>4</v>
      </c>
    </row>
    <row r="20" ht="15.75" customHeight="1">
      <c r="A20" s="186" t="s">
        <v>5</v>
      </c>
      <c r="B20" s="21" t="str">
        <f>'C. diff CFUs'!C20</f>
        <v>NT_7_R</v>
      </c>
      <c r="C20" s="188">
        <v>-4.0</v>
      </c>
      <c r="D20" s="58">
        <f>'Daily Weight '!D3</f>
        <v>29.5</v>
      </c>
      <c r="E20" s="185">
        <v>0.0</v>
      </c>
      <c r="F20" s="56" t="s">
        <v>193</v>
      </c>
      <c r="G20" s="99">
        <f t="shared" si="2"/>
        <v>43673</v>
      </c>
      <c r="H20" s="112" t="s">
        <v>4</v>
      </c>
    </row>
    <row r="21" ht="15.75" customHeight="1">
      <c r="A21" s="187" t="s">
        <v>194</v>
      </c>
      <c r="B21" s="21" t="str">
        <f>'C. diff CFUs'!C21</f>
        <v>F1_7_0</v>
      </c>
      <c r="C21" s="187">
        <v>-4.0</v>
      </c>
      <c r="D21" s="58">
        <f>'Daily Weight '!D4</f>
        <v>26.1</v>
      </c>
      <c r="E21" s="185">
        <v>0.0</v>
      </c>
      <c r="F21" s="56" t="s">
        <v>193</v>
      </c>
      <c r="G21" s="99">
        <f t="shared" si="2"/>
        <v>43673</v>
      </c>
      <c r="H21" s="7" t="s">
        <v>6</v>
      </c>
    </row>
    <row r="22" ht="15.75" customHeight="1">
      <c r="A22" s="187" t="s">
        <v>194</v>
      </c>
      <c r="B22" s="21" t="str">
        <f>'C. diff CFUs'!C22</f>
        <v>F1_7_R</v>
      </c>
      <c r="C22" s="187">
        <v>-4.0</v>
      </c>
      <c r="D22" s="58">
        <f>'Daily Weight '!D5</f>
        <v>27.5</v>
      </c>
      <c r="E22" s="185">
        <v>0.0</v>
      </c>
      <c r="F22" s="56" t="s">
        <v>193</v>
      </c>
      <c r="G22" s="99">
        <f t="shared" si="2"/>
        <v>43673</v>
      </c>
      <c r="H22" s="7" t="s">
        <v>6</v>
      </c>
    </row>
    <row r="23" ht="15.75" customHeight="1">
      <c r="A23" s="188" t="s">
        <v>194</v>
      </c>
      <c r="B23" s="21" t="str">
        <f>'C. diff CFUs'!C23</f>
        <v>F1_7_L</v>
      </c>
      <c r="C23" s="188">
        <v>-4.0</v>
      </c>
      <c r="D23" s="58">
        <f>'Daily Weight '!D6</f>
        <v>29</v>
      </c>
      <c r="E23" s="185">
        <v>0.0</v>
      </c>
      <c r="F23" s="56" t="s">
        <v>193</v>
      </c>
      <c r="G23" s="99">
        <f t="shared" si="2"/>
        <v>43673</v>
      </c>
      <c r="H23" s="7" t="s">
        <v>6</v>
      </c>
    </row>
    <row r="24" ht="15.75" customHeight="1">
      <c r="A24" s="188" t="s">
        <v>194</v>
      </c>
      <c r="B24" s="21" t="str">
        <f>'C. diff CFUs'!C24</f>
        <v>F1_7_LR</v>
      </c>
      <c r="C24" s="188">
        <v>-4.0</v>
      </c>
      <c r="D24" s="58">
        <f>'Daily Weight '!D7</f>
        <v>28</v>
      </c>
      <c r="E24" s="185">
        <v>0.0</v>
      </c>
      <c r="F24" s="56" t="s">
        <v>193</v>
      </c>
      <c r="G24" s="99">
        <f t="shared" si="2"/>
        <v>43673</v>
      </c>
      <c r="H24" s="7" t="s">
        <v>6</v>
      </c>
    </row>
    <row r="25" ht="15.75" customHeight="1">
      <c r="A25" s="187" t="s">
        <v>195</v>
      </c>
      <c r="B25" s="21" t="str">
        <f>'C. diff CFUs'!C25</f>
        <v>F2_7_L</v>
      </c>
      <c r="C25" s="187">
        <v>-4.0</v>
      </c>
      <c r="D25" s="58">
        <f>'Daily Weight '!D8</f>
        <v>27.5</v>
      </c>
      <c r="E25" s="185">
        <v>0.0</v>
      </c>
      <c r="F25" s="56" t="s">
        <v>193</v>
      </c>
      <c r="G25" s="99">
        <f t="shared" si="2"/>
        <v>43673</v>
      </c>
      <c r="H25" s="7" t="s">
        <v>6</v>
      </c>
    </row>
    <row r="26" ht="15.75" customHeight="1">
      <c r="A26" s="187" t="s">
        <v>195</v>
      </c>
      <c r="B26" s="21" t="str">
        <f>'C. diff CFUs'!C26</f>
        <v>F2_7_LR</v>
      </c>
      <c r="C26" s="187">
        <v>-4.0</v>
      </c>
      <c r="D26" s="58">
        <f>'Daily Weight '!D9</f>
        <v>23.1</v>
      </c>
      <c r="E26" s="185">
        <v>0.0</v>
      </c>
      <c r="F26" s="56" t="s">
        <v>193</v>
      </c>
      <c r="G26" s="99">
        <f t="shared" si="2"/>
        <v>43673</v>
      </c>
      <c r="H26" s="7" t="s">
        <v>6</v>
      </c>
    </row>
    <row r="27" ht="15.75" customHeight="1">
      <c r="A27" s="188" t="s">
        <v>64</v>
      </c>
      <c r="B27" s="21" t="str">
        <f>'C. diff CFUs'!C27</f>
        <v>M_7_0</v>
      </c>
      <c r="C27" s="188">
        <v>-4.0</v>
      </c>
      <c r="D27" s="58">
        <f>'Daily Weight '!D10</f>
        <v>25</v>
      </c>
      <c r="E27" s="185">
        <v>0.0</v>
      </c>
      <c r="F27" s="56" t="s">
        <v>193</v>
      </c>
      <c r="G27" s="99">
        <f t="shared" si="2"/>
        <v>43673</v>
      </c>
      <c r="H27" s="7" t="s">
        <v>9</v>
      </c>
    </row>
    <row r="28" ht="15.75" customHeight="1">
      <c r="A28" s="188" t="s">
        <v>64</v>
      </c>
      <c r="B28" s="21" t="str">
        <f>'C. diff CFUs'!C28</f>
        <v>M_7_R</v>
      </c>
      <c r="C28" s="188">
        <v>-4.0</v>
      </c>
      <c r="D28" s="58">
        <f>'Daily Weight '!D11</f>
        <v>27</v>
      </c>
      <c r="E28" s="185">
        <v>0.0</v>
      </c>
      <c r="F28" s="56" t="s">
        <v>193</v>
      </c>
      <c r="G28" s="99">
        <f t="shared" si="2"/>
        <v>43673</v>
      </c>
      <c r="H28" s="7" t="s">
        <v>9</v>
      </c>
    </row>
    <row r="29" ht="15.75" customHeight="1">
      <c r="A29" s="187" t="s">
        <v>64</v>
      </c>
      <c r="B29" s="21" t="str">
        <f>'C. diff CFUs'!C29</f>
        <v>M_7_L</v>
      </c>
      <c r="C29" s="187">
        <v>-4.0</v>
      </c>
      <c r="D29" s="58">
        <f>'Daily Weight '!D12</f>
        <v>24.2</v>
      </c>
      <c r="E29" s="185">
        <v>0.0</v>
      </c>
      <c r="F29" s="56" t="s">
        <v>193</v>
      </c>
      <c r="G29" s="99">
        <f t="shared" si="2"/>
        <v>43673</v>
      </c>
      <c r="H29" s="7" t="s">
        <v>9</v>
      </c>
    </row>
    <row r="30" ht="15.75" customHeight="1">
      <c r="A30" s="187" t="s">
        <v>64</v>
      </c>
      <c r="B30" s="21" t="str">
        <f>'C. diff CFUs'!C30</f>
        <v>M_7_LR</v>
      </c>
      <c r="C30" s="187">
        <v>-4.0</v>
      </c>
      <c r="D30" s="58">
        <f>'Daily Weight '!D13</f>
        <v>27.2</v>
      </c>
      <c r="E30" s="185">
        <v>0.0</v>
      </c>
      <c r="F30" s="56" t="s">
        <v>193</v>
      </c>
      <c r="G30" s="99">
        <f t="shared" si="2"/>
        <v>43673</v>
      </c>
      <c r="H30" s="7" t="s">
        <v>9</v>
      </c>
    </row>
    <row r="31" ht="15.75" customHeight="1">
      <c r="A31" s="188" t="s">
        <v>66</v>
      </c>
      <c r="B31" s="21" t="str">
        <f>'C. diff CFUs'!C31</f>
        <v>L_7_0</v>
      </c>
      <c r="C31" s="188">
        <v>-4.0</v>
      </c>
      <c r="D31" s="58">
        <f>'Daily Weight '!D14</f>
        <v>27.6</v>
      </c>
      <c r="E31" s="185">
        <v>0.0</v>
      </c>
      <c r="F31" s="56" t="s">
        <v>193</v>
      </c>
      <c r="G31" s="99">
        <f t="shared" si="2"/>
        <v>43673</v>
      </c>
      <c r="H31" s="7" t="s">
        <v>12</v>
      </c>
    </row>
    <row r="32" ht="15.75" customHeight="1">
      <c r="A32" s="188" t="s">
        <v>66</v>
      </c>
      <c r="B32" s="21" t="str">
        <f>'C. diff CFUs'!C32</f>
        <v>L_7_R</v>
      </c>
      <c r="C32" s="188">
        <v>-4.0</v>
      </c>
      <c r="D32" s="58">
        <f>'Daily Weight '!D15</f>
        <v>25.4</v>
      </c>
      <c r="E32" s="185">
        <v>0.0</v>
      </c>
      <c r="F32" s="56" t="s">
        <v>193</v>
      </c>
      <c r="G32" s="99">
        <f t="shared" si="2"/>
        <v>43673</v>
      </c>
      <c r="H32" s="7" t="s">
        <v>12</v>
      </c>
    </row>
    <row r="33" ht="15.75" customHeight="1">
      <c r="A33" s="187" t="s">
        <v>66</v>
      </c>
      <c r="B33" s="21" t="str">
        <f>'C. diff CFUs'!C33</f>
        <v>L_7_L</v>
      </c>
      <c r="C33" s="187">
        <v>-4.0</v>
      </c>
      <c r="D33" s="58">
        <f>'Daily Weight '!D16</f>
        <v>26.2</v>
      </c>
      <c r="E33" s="185">
        <v>0.0</v>
      </c>
      <c r="F33" s="56" t="s">
        <v>193</v>
      </c>
      <c r="G33" s="99">
        <f t="shared" si="2"/>
        <v>43673</v>
      </c>
      <c r="H33" s="7" t="s">
        <v>12</v>
      </c>
    </row>
    <row r="34" ht="15.75" customHeight="1">
      <c r="A34" s="187" t="s">
        <v>66</v>
      </c>
      <c r="B34" s="21" t="str">
        <f>'C. diff CFUs'!C34</f>
        <v>L_7_LR</v>
      </c>
      <c r="C34" s="187">
        <v>-4.0</v>
      </c>
      <c r="D34" s="58">
        <f>'Daily Weight '!D17</f>
        <v>24.8</v>
      </c>
      <c r="E34" s="185">
        <v>0.0</v>
      </c>
      <c r="F34" s="56" t="s">
        <v>193</v>
      </c>
      <c r="G34" s="99">
        <f t="shared" si="2"/>
        <v>43673</v>
      </c>
      <c r="H34" s="7" t="s">
        <v>12</v>
      </c>
    </row>
    <row r="35" ht="15.75" customHeight="1">
      <c r="A35" s="189" t="s">
        <v>66</v>
      </c>
      <c r="B35" s="21" t="str">
        <f>'C. diff CFUs'!C35</f>
        <v>L_7_R2</v>
      </c>
      <c r="C35" s="189">
        <v>-4.0</v>
      </c>
      <c r="D35" s="58">
        <f>'Daily Weight '!D18</f>
        <v>22.3</v>
      </c>
      <c r="E35" s="185">
        <v>0.0</v>
      </c>
      <c r="F35" s="56" t="s">
        <v>193</v>
      </c>
      <c r="G35" s="99">
        <f t="shared" si="2"/>
        <v>43673</v>
      </c>
      <c r="H35" s="7" t="s">
        <v>12</v>
      </c>
    </row>
    <row r="36" ht="15.75" customHeight="1">
      <c r="A36" s="184" t="s">
        <v>5</v>
      </c>
      <c r="B36" s="21" t="str">
        <f>'C. diff CFUs'!C36</f>
        <v>NT_7_0</v>
      </c>
      <c r="C36" s="184">
        <v>-2.0</v>
      </c>
      <c r="D36" s="58">
        <f>'Daily Weight '!E2</f>
        <v>30.5</v>
      </c>
      <c r="E36" s="185">
        <v>0.0</v>
      </c>
      <c r="F36" s="56" t="s">
        <v>193</v>
      </c>
      <c r="G36" s="99">
        <f t="shared" ref="G36:G52" si="3">G70+C36</f>
        <v>43675</v>
      </c>
      <c r="H36" s="112" t="s">
        <v>4</v>
      </c>
    </row>
    <row r="37" ht="15.75" customHeight="1">
      <c r="A37" s="186" t="s">
        <v>5</v>
      </c>
      <c r="B37" s="21" t="str">
        <f>'C. diff CFUs'!C37</f>
        <v>NT_7_R</v>
      </c>
      <c r="C37" s="188">
        <v>-2.0</v>
      </c>
      <c r="D37" s="58">
        <f>'Daily Weight '!E3</f>
        <v>31.4</v>
      </c>
      <c r="E37" s="185">
        <v>0.0</v>
      </c>
      <c r="F37" s="56" t="s">
        <v>193</v>
      </c>
      <c r="G37" s="99">
        <f t="shared" si="3"/>
        <v>43675</v>
      </c>
      <c r="H37" s="112" t="s">
        <v>4</v>
      </c>
    </row>
    <row r="38" ht="15.75" customHeight="1">
      <c r="A38" s="187" t="s">
        <v>194</v>
      </c>
      <c r="B38" s="21" t="str">
        <f>'C. diff CFUs'!C38</f>
        <v>F1_7_0</v>
      </c>
      <c r="C38" s="187">
        <v>-2.0</v>
      </c>
      <c r="D38" s="58">
        <f>'Daily Weight '!E4</f>
        <v>26.8</v>
      </c>
      <c r="E38" s="185">
        <v>0.0</v>
      </c>
      <c r="F38" s="56" t="s">
        <v>193</v>
      </c>
      <c r="G38" s="99">
        <f t="shared" si="3"/>
        <v>43675</v>
      </c>
      <c r="H38" s="7" t="s">
        <v>6</v>
      </c>
    </row>
    <row r="39" ht="15.75" customHeight="1">
      <c r="A39" s="187" t="s">
        <v>194</v>
      </c>
      <c r="B39" s="21" t="str">
        <f>'C. diff CFUs'!C39</f>
        <v>F1_7_R</v>
      </c>
      <c r="C39" s="187">
        <v>-2.0</v>
      </c>
      <c r="D39" s="58">
        <f>'Daily Weight '!E5</f>
        <v>28.5</v>
      </c>
      <c r="E39" s="185">
        <v>0.0</v>
      </c>
      <c r="F39" s="56" t="s">
        <v>193</v>
      </c>
      <c r="G39" s="99">
        <f t="shared" si="3"/>
        <v>43675</v>
      </c>
      <c r="H39" s="7" t="s">
        <v>6</v>
      </c>
    </row>
    <row r="40" ht="15.75" customHeight="1">
      <c r="A40" s="188" t="s">
        <v>194</v>
      </c>
      <c r="B40" s="21" t="str">
        <f>'C. diff CFUs'!C40</f>
        <v>F1_7_L</v>
      </c>
      <c r="C40" s="188">
        <v>-2.0</v>
      </c>
      <c r="D40" s="58">
        <f>'Daily Weight '!E6</f>
        <v>29.6</v>
      </c>
      <c r="E40" s="185">
        <v>0.0</v>
      </c>
      <c r="F40" s="56" t="s">
        <v>193</v>
      </c>
      <c r="G40" s="99">
        <f t="shared" si="3"/>
        <v>43675</v>
      </c>
      <c r="H40" s="7" t="s">
        <v>6</v>
      </c>
    </row>
    <row r="41" ht="15.75" customHeight="1">
      <c r="A41" s="188" t="s">
        <v>194</v>
      </c>
      <c r="B41" s="21" t="str">
        <f>'C. diff CFUs'!C41</f>
        <v>F1_7_LR</v>
      </c>
      <c r="C41" s="188">
        <v>-2.0</v>
      </c>
      <c r="D41" s="58">
        <f>'Daily Weight '!E7</f>
        <v>28.8</v>
      </c>
      <c r="E41" s="185">
        <v>0.0</v>
      </c>
      <c r="F41" s="56" t="s">
        <v>193</v>
      </c>
      <c r="G41" s="99">
        <f t="shared" si="3"/>
        <v>43675</v>
      </c>
      <c r="H41" s="7" t="s">
        <v>6</v>
      </c>
    </row>
    <row r="42" ht="15.75" customHeight="1">
      <c r="A42" s="187" t="s">
        <v>195</v>
      </c>
      <c r="B42" s="21" t="str">
        <f>'C. diff CFUs'!C42</f>
        <v>F2_7_L</v>
      </c>
      <c r="C42" s="187">
        <v>-2.0</v>
      </c>
      <c r="D42" s="58">
        <f>'Daily Weight '!E8</f>
        <v>28.3</v>
      </c>
      <c r="E42" s="185">
        <v>0.0</v>
      </c>
      <c r="F42" s="56" t="s">
        <v>193</v>
      </c>
      <c r="G42" s="99">
        <f t="shared" si="3"/>
        <v>43675</v>
      </c>
      <c r="H42" s="7" t="s">
        <v>6</v>
      </c>
    </row>
    <row r="43" ht="15.75" customHeight="1">
      <c r="A43" s="187" t="s">
        <v>195</v>
      </c>
      <c r="B43" s="21" t="str">
        <f>'C. diff CFUs'!C43</f>
        <v>F2_7_LR</v>
      </c>
      <c r="C43" s="187">
        <v>-2.0</v>
      </c>
      <c r="D43" s="58">
        <f>'Daily Weight '!E9</f>
        <v>23.5</v>
      </c>
      <c r="E43" s="185">
        <v>0.0</v>
      </c>
      <c r="F43" s="56" t="s">
        <v>193</v>
      </c>
      <c r="G43" s="99">
        <f t="shared" si="3"/>
        <v>43675</v>
      </c>
      <c r="H43" s="7" t="s">
        <v>6</v>
      </c>
    </row>
    <row r="44" ht="15.75" customHeight="1">
      <c r="A44" s="188" t="s">
        <v>64</v>
      </c>
      <c r="B44" s="21" t="str">
        <f>'C. diff CFUs'!C44</f>
        <v>M_7_0</v>
      </c>
      <c r="C44" s="190">
        <v>-2.0</v>
      </c>
      <c r="D44" s="58">
        <f>'Daily Weight '!E10</f>
        <v>25</v>
      </c>
      <c r="E44" s="185">
        <v>0.0</v>
      </c>
      <c r="F44" s="56" t="s">
        <v>193</v>
      </c>
      <c r="G44" s="99">
        <f t="shared" si="3"/>
        <v>43675</v>
      </c>
      <c r="H44" s="7" t="s">
        <v>9</v>
      </c>
    </row>
    <row r="45" ht="15.75" customHeight="1">
      <c r="A45" s="188" t="s">
        <v>64</v>
      </c>
      <c r="B45" s="21" t="str">
        <f>'C. diff CFUs'!C45</f>
        <v>M_7_R</v>
      </c>
      <c r="C45" s="190">
        <v>-2.0</v>
      </c>
      <c r="D45" s="58">
        <f>'Daily Weight '!E11</f>
        <v>27.3</v>
      </c>
      <c r="E45" s="185">
        <v>0.0</v>
      </c>
      <c r="F45" s="56" t="s">
        <v>193</v>
      </c>
      <c r="G45" s="99">
        <f t="shared" si="3"/>
        <v>43675</v>
      </c>
      <c r="H45" s="7" t="s">
        <v>9</v>
      </c>
    </row>
    <row r="46" ht="15.75" customHeight="1">
      <c r="A46" s="187" t="s">
        <v>64</v>
      </c>
      <c r="B46" s="21" t="str">
        <f>'C. diff CFUs'!C46</f>
        <v>M_7_L</v>
      </c>
      <c r="C46" s="187">
        <v>-2.0</v>
      </c>
      <c r="D46" s="58">
        <f>'Daily Weight '!E12</f>
        <v>24.7</v>
      </c>
      <c r="E46" s="185">
        <v>0.0</v>
      </c>
      <c r="F46" s="56" t="s">
        <v>193</v>
      </c>
      <c r="G46" s="99">
        <f t="shared" si="3"/>
        <v>43675</v>
      </c>
      <c r="H46" s="7" t="s">
        <v>9</v>
      </c>
    </row>
    <row r="47" ht="15.75" customHeight="1">
      <c r="A47" s="187" t="s">
        <v>64</v>
      </c>
      <c r="B47" s="21" t="str">
        <f>'C. diff CFUs'!C47</f>
        <v>M_7_LR</v>
      </c>
      <c r="C47" s="187">
        <v>-2.0</v>
      </c>
      <c r="D47" s="58">
        <f>'Daily Weight '!E13</f>
        <v>27.7</v>
      </c>
      <c r="E47" s="185">
        <v>0.0</v>
      </c>
      <c r="F47" s="56" t="s">
        <v>193</v>
      </c>
      <c r="G47" s="99">
        <f t="shared" si="3"/>
        <v>43675</v>
      </c>
      <c r="H47" s="7" t="s">
        <v>9</v>
      </c>
    </row>
    <row r="48" ht="15.75" customHeight="1">
      <c r="A48" s="188" t="s">
        <v>66</v>
      </c>
      <c r="B48" s="21" t="str">
        <f>'C. diff CFUs'!C48</f>
        <v>L_7_0</v>
      </c>
      <c r="C48" s="190">
        <v>-2.0</v>
      </c>
      <c r="D48" s="58">
        <f>'Daily Weight '!E14</f>
        <v>28.3</v>
      </c>
      <c r="E48" s="185">
        <v>0.0</v>
      </c>
      <c r="F48" s="56" t="s">
        <v>193</v>
      </c>
      <c r="G48" s="99">
        <f t="shared" si="3"/>
        <v>43675</v>
      </c>
      <c r="H48" s="7" t="s">
        <v>12</v>
      </c>
    </row>
    <row r="49" ht="15.75" customHeight="1">
      <c r="A49" s="188" t="s">
        <v>66</v>
      </c>
      <c r="B49" s="21" t="str">
        <f>'C. diff CFUs'!C49</f>
        <v>L_7_R</v>
      </c>
      <c r="C49" s="190">
        <v>-2.0</v>
      </c>
      <c r="D49" s="58">
        <f>'Daily Weight '!E15</f>
        <v>25.6</v>
      </c>
      <c r="E49" s="185">
        <v>0.0</v>
      </c>
      <c r="F49" s="56" t="s">
        <v>193</v>
      </c>
      <c r="G49" s="99">
        <f t="shared" si="3"/>
        <v>43675</v>
      </c>
      <c r="H49" s="7" t="s">
        <v>12</v>
      </c>
    </row>
    <row r="50" ht="15.75" customHeight="1">
      <c r="A50" s="187" t="s">
        <v>66</v>
      </c>
      <c r="B50" s="21" t="str">
        <f>'C. diff CFUs'!C50</f>
        <v>L_7_L</v>
      </c>
      <c r="C50" s="187">
        <v>-2.0</v>
      </c>
      <c r="D50" s="58">
        <f>'Daily Weight '!E16</f>
        <v>26.5</v>
      </c>
      <c r="E50" s="185">
        <v>0.0</v>
      </c>
      <c r="F50" s="56" t="s">
        <v>193</v>
      </c>
      <c r="G50" s="99">
        <f t="shared" si="3"/>
        <v>43675</v>
      </c>
      <c r="H50" s="7" t="s">
        <v>12</v>
      </c>
    </row>
    <row r="51" ht="15.75" customHeight="1">
      <c r="A51" s="187" t="s">
        <v>66</v>
      </c>
      <c r="B51" s="21" t="str">
        <f>'C. diff CFUs'!C51</f>
        <v>L_7_LR</v>
      </c>
      <c r="C51" s="187">
        <v>-2.0</v>
      </c>
      <c r="D51" s="58">
        <f>'Daily Weight '!E17</f>
        <v>25.4</v>
      </c>
      <c r="E51" s="185">
        <v>0.0</v>
      </c>
      <c r="F51" s="56" t="s">
        <v>193</v>
      </c>
      <c r="G51" s="99">
        <f t="shared" si="3"/>
        <v>43675</v>
      </c>
      <c r="H51" s="7" t="s">
        <v>12</v>
      </c>
    </row>
    <row r="52" ht="15.75" customHeight="1">
      <c r="A52" s="189" t="s">
        <v>66</v>
      </c>
      <c r="B52" s="21" t="str">
        <f>'C. diff CFUs'!C52</f>
        <v>L_7_R2</v>
      </c>
      <c r="C52" s="189">
        <v>-2.0</v>
      </c>
      <c r="D52" s="58">
        <f>'Daily Weight '!E18</f>
        <v>23.1</v>
      </c>
      <c r="E52" s="185">
        <v>0.0</v>
      </c>
      <c r="F52" s="56" t="s">
        <v>193</v>
      </c>
      <c r="G52" s="99">
        <f t="shared" si="3"/>
        <v>43675</v>
      </c>
      <c r="H52" s="7" t="s">
        <v>12</v>
      </c>
    </row>
    <row r="53" ht="15.75" customHeight="1">
      <c r="A53" s="184" t="s">
        <v>5</v>
      </c>
      <c r="B53" s="21" t="str">
        <f>'C. diff CFUs'!C53</f>
        <v>NT_7_0</v>
      </c>
      <c r="C53" s="186">
        <v>-1.0</v>
      </c>
      <c r="D53" s="58">
        <f>'Daily Weight '!F2</f>
        <v>31.3</v>
      </c>
      <c r="E53" s="185">
        <v>0.0</v>
      </c>
      <c r="F53" s="56" t="s">
        <v>193</v>
      </c>
      <c r="G53" s="99">
        <f t="shared" ref="G53:G69" si="4">G70+C53</f>
        <v>43676</v>
      </c>
      <c r="H53" s="112" t="s">
        <v>4</v>
      </c>
    </row>
    <row r="54" ht="15.75" customHeight="1">
      <c r="A54" s="186" t="s">
        <v>5</v>
      </c>
      <c r="B54" s="21" t="str">
        <f>'C. diff CFUs'!C54</f>
        <v>NT_7_R</v>
      </c>
      <c r="C54" s="188">
        <v>-1.0</v>
      </c>
      <c r="D54" s="58">
        <f>'Daily Weight '!F3</f>
        <v>30.2</v>
      </c>
      <c r="E54" s="185">
        <v>0.0</v>
      </c>
      <c r="F54" s="56" t="s">
        <v>193</v>
      </c>
      <c r="G54" s="99">
        <f t="shared" si="4"/>
        <v>43676</v>
      </c>
      <c r="H54" s="112" t="s">
        <v>4</v>
      </c>
    </row>
    <row r="55" ht="15.75" customHeight="1">
      <c r="A55" s="187" t="s">
        <v>194</v>
      </c>
      <c r="B55" s="21" t="str">
        <f>'C. diff CFUs'!C55</f>
        <v>F1_7_0</v>
      </c>
      <c r="C55" s="187">
        <v>-1.0</v>
      </c>
      <c r="D55" s="58">
        <f>'Daily Weight '!F4</f>
        <v>27.1</v>
      </c>
      <c r="E55" s="185">
        <v>0.0</v>
      </c>
      <c r="F55" s="56" t="s">
        <v>193</v>
      </c>
      <c r="G55" s="99">
        <f t="shared" si="4"/>
        <v>43676</v>
      </c>
      <c r="H55" s="7" t="s">
        <v>6</v>
      </c>
    </row>
    <row r="56" ht="15.75" customHeight="1">
      <c r="A56" s="187" t="s">
        <v>194</v>
      </c>
      <c r="B56" s="21" t="str">
        <f>'C. diff CFUs'!C56</f>
        <v>F1_7_R</v>
      </c>
      <c r="C56" s="187">
        <v>-1.0</v>
      </c>
      <c r="D56" s="58">
        <f>'Daily Weight '!F5</f>
        <v>28.2</v>
      </c>
      <c r="E56" s="185">
        <v>0.0</v>
      </c>
      <c r="F56" s="56" t="s">
        <v>193</v>
      </c>
      <c r="G56" s="99">
        <f t="shared" si="4"/>
        <v>43676</v>
      </c>
      <c r="H56" s="7" t="s">
        <v>6</v>
      </c>
    </row>
    <row r="57" ht="15.75" customHeight="1">
      <c r="A57" s="188" t="s">
        <v>194</v>
      </c>
      <c r="B57" s="21" t="str">
        <f>'C. diff CFUs'!C57</f>
        <v>F1_7_L</v>
      </c>
      <c r="C57" s="188">
        <v>-1.0</v>
      </c>
      <c r="D57" s="58">
        <f>'Daily Weight '!F6</f>
        <v>28.7</v>
      </c>
      <c r="E57" s="185">
        <v>0.0</v>
      </c>
      <c r="F57" s="56" t="s">
        <v>193</v>
      </c>
      <c r="G57" s="99">
        <f t="shared" si="4"/>
        <v>43676</v>
      </c>
      <c r="H57" s="7" t="s">
        <v>6</v>
      </c>
    </row>
    <row r="58" ht="15.75" customHeight="1">
      <c r="A58" s="188" t="s">
        <v>194</v>
      </c>
      <c r="B58" s="21" t="str">
        <f>'C. diff CFUs'!C58</f>
        <v>F1_7_LR</v>
      </c>
      <c r="C58" s="188">
        <v>-1.0</v>
      </c>
      <c r="D58" s="58">
        <f>'Daily Weight '!F7</f>
        <v>28.4</v>
      </c>
      <c r="E58" s="185">
        <v>0.0</v>
      </c>
      <c r="F58" s="56" t="s">
        <v>193</v>
      </c>
      <c r="G58" s="99">
        <f t="shared" si="4"/>
        <v>43676</v>
      </c>
      <c r="H58" s="7" t="s">
        <v>6</v>
      </c>
    </row>
    <row r="59" ht="15.75" customHeight="1">
      <c r="A59" s="187" t="s">
        <v>195</v>
      </c>
      <c r="B59" s="21" t="str">
        <f>'C. diff CFUs'!C59</f>
        <v>F2_7_L</v>
      </c>
      <c r="C59" s="187">
        <v>-1.0</v>
      </c>
      <c r="D59" s="58">
        <f>'Daily Weight '!F8</f>
        <v>28.4</v>
      </c>
      <c r="E59" s="185">
        <v>0.0</v>
      </c>
      <c r="F59" s="56" t="s">
        <v>193</v>
      </c>
      <c r="G59" s="99">
        <f t="shared" si="4"/>
        <v>43676</v>
      </c>
      <c r="H59" s="7" t="s">
        <v>6</v>
      </c>
    </row>
    <row r="60" ht="15.75" customHeight="1">
      <c r="A60" s="187" t="s">
        <v>195</v>
      </c>
      <c r="B60" s="21" t="str">
        <f>'C. diff CFUs'!C60</f>
        <v>F2_7_LR</v>
      </c>
      <c r="C60" s="187">
        <v>-1.0</v>
      </c>
      <c r="D60" s="58">
        <f>'Daily Weight '!F9</f>
        <v>22.4</v>
      </c>
      <c r="E60" s="185">
        <v>0.0</v>
      </c>
      <c r="F60" s="56" t="s">
        <v>193</v>
      </c>
      <c r="G60" s="99">
        <f t="shared" si="4"/>
        <v>43676</v>
      </c>
      <c r="H60" s="7" t="s">
        <v>6</v>
      </c>
    </row>
    <row r="61" ht="15.75" customHeight="1">
      <c r="A61" s="188" t="s">
        <v>64</v>
      </c>
      <c r="B61" s="21" t="str">
        <f>'C. diff CFUs'!C61</f>
        <v>M_7_0</v>
      </c>
      <c r="C61" s="190">
        <v>-1.0</v>
      </c>
      <c r="D61" s="58">
        <f>'Daily Weight '!F10</f>
        <v>24.9</v>
      </c>
      <c r="E61" s="185">
        <v>0.0</v>
      </c>
      <c r="F61" s="56" t="s">
        <v>193</v>
      </c>
      <c r="G61" s="99">
        <f t="shared" si="4"/>
        <v>43676</v>
      </c>
      <c r="H61" s="7" t="s">
        <v>9</v>
      </c>
    </row>
    <row r="62" ht="15.75" customHeight="1">
      <c r="A62" s="188" t="s">
        <v>64</v>
      </c>
      <c r="B62" s="21" t="str">
        <f>'C. diff CFUs'!C62</f>
        <v>M_7_R</v>
      </c>
      <c r="C62" s="190">
        <v>-1.0</v>
      </c>
      <c r="D62" s="58">
        <f>'Daily Weight '!F11</f>
        <v>26.7</v>
      </c>
      <c r="E62" s="185">
        <v>0.0</v>
      </c>
      <c r="F62" s="56" t="s">
        <v>193</v>
      </c>
      <c r="G62" s="99">
        <f t="shared" si="4"/>
        <v>43676</v>
      </c>
      <c r="H62" s="7" t="s">
        <v>9</v>
      </c>
    </row>
    <row r="63" ht="15.75" customHeight="1">
      <c r="A63" s="187" t="s">
        <v>64</v>
      </c>
      <c r="B63" s="21" t="str">
        <f>'C. diff CFUs'!C63</f>
        <v>M_7_L</v>
      </c>
      <c r="C63" s="187">
        <v>-1.0</v>
      </c>
      <c r="D63" s="58">
        <f>'Daily Weight '!F12</f>
        <v>24.7</v>
      </c>
      <c r="E63" s="185">
        <v>0.0</v>
      </c>
      <c r="F63" s="56" t="s">
        <v>193</v>
      </c>
      <c r="G63" s="99">
        <f t="shared" si="4"/>
        <v>43676</v>
      </c>
      <c r="H63" s="7" t="s">
        <v>9</v>
      </c>
    </row>
    <row r="64" ht="15.75" customHeight="1">
      <c r="A64" s="187" t="s">
        <v>64</v>
      </c>
      <c r="B64" s="21" t="str">
        <f>'C. diff CFUs'!C64</f>
        <v>M_7_LR</v>
      </c>
      <c r="C64" s="187">
        <v>-1.0</v>
      </c>
      <c r="D64" s="58">
        <f>'Daily Weight '!F13</f>
        <v>27.6</v>
      </c>
      <c r="E64" s="185">
        <v>0.0</v>
      </c>
      <c r="F64" s="56" t="s">
        <v>193</v>
      </c>
      <c r="G64" s="99">
        <f t="shared" si="4"/>
        <v>43676</v>
      </c>
      <c r="H64" s="7" t="s">
        <v>9</v>
      </c>
    </row>
    <row r="65" ht="15.75" customHeight="1">
      <c r="A65" s="188" t="s">
        <v>66</v>
      </c>
      <c r="B65" s="21" t="str">
        <f>'C. diff CFUs'!C65</f>
        <v>L_7_0</v>
      </c>
      <c r="C65" s="190">
        <v>-1.0</v>
      </c>
      <c r="D65" s="58">
        <f>'Daily Weight '!F14</f>
        <v>28.9</v>
      </c>
      <c r="E65" s="185">
        <v>0.0</v>
      </c>
      <c r="F65" s="56" t="s">
        <v>193</v>
      </c>
      <c r="G65" s="99">
        <f t="shared" si="4"/>
        <v>43676</v>
      </c>
      <c r="H65" s="7" t="s">
        <v>12</v>
      </c>
    </row>
    <row r="66" ht="15.75" customHeight="1">
      <c r="A66" s="188" t="s">
        <v>66</v>
      </c>
      <c r="B66" s="21" t="str">
        <f>'C. diff CFUs'!C66</f>
        <v>L_7_R</v>
      </c>
      <c r="C66" s="190">
        <v>-1.0</v>
      </c>
      <c r="D66" s="58">
        <f>'Daily Weight '!F15</f>
        <v>25.4</v>
      </c>
      <c r="E66" s="185">
        <v>0.0</v>
      </c>
      <c r="F66" s="56" t="s">
        <v>193</v>
      </c>
      <c r="G66" s="99">
        <f t="shared" si="4"/>
        <v>43676</v>
      </c>
      <c r="H66" s="7" t="s">
        <v>12</v>
      </c>
    </row>
    <row r="67" ht="15.75" customHeight="1">
      <c r="A67" s="187" t="s">
        <v>66</v>
      </c>
      <c r="B67" s="21" t="str">
        <f>'C. diff CFUs'!C67</f>
        <v>L_7_L</v>
      </c>
      <c r="C67" s="187">
        <v>-1.0</v>
      </c>
      <c r="D67" s="58">
        <f>'Daily Weight '!F16</f>
        <v>25.1</v>
      </c>
      <c r="E67" s="185">
        <v>0.0</v>
      </c>
      <c r="F67" s="56" t="s">
        <v>193</v>
      </c>
      <c r="G67" s="99">
        <f t="shared" si="4"/>
        <v>43676</v>
      </c>
      <c r="H67" s="7" t="s">
        <v>12</v>
      </c>
    </row>
    <row r="68" ht="15.75" customHeight="1">
      <c r="A68" s="187" t="s">
        <v>66</v>
      </c>
      <c r="B68" s="21" t="str">
        <f>'C. diff CFUs'!C68</f>
        <v>L_7_LR</v>
      </c>
      <c r="C68" s="187">
        <v>-1.0</v>
      </c>
      <c r="D68" s="58">
        <f>'Daily Weight '!F17</f>
        <v>25.2</v>
      </c>
      <c r="E68" s="185">
        <v>0.0</v>
      </c>
      <c r="F68" s="56" t="s">
        <v>193</v>
      </c>
      <c r="G68" s="99">
        <f t="shared" si="4"/>
        <v>43676</v>
      </c>
      <c r="H68" s="7" t="s">
        <v>12</v>
      </c>
    </row>
    <row r="69" ht="15.75" customHeight="1">
      <c r="A69" s="189" t="s">
        <v>66</v>
      </c>
      <c r="B69" s="21" t="str">
        <f>'C. diff CFUs'!C69</f>
        <v>L_7_R2</v>
      </c>
      <c r="C69" s="191">
        <v>-1.0</v>
      </c>
      <c r="D69" s="58">
        <f>'Daily Weight '!F18</f>
        <v>21.8</v>
      </c>
      <c r="E69" s="185">
        <v>0.0</v>
      </c>
      <c r="F69" s="56" t="s">
        <v>193</v>
      </c>
      <c r="G69" s="99">
        <f t="shared" si="4"/>
        <v>43676</v>
      </c>
      <c r="H69" s="7" t="s">
        <v>12</v>
      </c>
    </row>
    <row r="70" ht="15.75" customHeight="1">
      <c r="A70" s="184" t="s">
        <v>5</v>
      </c>
      <c r="B70" s="21" t="str">
        <f>'C. diff CFUs'!C2</f>
        <v>NT_7_0</v>
      </c>
      <c r="C70" s="86">
        <v>0.0</v>
      </c>
      <c r="D70" s="58">
        <f>'Daily Weight '!G2</f>
        <v>31.8</v>
      </c>
      <c r="E70" s="192">
        <f>'C. diff CFUs'!W2</f>
        <v>0</v>
      </c>
      <c r="F70" s="56" t="s">
        <v>193</v>
      </c>
      <c r="G70" s="99">
        <f>'C. diff CFUs'!B2</f>
        <v>43677</v>
      </c>
      <c r="H70" s="112" t="s">
        <v>4</v>
      </c>
    </row>
    <row r="71" ht="15.75" customHeight="1">
      <c r="A71" s="186" t="s">
        <v>5</v>
      </c>
      <c r="B71" s="21" t="str">
        <f>'C. diff CFUs'!C3</f>
        <v>NT_7_R</v>
      </c>
      <c r="C71" s="73">
        <v>0.0</v>
      </c>
      <c r="D71" s="58">
        <f>'Daily Weight '!G3</f>
        <v>30.6</v>
      </c>
      <c r="E71" s="192">
        <f>'C. diff CFUs'!W3</f>
        <v>0</v>
      </c>
      <c r="F71" s="56" t="s">
        <v>193</v>
      </c>
      <c r="G71" s="99">
        <f>'C. diff CFUs'!B3</f>
        <v>43677</v>
      </c>
      <c r="H71" s="112" t="s">
        <v>4</v>
      </c>
    </row>
    <row r="72" ht="15.75" customHeight="1">
      <c r="A72" s="187" t="s">
        <v>194</v>
      </c>
      <c r="B72" s="21" t="str">
        <f>'C. diff CFUs'!C4</f>
        <v>F1_7_0</v>
      </c>
      <c r="C72" s="131">
        <v>0.0</v>
      </c>
      <c r="D72" s="58">
        <f>'Daily Weight '!G4</f>
        <v>27.1</v>
      </c>
      <c r="E72" s="192">
        <f>'C. diff CFUs'!W4</f>
        <v>0</v>
      </c>
      <c r="F72" s="56" t="s">
        <v>193</v>
      </c>
      <c r="G72" s="99">
        <f>'C. diff CFUs'!B4</f>
        <v>43677</v>
      </c>
      <c r="H72" s="7" t="s">
        <v>6</v>
      </c>
    </row>
    <row r="73" ht="15.75" customHeight="1">
      <c r="A73" s="187" t="s">
        <v>194</v>
      </c>
      <c r="B73" s="21" t="str">
        <f>'C. diff CFUs'!C5</f>
        <v>F1_7_R</v>
      </c>
      <c r="C73" s="131">
        <v>0.0</v>
      </c>
      <c r="D73" s="58">
        <f>'Daily Weight '!G5</f>
        <v>27.9</v>
      </c>
      <c r="E73" s="192">
        <f>'C. diff CFUs'!W5</f>
        <v>0</v>
      </c>
      <c r="F73" s="56" t="s">
        <v>193</v>
      </c>
      <c r="G73" s="99">
        <f>'C. diff CFUs'!B5</f>
        <v>43677</v>
      </c>
      <c r="H73" s="7" t="s">
        <v>6</v>
      </c>
    </row>
    <row r="74" ht="15.75" customHeight="1">
      <c r="A74" s="188" t="s">
        <v>194</v>
      </c>
      <c r="B74" s="21" t="str">
        <f>'C. diff CFUs'!C6</f>
        <v>F1_7_L</v>
      </c>
      <c r="C74" s="78">
        <v>0.0</v>
      </c>
      <c r="D74" s="58">
        <f>'Daily Weight '!G6</f>
        <v>28.7</v>
      </c>
      <c r="E74" s="192">
        <f>'C. diff CFUs'!W6</f>
        <v>0</v>
      </c>
      <c r="F74" s="56" t="s">
        <v>193</v>
      </c>
      <c r="G74" s="99">
        <f>'C. diff CFUs'!B6</f>
        <v>43677</v>
      </c>
      <c r="H74" s="7" t="s">
        <v>6</v>
      </c>
    </row>
    <row r="75" ht="15.75" customHeight="1">
      <c r="A75" s="188" t="s">
        <v>194</v>
      </c>
      <c r="B75" s="21" t="str">
        <f>'C. diff CFUs'!C7</f>
        <v>F1_7_LR</v>
      </c>
      <c r="C75" s="78">
        <v>0.0</v>
      </c>
      <c r="D75" s="58">
        <f>'Daily Weight '!G7</f>
        <v>28.5</v>
      </c>
      <c r="E75" s="192">
        <f>'C. diff CFUs'!W7</f>
        <v>0</v>
      </c>
      <c r="F75" s="56" t="s">
        <v>193</v>
      </c>
      <c r="G75" s="99">
        <f>'C. diff CFUs'!B7</f>
        <v>43677</v>
      </c>
      <c r="H75" s="7" t="s">
        <v>6</v>
      </c>
    </row>
    <row r="76" ht="15.75" customHeight="1">
      <c r="A76" s="187" t="s">
        <v>195</v>
      </c>
      <c r="B76" s="21" t="str">
        <f>'C. diff CFUs'!C8</f>
        <v>F2_7_L</v>
      </c>
      <c r="C76" s="131">
        <v>0.0</v>
      </c>
      <c r="D76" s="58">
        <f>'Daily Weight '!G8</f>
        <v>28.4</v>
      </c>
      <c r="E76" s="192">
        <f>'C. diff CFUs'!W8</f>
        <v>0</v>
      </c>
      <c r="F76" s="56" t="s">
        <v>193</v>
      </c>
      <c r="G76" s="99">
        <f>'C. diff CFUs'!B8</f>
        <v>43677</v>
      </c>
      <c r="H76" s="7" t="s">
        <v>6</v>
      </c>
    </row>
    <row r="77" ht="15.75" customHeight="1">
      <c r="A77" s="187" t="s">
        <v>195</v>
      </c>
      <c r="B77" s="21" t="str">
        <f>'C. diff CFUs'!C9</f>
        <v>F2_7_LR</v>
      </c>
      <c r="C77" s="131">
        <v>0.0</v>
      </c>
      <c r="D77" s="58">
        <f>'Daily Weight '!G9</f>
        <v>23.2</v>
      </c>
      <c r="E77" s="192">
        <f>'C. diff CFUs'!W9</f>
        <v>0</v>
      </c>
      <c r="F77" s="56" t="s">
        <v>193</v>
      </c>
      <c r="G77" s="99">
        <f>'C. diff CFUs'!B9</f>
        <v>43677</v>
      </c>
      <c r="H77" s="7" t="s">
        <v>6</v>
      </c>
    </row>
    <row r="78" ht="15.75" customHeight="1">
      <c r="A78" s="188" t="s">
        <v>64</v>
      </c>
      <c r="B78" s="21" t="str">
        <f>'C. diff CFUs'!C10</f>
        <v>M_7_0</v>
      </c>
      <c r="C78" s="78">
        <v>0.0</v>
      </c>
      <c r="D78" s="58">
        <f>'Daily Weight '!G10</f>
        <v>24</v>
      </c>
      <c r="E78" s="192">
        <f>'C. diff CFUs'!W10</f>
        <v>0</v>
      </c>
      <c r="F78" s="56" t="s">
        <v>193</v>
      </c>
      <c r="G78" s="99">
        <f>'C. diff CFUs'!B10</f>
        <v>43677</v>
      </c>
      <c r="H78" s="7" t="s">
        <v>9</v>
      </c>
    </row>
    <row r="79" ht="15.75" customHeight="1">
      <c r="A79" s="188" t="s">
        <v>64</v>
      </c>
      <c r="B79" s="21" t="str">
        <f>'C. diff CFUs'!C11</f>
        <v>M_7_R</v>
      </c>
      <c r="C79" s="78">
        <v>0.0</v>
      </c>
      <c r="D79" s="58">
        <f>'Daily Weight '!G11</f>
        <v>26.1</v>
      </c>
      <c r="E79" s="192">
        <f>'C. diff CFUs'!W11</f>
        <v>0</v>
      </c>
      <c r="F79" s="56" t="s">
        <v>193</v>
      </c>
      <c r="G79" s="99">
        <f>'C. diff CFUs'!B11</f>
        <v>43677</v>
      </c>
      <c r="H79" s="7" t="s">
        <v>9</v>
      </c>
    </row>
    <row r="80" ht="15.75" customHeight="1">
      <c r="A80" s="187" t="s">
        <v>64</v>
      </c>
      <c r="B80" s="21" t="str">
        <f>'C. diff CFUs'!C12</f>
        <v>M_7_L</v>
      </c>
      <c r="C80" s="131">
        <v>0.0</v>
      </c>
      <c r="D80" s="58">
        <f>'Daily Weight '!G12</f>
        <v>24.6</v>
      </c>
      <c r="E80" s="192">
        <f>'C. diff CFUs'!W12</f>
        <v>0</v>
      </c>
      <c r="F80" s="56" t="s">
        <v>193</v>
      </c>
      <c r="G80" s="99">
        <f>'C. diff CFUs'!B12</f>
        <v>43677</v>
      </c>
      <c r="H80" s="7" t="s">
        <v>9</v>
      </c>
    </row>
    <row r="81" ht="15.75" customHeight="1">
      <c r="A81" s="187" t="s">
        <v>64</v>
      </c>
      <c r="B81" s="21" t="str">
        <f>'C. diff CFUs'!C13</f>
        <v>M_7_LR</v>
      </c>
      <c r="C81" s="131">
        <v>0.0</v>
      </c>
      <c r="D81" s="58">
        <f>'Daily Weight '!G13</f>
        <v>28</v>
      </c>
      <c r="E81" s="192">
        <f>'C. diff CFUs'!W13</f>
        <v>0</v>
      </c>
      <c r="F81" s="56" t="s">
        <v>193</v>
      </c>
      <c r="G81" s="99">
        <f>'C. diff CFUs'!B13</f>
        <v>43677</v>
      </c>
      <c r="H81" s="7" t="s">
        <v>9</v>
      </c>
    </row>
    <row r="82" ht="15.75" customHeight="1">
      <c r="A82" s="188" t="s">
        <v>66</v>
      </c>
      <c r="B82" s="21" t="str">
        <f>'C. diff CFUs'!C14</f>
        <v>L_7_0</v>
      </c>
      <c r="C82" s="78">
        <v>0.0</v>
      </c>
      <c r="D82" s="58">
        <f>'Daily Weight '!G14</f>
        <v>29</v>
      </c>
      <c r="E82" s="192">
        <f>'C. diff CFUs'!W14</f>
        <v>0</v>
      </c>
      <c r="F82" s="56" t="s">
        <v>193</v>
      </c>
      <c r="G82" s="99">
        <f>'C. diff CFUs'!B14</f>
        <v>43677</v>
      </c>
      <c r="H82" s="7" t="s">
        <v>12</v>
      </c>
    </row>
    <row r="83" ht="15.75" customHeight="1">
      <c r="A83" s="188" t="s">
        <v>66</v>
      </c>
      <c r="B83" s="21" t="str">
        <f>'C. diff CFUs'!C15</f>
        <v>L_7_R</v>
      </c>
      <c r="C83" s="78">
        <v>0.0</v>
      </c>
      <c r="D83" s="58">
        <f>'Daily Weight '!G15</f>
        <v>25.5</v>
      </c>
      <c r="E83" s="192">
        <f>'C. diff CFUs'!W15</f>
        <v>0</v>
      </c>
      <c r="F83" s="56" t="s">
        <v>193</v>
      </c>
      <c r="G83" s="99">
        <f>'C. diff CFUs'!B15</f>
        <v>43677</v>
      </c>
      <c r="H83" s="7" t="s">
        <v>12</v>
      </c>
    </row>
    <row r="84" ht="15.75" customHeight="1">
      <c r="A84" s="187" t="s">
        <v>66</v>
      </c>
      <c r="B84" s="21" t="str">
        <f>'C. diff CFUs'!C16</f>
        <v>L_7_L</v>
      </c>
      <c r="C84" s="131">
        <v>0.0</v>
      </c>
      <c r="D84" s="58">
        <f>'Daily Weight '!G16</f>
        <v>25</v>
      </c>
      <c r="E84" s="192">
        <f>'C. diff CFUs'!W16</f>
        <v>0</v>
      </c>
      <c r="F84" s="56" t="s">
        <v>193</v>
      </c>
      <c r="G84" s="99">
        <f>'C. diff CFUs'!B16</f>
        <v>43677</v>
      </c>
      <c r="H84" s="7" t="s">
        <v>12</v>
      </c>
    </row>
    <row r="85" ht="15.75" customHeight="1">
      <c r="A85" s="187" t="s">
        <v>66</v>
      </c>
      <c r="B85" s="21" t="str">
        <f>'C. diff CFUs'!C17</f>
        <v>L_7_LR</v>
      </c>
      <c r="C85" s="131">
        <v>0.0</v>
      </c>
      <c r="D85" s="58">
        <f>'Daily Weight '!G17</f>
        <v>24</v>
      </c>
      <c r="E85" s="192">
        <f>'C. diff CFUs'!W17</f>
        <v>0</v>
      </c>
      <c r="F85" s="56" t="s">
        <v>193</v>
      </c>
      <c r="G85" s="99">
        <f>'C. diff CFUs'!B17</f>
        <v>43677</v>
      </c>
      <c r="H85" s="7" t="s">
        <v>12</v>
      </c>
    </row>
    <row r="86" ht="15.75" customHeight="1">
      <c r="A86" s="189" t="s">
        <v>66</v>
      </c>
      <c r="B86" s="21" t="str">
        <f>'C. diff CFUs'!C18</f>
        <v>L_7_R2</v>
      </c>
      <c r="C86" s="143">
        <v>0.0</v>
      </c>
      <c r="D86" s="58">
        <f>'Daily Weight '!G18</f>
        <v>21.3</v>
      </c>
      <c r="E86" s="192">
        <f>'C. diff CFUs'!W18</f>
        <v>0</v>
      </c>
      <c r="F86" s="56" t="s">
        <v>193</v>
      </c>
      <c r="G86" s="99">
        <f>'C. diff CFUs'!B18</f>
        <v>43677</v>
      </c>
      <c r="H86" s="7" t="s">
        <v>12</v>
      </c>
    </row>
    <row r="87" ht="15.75" customHeight="1">
      <c r="A87" s="184" t="s">
        <v>5</v>
      </c>
      <c r="B87" s="21" t="str">
        <f>'C. diff CFUs'!C19</f>
        <v>NT_7_0</v>
      </c>
      <c r="C87" s="86">
        <v>1.0</v>
      </c>
      <c r="D87" s="58">
        <f>'Daily Weight '!H2</f>
        <v>30.8</v>
      </c>
      <c r="E87" s="192">
        <f>'C. diff CFUs'!W19</f>
        <v>14000000</v>
      </c>
      <c r="F87" s="56" t="s">
        <v>193</v>
      </c>
      <c r="G87" s="99">
        <f>'C. diff CFUs'!B19</f>
        <v>43678</v>
      </c>
      <c r="H87" s="112" t="s">
        <v>4</v>
      </c>
    </row>
    <row r="88" ht="15.75" customHeight="1">
      <c r="A88" s="186" t="s">
        <v>5</v>
      </c>
      <c r="B88" s="21" t="str">
        <f>'C. diff CFUs'!C20</f>
        <v>NT_7_R</v>
      </c>
      <c r="C88" s="78">
        <v>1.0</v>
      </c>
      <c r="D88" s="58">
        <f>'Daily Weight '!H3</f>
        <v>30</v>
      </c>
      <c r="E88" s="192">
        <f>'C. diff CFUs'!W20</f>
        <v>0</v>
      </c>
      <c r="F88" s="56" t="s">
        <v>193</v>
      </c>
      <c r="G88" s="99">
        <f>'C. diff CFUs'!B20</f>
        <v>43678</v>
      </c>
      <c r="H88" s="112" t="s">
        <v>4</v>
      </c>
    </row>
    <row r="89" ht="15.75" customHeight="1">
      <c r="A89" s="187" t="s">
        <v>194</v>
      </c>
      <c r="B89" s="21" t="str">
        <f>'C. diff CFUs'!C21</f>
        <v>F1_7_0</v>
      </c>
      <c r="C89" s="131">
        <v>1.0</v>
      </c>
      <c r="D89" s="58">
        <f>'Daily Weight '!H4</f>
        <v>26.9</v>
      </c>
      <c r="E89" s="192">
        <f>'C. diff CFUs'!W21</f>
        <v>0</v>
      </c>
      <c r="F89" s="56" t="s">
        <v>193</v>
      </c>
      <c r="G89" s="99">
        <f>'C. diff CFUs'!B21</f>
        <v>43678</v>
      </c>
      <c r="H89" s="7" t="s">
        <v>6</v>
      </c>
    </row>
    <row r="90" ht="15.75" customHeight="1">
      <c r="A90" s="187" t="s">
        <v>194</v>
      </c>
      <c r="B90" s="21" t="str">
        <f>'C. diff CFUs'!C22</f>
        <v>F1_7_R</v>
      </c>
      <c r="C90" s="131">
        <v>1.0</v>
      </c>
      <c r="D90" s="58">
        <f>'Daily Weight '!H5</f>
        <v>27.7</v>
      </c>
      <c r="E90" s="192">
        <f>'C. diff CFUs'!W22</f>
        <v>0</v>
      </c>
      <c r="F90" s="56" t="s">
        <v>193</v>
      </c>
      <c r="G90" s="99">
        <f>'C. diff CFUs'!B22</f>
        <v>43678</v>
      </c>
      <c r="H90" s="7" t="s">
        <v>6</v>
      </c>
    </row>
    <row r="91" ht="15.75" customHeight="1">
      <c r="A91" s="188" t="s">
        <v>194</v>
      </c>
      <c r="B91" s="21" t="str">
        <f>'C. diff CFUs'!C23</f>
        <v>F1_7_L</v>
      </c>
      <c r="C91" s="78">
        <v>1.0</v>
      </c>
      <c r="D91" s="58">
        <f>'Daily Weight '!H6</f>
        <v>29.1</v>
      </c>
      <c r="E91" s="192">
        <f>'C. diff CFUs'!W23</f>
        <v>0</v>
      </c>
      <c r="F91" s="56" t="s">
        <v>193</v>
      </c>
      <c r="G91" s="99">
        <f>'C. diff CFUs'!B23</f>
        <v>43678</v>
      </c>
      <c r="H91" s="7" t="s">
        <v>6</v>
      </c>
    </row>
    <row r="92" ht="15.75" customHeight="1">
      <c r="A92" s="188" t="s">
        <v>194</v>
      </c>
      <c r="B92" s="21" t="str">
        <f>'C. diff CFUs'!C24</f>
        <v>F1_7_LR</v>
      </c>
      <c r="C92" s="78">
        <v>1.0</v>
      </c>
      <c r="D92" s="58">
        <f>'Daily Weight '!H7</f>
        <v>28.7</v>
      </c>
      <c r="E92" s="192">
        <f>'C. diff CFUs'!W24</f>
        <v>0</v>
      </c>
      <c r="F92" s="56" t="s">
        <v>193</v>
      </c>
      <c r="G92" s="99">
        <f>'C. diff CFUs'!B24</f>
        <v>43678</v>
      </c>
      <c r="H92" s="7" t="s">
        <v>6</v>
      </c>
    </row>
    <row r="93" ht="15.75" customHeight="1">
      <c r="A93" s="187" t="s">
        <v>195</v>
      </c>
      <c r="B93" s="21" t="str">
        <f>'C. diff CFUs'!C25</f>
        <v>F2_7_L</v>
      </c>
      <c r="C93" s="131">
        <v>1.0</v>
      </c>
      <c r="D93" s="58">
        <f>'Daily Weight '!H8</f>
        <v>27.9</v>
      </c>
      <c r="E93" s="192">
        <f>'C. diff CFUs'!W25</f>
        <v>0</v>
      </c>
      <c r="F93" s="56" t="s">
        <v>193</v>
      </c>
      <c r="G93" s="99">
        <f>'C. diff CFUs'!B25</f>
        <v>43678</v>
      </c>
      <c r="H93" s="7" t="s">
        <v>6</v>
      </c>
    </row>
    <row r="94" ht="15.75" customHeight="1">
      <c r="A94" s="187" t="s">
        <v>195</v>
      </c>
      <c r="B94" s="21" t="str">
        <f>'C. diff CFUs'!C26</f>
        <v>F2_7_LR</v>
      </c>
      <c r="C94" s="131">
        <v>1.0</v>
      </c>
      <c r="D94" s="58">
        <f>'Daily Weight '!H9</f>
        <v>23.3</v>
      </c>
      <c r="E94" s="192">
        <f>'C. diff CFUs'!W26</f>
        <v>0</v>
      </c>
      <c r="F94" s="56" t="s">
        <v>193</v>
      </c>
      <c r="G94" s="99">
        <f>'C. diff CFUs'!B26</f>
        <v>43678</v>
      </c>
      <c r="H94" s="7" t="s">
        <v>6</v>
      </c>
    </row>
    <row r="95" ht="15.75" customHeight="1">
      <c r="A95" s="188" t="s">
        <v>64</v>
      </c>
      <c r="B95" s="21" t="str">
        <f>'C. diff CFUs'!C27</f>
        <v>M_7_0</v>
      </c>
      <c r="C95" s="78">
        <v>1.0</v>
      </c>
      <c r="D95" s="58">
        <f>'Daily Weight '!H10</f>
        <v>23.7</v>
      </c>
      <c r="E95" s="192">
        <f>'C. diff CFUs'!W27</f>
        <v>39200000</v>
      </c>
      <c r="F95" s="56" t="s">
        <v>193</v>
      </c>
      <c r="G95" s="99">
        <f>'C. diff CFUs'!B27</f>
        <v>43678</v>
      </c>
      <c r="H95" s="7" t="s">
        <v>9</v>
      </c>
    </row>
    <row r="96" ht="15.75" customHeight="1">
      <c r="A96" s="188" t="s">
        <v>64</v>
      </c>
      <c r="B96" s="21" t="str">
        <f>'C. diff CFUs'!C28</f>
        <v>M_7_R</v>
      </c>
      <c r="C96" s="78">
        <v>1.0</v>
      </c>
      <c r="D96" s="58">
        <f>'Daily Weight '!H11</f>
        <v>25.8</v>
      </c>
      <c r="E96" s="192">
        <f>'C. diff CFUs'!W28</f>
        <v>23400</v>
      </c>
      <c r="F96" s="56" t="s">
        <v>193</v>
      </c>
      <c r="G96" s="99">
        <f>'C. diff CFUs'!B28</f>
        <v>43678</v>
      </c>
      <c r="H96" s="7" t="s">
        <v>9</v>
      </c>
    </row>
    <row r="97" ht="15.75" customHeight="1">
      <c r="A97" s="187" t="s">
        <v>64</v>
      </c>
      <c r="B97" s="21" t="str">
        <f>'C. diff CFUs'!C29</f>
        <v>M_7_L</v>
      </c>
      <c r="C97" s="131">
        <v>1.0</v>
      </c>
      <c r="D97" s="58">
        <f>'Daily Weight '!H12</f>
        <v>24.2</v>
      </c>
      <c r="E97" s="192">
        <f>'C. diff CFUs'!W29</f>
        <v>0</v>
      </c>
      <c r="F97" s="56" t="s">
        <v>193</v>
      </c>
      <c r="G97" s="99">
        <f>'C. diff CFUs'!B29</f>
        <v>43678</v>
      </c>
      <c r="H97" s="7" t="s">
        <v>9</v>
      </c>
    </row>
    <row r="98" ht="15.75" customHeight="1">
      <c r="A98" s="187" t="s">
        <v>64</v>
      </c>
      <c r="B98" s="21" t="str">
        <f>'C. diff CFUs'!C30</f>
        <v>M_7_LR</v>
      </c>
      <c r="C98" s="131">
        <v>1.0</v>
      </c>
      <c r="D98" s="58">
        <f>'Daily Weight '!H13</f>
        <v>27.5</v>
      </c>
      <c r="E98" s="192">
        <f>'C. diff CFUs'!W30</f>
        <v>0</v>
      </c>
      <c r="F98" s="56" t="s">
        <v>193</v>
      </c>
      <c r="G98" s="99">
        <f>'C. diff CFUs'!B30</f>
        <v>43678</v>
      </c>
      <c r="H98" s="7" t="s">
        <v>9</v>
      </c>
    </row>
    <row r="99" ht="15.75" customHeight="1">
      <c r="A99" s="188" t="s">
        <v>66</v>
      </c>
      <c r="B99" s="21" t="str">
        <f>'C. diff CFUs'!C31</f>
        <v>L_7_0</v>
      </c>
      <c r="C99" s="78">
        <v>1.0</v>
      </c>
      <c r="D99" s="58">
        <f>'Daily Weight '!H14</f>
        <v>28.1</v>
      </c>
      <c r="E99" s="192">
        <f>'C. diff CFUs'!W31</f>
        <v>0</v>
      </c>
      <c r="F99" s="56" t="s">
        <v>193</v>
      </c>
      <c r="G99" s="99">
        <f>'C. diff CFUs'!B31</f>
        <v>43678</v>
      </c>
      <c r="H99" s="7" t="s">
        <v>12</v>
      </c>
    </row>
    <row r="100" ht="15.75" customHeight="1">
      <c r="A100" s="188" t="s">
        <v>66</v>
      </c>
      <c r="B100" s="21" t="str">
        <f>'C. diff CFUs'!C32</f>
        <v>L_7_R</v>
      </c>
      <c r="C100" s="78">
        <v>1.0</v>
      </c>
      <c r="D100" s="58">
        <f>'Daily Weight '!H15</f>
        <v>24.9</v>
      </c>
      <c r="E100" s="192">
        <f>'C. diff CFUs'!W32</f>
        <v>0</v>
      </c>
      <c r="F100" s="56" t="s">
        <v>193</v>
      </c>
      <c r="G100" s="99">
        <f>'C. diff CFUs'!B32</f>
        <v>43678</v>
      </c>
      <c r="H100" s="7" t="s">
        <v>12</v>
      </c>
    </row>
    <row r="101" ht="15.75" customHeight="1">
      <c r="A101" s="187" t="s">
        <v>66</v>
      </c>
      <c r="B101" s="21" t="str">
        <f>'C. diff CFUs'!C33</f>
        <v>L_7_L</v>
      </c>
      <c r="C101" s="131">
        <v>1.0</v>
      </c>
      <c r="D101" s="58">
        <f>'Daily Weight '!H16</f>
        <v>25.1</v>
      </c>
      <c r="E101" s="192">
        <f>'C. diff CFUs'!W33</f>
        <v>0</v>
      </c>
      <c r="F101" s="56" t="s">
        <v>193</v>
      </c>
      <c r="G101" s="99">
        <f>'C. diff CFUs'!B33</f>
        <v>43678</v>
      </c>
      <c r="H101" s="7" t="s">
        <v>12</v>
      </c>
    </row>
    <row r="102" ht="15.75" customHeight="1">
      <c r="A102" s="187" t="s">
        <v>66</v>
      </c>
      <c r="B102" s="21" t="str">
        <f>'C. diff CFUs'!C34</f>
        <v>L_7_LR</v>
      </c>
      <c r="C102" s="131">
        <v>1.0</v>
      </c>
      <c r="D102" s="58">
        <f>'Daily Weight '!H17</f>
        <v>24.7</v>
      </c>
      <c r="E102" s="192">
        <f>'C. diff CFUs'!W34</f>
        <v>0</v>
      </c>
      <c r="F102" s="56" t="s">
        <v>193</v>
      </c>
      <c r="G102" s="99">
        <f>'C. diff CFUs'!B34</f>
        <v>43678</v>
      </c>
      <c r="H102" s="7" t="s">
        <v>12</v>
      </c>
    </row>
    <row r="103" ht="15.75" customHeight="1">
      <c r="A103" s="189" t="s">
        <v>66</v>
      </c>
      <c r="B103" s="21" t="str">
        <f>'C. diff CFUs'!C35</f>
        <v>L_7_R2</v>
      </c>
      <c r="C103" s="143">
        <v>1.0</v>
      </c>
      <c r="D103" s="58">
        <f>'Daily Weight '!H18</f>
        <v>20.6</v>
      </c>
      <c r="E103" s="192">
        <f>'C. diff CFUs'!W35</f>
        <v>2040000</v>
      </c>
      <c r="F103" s="56" t="s">
        <v>193</v>
      </c>
      <c r="G103" s="99">
        <f>'C. diff CFUs'!B35</f>
        <v>43678</v>
      </c>
      <c r="H103" s="7" t="s">
        <v>12</v>
      </c>
    </row>
    <row r="104" ht="15.75" customHeight="1">
      <c r="A104" s="184" t="s">
        <v>5</v>
      </c>
      <c r="B104" s="21" t="str">
        <f>'C. diff CFUs'!C36</f>
        <v>NT_7_0</v>
      </c>
      <c r="C104" s="86">
        <v>2.0</v>
      </c>
      <c r="D104" s="58">
        <f>'Daily Weight '!I2</f>
        <v>27.2</v>
      </c>
      <c r="E104" s="192">
        <f>'C. diff CFUs'!W36</f>
        <v>308000000</v>
      </c>
      <c r="F104" s="56" t="s">
        <v>193</v>
      </c>
      <c r="G104" s="99">
        <f>'C. diff CFUs'!B36</f>
        <v>43679</v>
      </c>
      <c r="H104" s="112" t="s">
        <v>4</v>
      </c>
    </row>
    <row r="105" ht="15.75" customHeight="1">
      <c r="A105" s="186" t="s">
        <v>5</v>
      </c>
      <c r="B105" s="21" t="str">
        <f>'C. diff CFUs'!C37</f>
        <v>NT_7_R</v>
      </c>
      <c r="C105" s="78">
        <v>2.0</v>
      </c>
      <c r="D105" s="58">
        <f>'Daily Weight '!I3</f>
        <v>26</v>
      </c>
      <c r="E105" s="192">
        <f>'C. diff CFUs'!W37</f>
        <v>62000000</v>
      </c>
      <c r="F105" s="56" t="s">
        <v>193</v>
      </c>
      <c r="G105" s="99">
        <f>'C. diff CFUs'!B37</f>
        <v>43679</v>
      </c>
      <c r="H105" s="112" t="s">
        <v>4</v>
      </c>
    </row>
    <row r="106" ht="15.75" customHeight="1">
      <c r="A106" s="187" t="s">
        <v>194</v>
      </c>
      <c r="B106" s="21" t="str">
        <f>'C. diff CFUs'!C38</f>
        <v>F1_7_0</v>
      </c>
      <c r="C106" s="131">
        <v>2.0</v>
      </c>
      <c r="D106" s="58">
        <f>'Daily Weight '!I4</f>
        <v>26.9</v>
      </c>
      <c r="E106" s="192">
        <f>'C. diff CFUs'!W38</f>
        <v>0</v>
      </c>
      <c r="F106" s="56" t="s">
        <v>193</v>
      </c>
      <c r="G106" s="99">
        <f>'C. diff CFUs'!B38</f>
        <v>43679</v>
      </c>
      <c r="H106" s="7" t="s">
        <v>6</v>
      </c>
    </row>
    <row r="107" ht="15.75" customHeight="1">
      <c r="A107" s="187" t="s">
        <v>194</v>
      </c>
      <c r="B107" s="21" t="str">
        <f>'C. diff CFUs'!C39</f>
        <v>F1_7_R</v>
      </c>
      <c r="C107" s="131">
        <v>2.0</v>
      </c>
      <c r="D107" s="58">
        <f>'Daily Weight '!I5</f>
        <v>27.4</v>
      </c>
      <c r="E107" s="192">
        <f>'C. diff CFUs'!W39</f>
        <v>0</v>
      </c>
      <c r="F107" s="56" t="s">
        <v>193</v>
      </c>
      <c r="G107" s="99">
        <f>'C. diff CFUs'!B39</f>
        <v>43679</v>
      </c>
      <c r="H107" s="7" t="s">
        <v>6</v>
      </c>
    </row>
    <row r="108" ht="15.75" customHeight="1">
      <c r="A108" s="188" t="s">
        <v>194</v>
      </c>
      <c r="B108" s="21" t="str">
        <f>'C. diff CFUs'!C40</f>
        <v>F1_7_L</v>
      </c>
      <c r="C108" s="78">
        <v>2.0</v>
      </c>
      <c r="D108" s="58">
        <f>'Daily Weight '!I6</f>
        <v>29.2</v>
      </c>
      <c r="E108" s="192">
        <f>'C. diff CFUs'!W40</f>
        <v>0</v>
      </c>
      <c r="F108" s="56" t="s">
        <v>193</v>
      </c>
      <c r="G108" s="99">
        <f>'C. diff CFUs'!B40</f>
        <v>43679</v>
      </c>
      <c r="H108" s="7" t="s">
        <v>6</v>
      </c>
    </row>
    <row r="109" ht="15.75" customHeight="1">
      <c r="A109" s="188" t="s">
        <v>194</v>
      </c>
      <c r="B109" s="21" t="str">
        <f>'C. diff CFUs'!C41</f>
        <v>F1_7_LR</v>
      </c>
      <c r="C109" s="78">
        <v>2.0</v>
      </c>
      <c r="D109" s="58">
        <f>'Daily Weight '!I7</f>
        <v>28</v>
      </c>
      <c r="E109" s="192">
        <f>'C. diff CFUs'!W41</f>
        <v>0</v>
      </c>
      <c r="F109" s="56" t="s">
        <v>193</v>
      </c>
      <c r="G109" s="99">
        <f>'C. diff CFUs'!B41</f>
        <v>43679</v>
      </c>
      <c r="H109" s="7" t="s">
        <v>6</v>
      </c>
    </row>
    <row r="110" ht="15.75" customHeight="1">
      <c r="A110" s="187" t="s">
        <v>195</v>
      </c>
      <c r="B110" s="21" t="str">
        <f>'C. diff CFUs'!C42</f>
        <v>F2_7_L</v>
      </c>
      <c r="C110" s="131">
        <v>2.0</v>
      </c>
      <c r="D110" s="58">
        <f>'Daily Weight '!I8</f>
        <v>27.5</v>
      </c>
      <c r="E110" s="192">
        <f>'C. diff CFUs'!W42</f>
        <v>0</v>
      </c>
      <c r="F110" s="56" t="s">
        <v>193</v>
      </c>
      <c r="G110" s="99">
        <f>'C. diff CFUs'!B42</f>
        <v>43679</v>
      </c>
      <c r="H110" s="7" t="s">
        <v>6</v>
      </c>
    </row>
    <row r="111" ht="15.75" customHeight="1">
      <c r="A111" s="187" t="s">
        <v>195</v>
      </c>
      <c r="B111" s="21" t="str">
        <f>'C. diff CFUs'!C43</f>
        <v>F2_7_LR</v>
      </c>
      <c r="C111" s="131">
        <v>2.0</v>
      </c>
      <c r="D111" s="58">
        <f>'Daily Weight '!I9</f>
        <v>23.1</v>
      </c>
      <c r="E111" s="192">
        <f>'C. diff CFUs'!W43</f>
        <v>0</v>
      </c>
      <c r="F111" s="56" t="s">
        <v>193</v>
      </c>
      <c r="G111" s="99">
        <f>'C. diff CFUs'!B43</f>
        <v>43679</v>
      </c>
      <c r="H111" s="7" t="s">
        <v>6</v>
      </c>
    </row>
    <row r="112" ht="15.75" customHeight="1">
      <c r="A112" s="188" t="s">
        <v>64</v>
      </c>
      <c r="B112" s="21" t="str">
        <f>'C. diff CFUs'!C44</f>
        <v>M_7_0</v>
      </c>
      <c r="C112" s="160">
        <v>2.0</v>
      </c>
      <c r="D112" s="58">
        <f>'Daily Weight '!I10</f>
        <v>24.3</v>
      </c>
      <c r="E112" s="192">
        <f>'C. diff CFUs'!W44</f>
        <v>2940000</v>
      </c>
      <c r="F112" s="56" t="s">
        <v>193</v>
      </c>
      <c r="G112" s="99">
        <f>'C. diff CFUs'!B44</f>
        <v>43679</v>
      </c>
      <c r="H112" s="7" t="s">
        <v>9</v>
      </c>
    </row>
    <row r="113" ht="15.75" customHeight="1">
      <c r="A113" s="188" t="s">
        <v>64</v>
      </c>
      <c r="B113" s="21" t="str">
        <f>'C. diff CFUs'!C45</f>
        <v>M_7_R</v>
      </c>
      <c r="C113" s="160">
        <v>2.0</v>
      </c>
      <c r="D113" s="58">
        <f>'Daily Weight '!I11</f>
        <v>26</v>
      </c>
      <c r="E113" s="192">
        <f>'C. diff CFUs'!W45</f>
        <v>910000</v>
      </c>
      <c r="F113" s="56" t="s">
        <v>193</v>
      </c>
      <c r="G113" s="99">
        <f>'C. diff CFUs'!B45</f>
        <v>43679</v>
      </c>
      <c r="H113" s="7" t="s">
        <v>9</v>
      </c>
    </row>
    <row r="114" ht="15.75" customHeight="1">
      <c r="A114" s="187" t="s">
        <v>64</v>
      </c>
      <c r="B114" s="21" t="str">
        <f>'C. diff CFUs'!C46</f>
        <v>M_7_L</v>
      </c>
      <c r="C114" s="131">
        <v>2.0</v>
      </c>
      <c r="D114" s="58">
        <f>'Daily Weight '!I12</f>
        <v>24.1</v>
      </c>
      <c r="E114" s="192">
        <f>'C. diff CFUs'!W46</f>
        <v>0</v>
      </c>
      <c r="F114" s="56" t="s">
        <v>193</v>
      </c>
      <c r="G114" s="99">
        <f>'C. diff CFUs'!B46</f>
        <v>43679</v>
      </c>
      <c r="H114" s="7" t="s">
        <v>9</v>
      </c>
    </row>
    <row r="115" ht="15.75" customHeight="1">
      <c r="A115" s="187" t="s">
        <v>64</v>
      </c>
      <c r="B115" s="21" t="str">
        <f>'C. diff CFUs'!C47</f>
        <v>M_7_LR</v>
      </c>
      <c r="C115" s="131">
        <v>2.0</v>
      </c>
      <c r="D115" s="58">
        <f>'Daily Weight '!I13</f>
        <v>26.8</v>
      </c>
      <c r="E115" s="192">
        <f>'C. diff CFUs'!W47</f>
        <v>0</v>
      </c>
      <c r="F115" s="56" t="s">
        <v>193</v>
      </c>
      <c r="G115" s="99">
        <f>'C. diff CFUs'!B47</f>
        <v>43679</v>
      </c>
      <c r="H115" s="7" t="s">
        <v>9</v>
      </c>
    </row>
    <row r="116" ht="15.75" customHeight="1">
      <c r="A116" s="188" t="s">
        <v>66</v>
      </c>
      <c r="B116" s="21" t="str">
        <f>'C. diff CFUs'!C48</f>
        <v>L_7_0</v>
      </c>
      <c r="C116" s="160">
        <v>2.0</v>
      </c>
      <c r="D116" s="58">
        <f>'Daily Weight '!I14</f>
        <v>27.6</v>
      </c>
      <c r="E116" s="192">
        <f>'C. diff CFUs'!W48</f>
        <v>0</v>
      </c>
      <c r="F116" s="56" t="s">
        <v>193</v>
      </c>
      <c r="G116" s="99">
        <f>'C. diff CFUs'!B48</f>
        <v>43679</v>
      </c>
      <c r="H116" s="7" t="s">
        <v>12</v>
      </c>
    </row>
    <row r="117" ht="15.75" customHeight="1">
      <c r="A117" s="188" t="s">
        <v>66</v>
      </c>
      <c r="B117" s="21" t="str">
        <f>'C. diff CFUs'!C49</f>
        <v>L_7_R</v>
      </c>
      <c r="C117" s="160">
        <v>2.0</v>
      </c>
      <c r="D117" s="58">
        <f>'Daily Weight '!I15</f>
        <v>24.4</v>
      </c>
      <c r="E117" s="192">
        <f>'C. diff CFUs'!W49</f>
        <v>200</v>
      </c>
      <c r="F117" s="56" t="s">
        <v>193</v>
      </c>
      <c r="G117" s="99">
        <f>'C. diff CFUs'!B49</f>
        <v>43679</v>
      </c>
      <c r="H117" s="7" t="s">
        <v>12</v>
      </c>
    </row>
    <row r="118" ht="15.75" customHeight="1">
      <c r="A118" s="187" t="s">
        <v>66</v>
      </c>
      <c r="B118" s="21" t="str">
        <f>'C. diff CFUs'!C50</f>
        <v>L_7_L</v>
      </c>
      <c r="C118" s="131">
        <v>2.0</v>
      </c>
      <c r="D118" s="58">
        <f>'Daily Weight '!I16</f>
        <v>26.3</v>
      </c>
      <c r="E118" s="192">
        <f>'C. diff CFUs'!W50</f>
        <v>200</v>
      </c>
      <c r="F118" s="56" t="s">
        <v>193</v>
      </c>
      <c r="G118" s="99">
        <f>'C. diff CFUs'!B50</f>
        <v>43679</v>
      </c>
      <c r="H118" s="7" t="s">
        <v>12</v>
      </c>
    </row>
    <row r="119" ht="15.75" customHeight="1">
      <c r="A119" s="187" t="s">
        <v>66</v>
      </c>
      <c r="B119" s="21" t="str">
        <f>'C. diff CFUs'!C51</f>
        <v>L_7_LR</v>
      </c>
      <c r="C119" s="131">
        <v>2.0</v>
      </c>
      <c r="D119" s="58">
        <f>'Daily Weight '!I17</f>
        <v>24.7</v>
      </c>
      <c r="E119" s="192">
        <f>'C. diff CFUs'!W51</f>
        <v>0</v>
      </c>
      <c r="F119" s="56" t="s">
        <v>193</v>
      </c>
      <c r="G119" s="99">
        <f>'C. diff CFUs'!B51</f>
        <v>43679</v>
      </c>
      <c r="H119" s="7" t="s">
        <v>12</v>
      </c>
    </row>
    <row r="120" ht="15.75" customHeight="1">
      <c r="A120" s="189" t="s">
        <v>66</v>
      </c>
      <c r="B120" s="21" t="str">
        <f>'C. diff CFUs'!C52</f>
        <v>L_7_R2</v>
      </c>
      <c r="C120" s="143">
        <v>2.0</v>
      </c>
      <c r="D120" s="58">
        <f>'Daily Weight '!I18</f>
        <v>22</v>
      </c>
      <c r="E120" s="192">
        <f>'C. diff CFUs'!W52</f>
        <v>1750000</v>
      </c>
      <c r="F120" s="56" t="s">
        <v>193</v>
      </c>
      <c r="G120" s="99">
        <f>'C. diff CFUs'!B52</f>
        <v>43679</v>
      </c>
      <c r="H120" s="7" t="s">
        <v>12</v>
      </c>
    </row>
    <row r="121" ht="15.75" customHeight="1">
      <c r="A121" s="184" t="s">
        <v>5</v>
      </c>
      <c r="B121" s="21" t="str">
        <f>'C. diff CFUs'!C53</f>
        <v>NT_7_0</v>
      </c>
      <c r="C121" s="73">
        <v>3.0</v>
      </c>
      <c r="D121" s="58">
        <f>'Daily Weight '!J2</f>
        <v>28.3</v>
      </c>
      <c r="E121" s="192">
        <f>'C. diff CFUs'!W53</f>
        <v>252000000</v>
      </c>
      <c r="F121" s="56" t="s">
        <v>193</v>
      </c>
      <c r="G121" s="99">
        <f>'C. diff CFUs'!B53</f>
        <v>43680</v>
      </c>
      <c r="H121" s="112" t="s">
        <v>4</v>
      </c>
    </row>
    <row r="122" ht="15.75" customHeight="1">
      <c r="A122" s="186" t="s">
        <v>5</v>
      </c>
      <c r="B122" s="21" t="str">
        <f>'C. diff CFUs'!C54</f>
        <v>NT_7_R</v>
      </c>
      <c r="C122" s="78">
        <v>3.0</v>
      </c>
      <c r="D122" s="58">
        <f>'Daily Weight '!J3</f>
        <v>24</v>
      </c>
      <c r="E122" s="192">
        <f>'C. diff CFUs'!W54</f>
        <v>352000000</v>
      </c>
      <c r="F122" s="56" t="s">
        <v>193</v>
      </c>
      <c r="G122" s="99">
        <f>'C. diff CFUs'!B54</f>
        <v>43680</v>
      </c>
      <c r="H122" s="112" t="s">
        <v>4</v>
      </c>
    </row>
    <row r="123" ht="15.75" customHeight="1">
      <c r="A123" s="187" t="s">
        <v>194</v>
      </c>
      <c r="B123" s="21" t="str">
        <f>'C. diff CFUs'!C55</f>
        <v>F1_7_0</v>
      </c>
      <c r="C123" s="131">
        <v>3.0</v>
      </c>
      <c r="D123" s="58">
        <f>'Daily Weight '!J4</f>
        <v>26.7</v>
      </c>
      <c r="E123" s="192">
        <f>'C. diff CFUs'!W55</f>
        <v>0</v>
      </c>
      <c r="F123" s="56" t="s">
        <v>193</v>
      </c>
      <c r="G123" s="99">
        <f>'C. diff CFUs'!B55</f>
        <v>43680</v>
      </c>
      <c r="H123" s="7" t="s">
        <v>6</v>
      </c>
    </row>
    <row r="124" ht="15.75" customHeight="1">
      <c r="A124" s="187" t="s">
        <v>194</v>
      </c>
      <c r="B124" s="21" t="str">
        <f>'C. diff CFUs'!C56</f>
        <v>F1_7_R</v>
      </c>
      <c r="C124" s="131">
        <v>3.0</v>
      </c>
      <c r="D124" s="58">
        <f>'Daily Weight '!J5</f>
        <v>27.8</v>
      </c>
      <c r="E124" s="192">
        <f>'C. diff CFUs'!W56</f>
        <v>0</v>
      </c>
      <c r="F124" s="56" t="s">
        <v>193</v>
      </c>
      <c r="G124" s="99">
        <f>'C. diff CFUs'!B56</f>
        <v>43680</v>
      </c>
      <c r="H124" s="7" t="s">
        <v>6</v>
      </c>
    </row>
    <row r="125" ht="15.75" customHeight="1">
      <c r="A125" s="188" t="s">
        <v>194</v>
      </c>
      <c r="B125" s="21" t="str">
        <f>'C. diff CFUs'!C57</f>
        <v>F1_7_L</v>
      </c>
      <c r="C125" s="78">
        <v>3.0</v>
      </c>
      <c r="D125" s="58">
        <f>'Daily Weight '!J6</f>
        <v>28.9</v>
      </c>
      <c r="E125" s="192">
        <f>'C. diff CFUs'!W57</f>
        <v>0</v>
      </c>
      <c r="F125" s="56" t="s">
        <v>193</v>
      </c>
      <c r="G125" s="99">
        <f>'C. diff CFUs'!B57</f>
        <v>43680</v>
      </c>
      <c r="H125" s="7" t="s">
        <v>6</v>
      </c>
    </row>
    <row r="126" ht="15.75" customHeight="1">
      <c r="A126" s="188" t="s">
        <v>194</v>
      </c>
      <c r="B126" s="21" t="str">
        <f>'C. diff CFUs'!C58</f>
        <v>F1_7_LR</v>
      </c>
      <c r="C126" s="78">
        <v>3.0</v>
      </c>
      <c r="D126" s="58">
        <f>'Daily Weight '!J7</f>
        <v>28.4</v>
      </c>
      <c r="E126" s="192">
        <f>'C. diff CFUs'!W58</f>
        <v>0</v>
      </c>
      <c r="F126" s="56" t="s">
        <v>193</v>
      </c>
      <c r="G126" s="99">
        <f>'C. diff CFUs'!B58</f>
        <v>43680</v>
      </c>
      <c r="H126" s="7" t="s">
        <v>6</v>
      </c>
    </row>
    <row r="127" ht="15.75" customHeight="1">
      <c r="A127" s="187" t="s">
        <v>195</v>
      </c>
      <c r="B127" s="21" t="str">
        <f>'C. diff CFUs'!C59</f>
        <v>F2_7_L</v>
      </c>
      <c r="C127" s="131">
        <v>3.0</v>
      </c>
      <c r="D127" s="58">
        <f>'Daily Weight '!J8</f>
        <v>27.6</v>
      </c>
      <c r="E127" s="192">
        <f>'C. diff CFUs'!W59</f>
        <v>0</v>
      </c>
      <c r="F127" s="56" t="s">
        <v>193</v>
      </c>
      <c r="G127" s="99">
        <f>'C. diff CFUs'!B59</f>
        <v>43680</v>
      </c>
      <c r="H127" s="7" t="s">
        <v>6</v>
      </c>
    </row>
    <row r="128" ht="15.75" customHeight="1">
      <c r="A128" s="187" t="s">
        <v>195</v>
      </c>
      <c r="B128" s="21" t="str">
        <f>'C. diff CFUs'!C60</f>
        <v>F2_7_LR</v>
      </c>
      <c r="C128" s="131">
        <v>3.0</v>
      </c>
      <c r="D128" s="58">
        <f>'Daily Weight '!J9</f>
        <v>23.1</v>
      </c>
      <c r="E128" s="192">
        <f>'C. diff CFUs'!W60</f>
        <v>0</v>
      </c>
      <c r="F128" s="56" t="s">
        <v>193</v>
      </c>
      <c r="G128" s="99">
        <f>'C. diff CFUs'!B60</f>
        <v>43680</v>
      </c>
      <c r="H128" s="7" t="s">
        <v>6</v>
      </c>
    </row>
    <row r="129" ht="15.75" customHeight="1">
      <c r="A129" s="188" t="s">
        <v>64</v>
      </c>
      <c r="B129" s="21" t="str">
        <f>'C. diff CFUs'!C61</f>
        <v>M_7_0</v>
      </c>
      <c r="C129" s="160">
        <v>3.0</v>
      </c>
      <c r="D129" s="58">
        <f>'Daily Weight '!J10</f>
        <v>25.7</v>
      </c>
      <c r="E129" s="192">
        <f>'C. diff CFUs'!W61</f>
        <v>3100000</v>
      </c>
      <c r="F129" s="56" t="s">
        <v>193</v>
      </c>
      <c r="G129" s="99">
        <f>'C. diff CFUs'!B61</f>
        <v>43680</v>
      </c>
      <c r="H129" s="7" t="s">
        <v>9</v>
      </c>
    </row>
    <row r="130" ht="15.75" customHeight="1">
      <c r="A130" s="188" t="s">
        <v>64</v>
      </c>
      <c r="B130" s="21" t="str">
        <f>'C. diff CFUs'!C62</f>
        <v>M_7_R</v>
      </c>
      <c r="C130" s="160">
        <v>3.0</v>
      </c>
      <c r="D130" s="58">
        <f>'Daily Weight '!J11</f>
        <v>27</v>
      </c>
      <c r="E130" s="192">
        <f>'C. diff CFUs'!W62</f>
        <v>35533.33333</v>
      </c>
      <c r="F130" s="56" t="s">
        <v>193</v>
      </c>
      <c r="G130" s="99">
        <f>'C. diff CFUs'!B62</f>
        <v>43680</v>
      </c>
      <c r="H130" s="7" t="s">
        <v>9</v>
      </c>
    </row>
    <row r="131" ht="15.75" customHeight="1">
      <c r="A131" s="187" t="s">
        <v>64</v>
      </c>
      <c r="B131" s="21" t="str">
        <f>'C. diff CFUs'!C63</f>
        <v>M_7_L</v>
      </c>
      <c r="C131" s="131">
        <v>3.0</v>
      </c>
      <c r="D131" s="58">
        <f>'Daily Weight '!J12</f>
        <v>24.3</v>
      </c>
      <c r="E131" s="192">
        <f>'C. diff CFUs'!W63</f>
        <v>0</v>
      </c>
      <c r="F131" s="56" t="s">
        <v>193</v>
      </c>
      <c r="G131" s="99">
        <f>'C. diff CFUs'!B63</f>
        <v>43680</v>
      </c>
      <c r="H131" s="7" t="s">
        <v>9</v>
      </c>
    </row>
    <row r="132" ht="15.75" customHeight="1">
      <c r="A132" s="187" t="s">
        <v>64</v>
      </c>
      <c r="B132" s="21" t="str">
        <f>'C. diff CFUs'!C64</f>
        <v>M_7_LR</v>
      </c>
      <c r="C132" s="131">
        <v>3.0</v>
      </c>
      <c r="D132" s="58">
        <f>'Daily Weight '!J13</f>
        <v>27.1</v>
      </c>
      <c r="E132" s="192">
        <f>'C. diff CFUs'!W64</f>
        <v>0</v>
      </c>
      <c r="F132" s="56" t="s">
        <v>193</v>
      </c>
      <c r="G132" s="99">
        <f>'C. diff CFUs'!B64</f>
        <v>43680</v>
      </c>
      <c r="H132" s="7" t="s">
        <v>9</v>
      </c>
    </row>
    <row r="133" ht="15.75" customHeight="1">
      <c r="A133" s="188" t="s">
        <v>66</v>
      </c>
      <c r="B133" s="21" t="str">
        <f>'C. diff CFUs'!C65</f>
        <v>L_7_0</v>
      </c>
      <c r="C133" s="160">
        <v>3.0</v>
      </c>
      <c r="D133" s="58">
        <f>'Daily Weight '!J14</f>
        <v>28.2</v>
      </c>
      <c r="E133" s="192">
        <f>'C. diff CFUs'!W65</f>
        <v>0</v>
      </c>
      <c r="F133" s="56" t="s">
        <v>193</v>
      </c>
      <c r="G133" s="99">
        <f>'C. diff CFUs'!B65</f>
        <v>43680</v>
      </c>
      <c r="H133" s="7" t="s">
        <v>12</v>
      </c>
    </row>
    <row r="134" ht="15.75" customHeight="1">
      <c r="A134" s="188" t="s">
        <v>66</v>
      </c>
      <c r="B134" s="21" t="str">
        <f>'C. diff CFUs'!C66</f>
        <v>L_7_R</v>
      </c>
      <c r="C134" s="160">
        <v>3.0</v>
      </c>
      <c r="D134" s="58">
        <f>'Daily Weight '!J15</f>
        <v>24.8</v>
      </c>
      <c r="E134" s="192">
        <f>'C. diff CFUs'!W66</f>
        <v>0</v>
      </c>
      <c r="F134" s="56" t="s">
        <v>193</v>
      </c>
      <c r="G134" s="99">
        <f>'C. diff CFUs'!B66</f>
        <v>43680</v>
      </c>
      <c r="H134" s="7" t="s">
        <v>12</v>
      </c>
    </row>
    <row r="135" ht="15.75" customHeight="1">
      <c r="A135" s="187" t="s">
        <v>66</v>
      </c>
      <c r="B135" s="21" t="str">
        <f>'C. diff CFUs'!C67</f>
        <v>L_7_L</v>
      </c>
      <c r="C135" s="131">
        <v>3.0</v>
      </c>
      <c r="D135" s="58">
        <f>'Daily Weight '!J16</f>
        <v>26</v>
      </c>
      <c r="E135" s="192">
        <f>'C. diff CFUs'!W67</f>
        <v>0</v>
      </c>
      <c r="F135" s="56" t="s">
        <v>193</v>
      </c>
      <c r="G135" s="99">
        <f>'C. diff CFUs'!B67</f>
        <v>43680</v>
      </c>
      <c r="H135" s="7" t="s">
        <v>12</v>
      </c>
    </row>
    <row r="136" ht="15.75" customHeight="1">
      <c r="A136" s="187" t="s">
        <v>66</v>
      </c>
      <c r="B136" s="21" t="str">
        <f>'C. diff CFUs'!C68</f>
        <v>L_7_LR</v>
      </c>
      <c r="C136" s="131">
        <v>3.0</v>
      </c>
      <c r="D136" s="58">
        <f>'Daily Weight '!J17</f>
        <v>25.1</v>
      </c>
      <c r="E136" s="192">
        <f>'C. diff CFUs'!W68</f>
        <v>0</v>
      </c>
      <c r="F136" s="56" t="s">
        <v>193</v>
      </c>
      <c r="G136" s="99">
        <f>'C. diff CFUs'!B68</f>
        <v>43680</v>
      </c>
      <c r="H136" s="7" t="s">
        <v>12</v>
      </c>
    </row>
    <row r="137" ht="15.75" customHeight="1">
      <c r="A137" s="189" t="s">
        <v>66</v>
      </c>
      <c r="B137" s="21" t="str">
        <f>'C. diff CFUs'!C69</f>
        <v>L_7_R2</v>
      </c>
      <c r="C137" s="169">
        <v>3.0</v>
      </c>
      <c r="D137" s="58">
        <f>'Daily Weight '!J18</f>
        <v>22.2</v>
      </c>
      <c r="E137" s="192">
        <f>'C. diff CFUs'!W69</f>
        <v>30533.33333</v>
      </c>
      <c r="F137" s="56" t="s">
        <v>193</v>
      </c>
      <c r="G137" s="99">
        <f>'C. diff CFUs'!B69</f>
        <v>43680</v>
      </c>
      <c r="H137" s="7" t="s">
        <v>12</v>
      </c>
    </row>
    <row r="138" ht="15.75" customHeight="1">
      <c r="A138" s="184" t="s">
        <v>5</v>
      </c>
      <c r="B138" s="21" t="str">
        <f>'C. diff CFUs'!C70</f>
        <v>NT_7_0</v>
      </c>
      <c r="C138" s="86">
        <v>4.0</v>
      </c>
      <c r="D138" s="58">
        <f>'Daily Weight '!K2</f>
        <v>29.8</v>
      </c>
      <c r="E138" s="192">
        <f>'C. diff CFUs'!W70</f>
        <v>156000000</v>
      </c>
      <c r="F138" s="56" t="s">
        <v>193</v>
      </c>
      <c r="G138" s="99">
        <f>'C. diff CFUs'!B70</f>
        <v>43681</v>
      </c>
      <c r="H138" s="112" t="s">
        <v>4</v>
      </c>
    </row>
    <row r="139" ht="15.75" customHeight="1">
      <c r="A139" s="186" t="s">
        <v>5</v>
      </c>
      <c r="B139" s="21" t="str">
        <f>'C. diff CFUs'!C71</f>
        <v>NT_7_R</v>
      </c>
      <c r="C139" s="78">
        <v>4.0</v>
      </c>
      <c r="D139" s="58">
        <f>'Daily Weight '!K3</f>
        <v>25.9</v>
      </c>
      <c r="E139" s="192">
        <f>'C. diff CFUs'!W71</f>
        <v>238000000</v>
      </c>
      <c r="F139" s="56" t="s">
        <v>193</v>
      </c>
      <c r="G139" s="99">
        <f>'C. diff CFUs'!B71</f>
        <v>43681</v>
      </c>
      <c r="H139" s="112" t="s">
        <v>4</v>
      </c>
    </row>
    <row r="140" ht="15.75" customHeight="1">
      <c r="A140" s="187" t="s">
        <v>194</v>
      </c>
      <c r="B140" s="21" t="str">
        <f>'C. diff CFUs'!C72</f>
        <v>F1_7_0</v>
      </c>
      <c r="C140" s="131">
        <v>4.0</v>
      </c>
      <c r="D140" s="58">
        <f>'Daily Weight '!K4</f>
        <v>26.9</v>
      </c>
      <c r="E140" s="192">
        <f>'C. diff CFUs'!W72</f>
        <v>0</v>
      </c>
      <c r="F140" s="56" t="s">
        <v>193</v>
      </c>
      <c r="G140" s="99">
        <f>'C. diff CFUs'!B72</f>
        <v>43681</v>
      </c>
      <c r="H140" s="7" t="s">
        <v>6</v>
      </c>
    </row>
    <row r="141" ht="15.75" customHeight="1">
      <c r="A141" s="187" t="s">
        <v>194</v>
      </c>
      <c r="B141" s="21" t="str">
        <f>'C. diff CFUs'!C73</f>
        <v>F1_7_R</v>
      </c>
      <c r="C141" s="131">
        <v>4.0</v>
      </c>
      <c r="D141" s="58">
        <f>'Daily Weight '!K5</f>
        <v>27.8</v>
      </c>
      <c r="E141" s="192">
        <f>'C. diff CFUs'!W73</f>
        <v>0</v>
      </c>
      <c r="F141" s="56" t="s">
        <v>193</v>
      </c>
      <c r="G141" s="99">
        <f>'C. diff CFUs'!B73</f>
        <v>43681</v>
      </c>
      <c r="H141" s="7" t="s">
        <v>6</v>
      </c>
    </row>
    <row r="142" ht="15.75" customHeight="1">
      <c r="A142" s="188" t="s">
        <v>194</v>
      </c>
      <c r="B142" s="21" t="str">
        <f>'C. diff CFUs'!C74</f>
        <v>F1_7_L</v>
      </c>
      <c r="C142" s="78">
        <v>4.0</v>
      </c>
      <c r="D142" s="58">
        <f>'Daily Weight '!K6</f>
        <v>28.8</v>
      </c>
      <c r="E142" s="192">
        <f>'C. diff CFUs'!W74</f>
        <v>0</v>
      </c>
      <c r="F142" s="56" t="s">
        <v>193</v>
      </c>
      <c r="G142" s="99">
        <f>'C. diff CFUs'!B74</f>
        <v>43681</v>
      </c>
      <c r="H142" s="7" t="s">
        <v>6</v>
      </c>
    </row>
    <row r="143" ht="15.75" customHeight="1">
      <c r="A143" s="188" t="s">
        <v>194</v>
      </c>
      <c r="B143" s="21" t="str">
        <f>'C. diff CFUs'!C75</f>
        <v>F1_7_LR</v>
      </c>
      <c r="C143" s="78">
        <v>4.0</v>
      </c>
      <c r="D143" s="58">
        <f>'Daily Weight '!K7</f>
        <v>28.4</v>
      </c>
      <c r="E143" s="192">
        <f>'C. diff CFUs'!W75</f>
        <v>0</v>
      </c>
      <c r="F143" s="56" t="s">
        <v>193</v>
      </c>
      <c r="G143" s="99">
        <f>'C. diff CFUs'!B75</f>
        <v>43681</v>
      </c>
      <c r="H143" s="7" t="s">
        <v>6</v>
      </c>
    </row>
    <row r="144" ht="15.75" customHeight="1">
      <c r="A144" s="187" t="s">
        <v>195</v>
      </c>
      <c r="B144" s="21" t="str">
        <f>'C. diff CFUs'!C76</f>
        <v>F2_7_L</v>
      </c>
      <c r="C144" s="131">
        <v>4.0</v>
      </c>
      <c r="D144" s="58">
        <f>'Daily Weight '!K8</f>
        <v>28.2</v>
      </c>
      <c r="E144" s="192">
        <f>'C. diff CFUs'!W76</f>
        <v>0</v>
      </c>
      <c r="F144" s="56" t="s">
        <v>193</v>
      </c>
      <c r="G144" s="99">
        <f>'C. diff CFUs'!B76</f>
        <v>43681</v>
      </c>
      <c r="H144" s="7" t="s">
        <v>6</v>
      </c>
    </row>
    <row r="145" ht="15.75" customHeight="1">
      <c r="A145" s="187" t="s">
        <v>195</v>
      </c>
      <c r="B145" s="21" t="str">
        <f>'C. diff CFUs'!C77</f>
        <v>F2_7_LR</v>
      </c>
      <c r="C145" s="131">
        <v>4.0</v>
      </c>
      <c r="D145" s="58">
        <f>'Daily Weight '!K9</f>
        <v>23.8</v>
      </c>
      <c r="E145" s="192">
        <f>'C. diff CFUs'!W77</f>
        <v>0</v>
      </c>
      <c r="F145" s="56" t="s">
        <v>193</v>
      </c>
      <c r="G145" s="99">
        <f>'C. diff CFUs'!B77</f>
        <v>43681</v>
      </c>
      <c r="H145" s="7" t="s">
        <v>6</v>
      </c>
    </row>
    <row r="146" ht="15.75" customHeight="1">
      <c r="A146" s="188" t="s">
        <v>64</v>
      </c>
      <c r="B146" s="21" t="str">
        <f>'C. diff CFUs'!C78</f>
        <v>M_7_0</v>
      </c>
      <c r="C146" s="160">
        <v>4.0</v>
      </c>
      <c r="D146" s="58">
        <f>'Daily Weight '!K10</f>
        <v>25.6</v>
      </c>
      <c r="E146" s="192">
        <f>'C. diff CFUs'!W78</f>
        <v>3400</v>
      </c>
      <c r="F146" s="56" t="s">
        <v>193</v>
      </c>
      <c r="G146" s="99">
        <f>'C. diff CFUs'!B78</f>
        <v>43681</v>
      </c>
      <c r="H146" s="7" t="s">
        <v>9</v>
      </c>
    </row>
    <row r="147" ht="15.75" customHeight="1">
      <c r="A147" s="188" t="s">
        <v>64</v>
      </c>
      <c r="B147" s="21" t="str">
        <f>'C. diff CFUs'!C79</f>
        <v>M_7_R</v>
      </c>
      <c r="C147" s="160">
        <v>4.0</v>
      </c>
      <c r="D147" s="58">
        <f>'Daily Weight '!K11</f>
        <v>26.6</v>
      </c>
      <c r="E147" s="192">
        <f>'C. diff CFUs'!W79</f>
        <v>51800</v>
      </c>
      <c r="F147" s="56" t="s">
        <v>193</v>
      </c>
      <c r="G147" s="99">
        <f>'C. diff CFUs'!B79</f>
        <v>43681</v>
      </c>
      <c r="H147" s="7" t="s">
        <v>9</v>
      </c>
    </row>
    <row r="148" ht="15.75" customHeight="1">
      <c r="A148" s="187" t="s">
        <v>64</v>
      </c>
      <c r="B148" s="21" t="str">
        <f>'C. diff CFUs'!C80</f>
        <v>M_7_L</v>
      </c>
      <c r="C148" s="131">
        <v>4.0</v>
      </c>
      <c r="D148" s="58">
        <f>'Daily Weight '!K12</f>
        <v>24.6</v>
      </c>
      <c r="E148" s="192">
        <f>'C. diff CFUs'!W80</f>
        <v>0</v>
      </c>
      <c r="F148" s="56" t="s">
        <v>193</v>
      </c>
      <c r="G148" s="99">
        <f>'C. diff CFUs'!B80</f>
        <v>43681</v>
      </c>
      <c r="H148" s="7" t="s">
        <v>9</v>
      </c>
    </row>
    <row r="149" ht="15.75" customHeight="1">
      <c r="A149" s="187" t="s">
        <v>64</v>
      </c>
      <c r="B149" s="21" t="str">
        <f>'C. diff CFUs'!C81</f>
        <v>M_7_LR</v>
      </c>
      <c r="C149" s="131">
        <v>4.0</v>
      </c>
      <c r="D149" s="58">
        <f>'Daily Weight '!K13</f>
        <v>26.8</v>
      </c>
      <c r="E149" s="192">
        <f>'C. diff CFUs'!W81</f>
        <v>0</v>
      </c>
      <c r="F149" s="56" t="s">
        <v>193</v>
      </c>
      <c r="G149" s="99">
        <f>'C. diff CFUs'!B81</f>
        <v>43681</v>
      </c>
      <c r="H149" s="7" t="s">
        <v>9</v>
      </c>
    </row>
    <row r="150" ht="15.75" customHeight="1">
      <c r="A150" s="188" t="s">
        <v>66</v>
      </c>
      <c r="B150" s="21" t="str">
        <f>'C. diff CFUs'!C82</f>
        <v>L_7_0</v>
      </c>
      <c r="C150" s="160">
        <v>4.0</v>
      </c>
      <c r="D150" s="58">
        <f>'Daily Weight '!K14</f>
        <v>27.7</v>
      </c>
      <c r="E150" s="192">
        <f>'C. diff CFUs'!W82</f>
        <v>0</v>
      </c>
      <c r="F150" s="56" t="s">
        <v>193</v>
      </c>
      <c r="G150" s="99">
        <f>'C. diff CFUs'!B82</f>
        <v>43681</v>
      </c>
      <c r="H150" s="7" t="s">
        <v>12</v>
      </c>
    </row>
    <row r="151" ht="15.75" customHeight="1">
      <c r="A151" s="188" t="s">
        <v>66</v>
      </c>
      <c r="B151" s="21" t="str">
        <f>'C. diff CFUs'!C83</f>
        <v>L_7_R</v>
      </c>
      <c r="C151" s="160">
        <v>4.0</v>
      </c>
      <c r="D151" s="58">
        <f>'Daily Weight '!K15</f>
        <v>24.6</v>
      </c>
      <c r="E151" s="192">
        <f>'C. diff CFUs'!W83</f>
        <v>0</v>
      </c>
      <c r="F151" s="56" t="s">
        <v>193</v>
      </c>
      <c r="G151" s="99">
        <f>'C. diff CFUs'!B83</f>
        <v>43681</v>
      </c>
      <c r="H151" s="7" t="s">
        <v>12</v>
      </c>
    </row>
    <row r="152" ht="15.75" customHeight="1">
      <c r="A152" s="187" t="s">
        <v>66</v>
      </c>
      <c r="B152" s="21" t="str">
        <f>'C. diff CFUs'!C84</f>
        <v>L_7_L</v>
      </c>
      <c r="C152" s="131">
        <v>4.0</v>
      </c>
      <c r="D152" s="58">
        <f>'Daily Weight '!K16</f>
        <v>26.3</v>
      </c>
      <c r="E152" s="192">
        <f>'C. diff CFUs'!W84</f>
        <v>0</v>
      </c>
      <c r="F152" s="56" t="s">
        <v>193</v>
      </c>
      <c r="G152" s="99">
        <f>'C. diff CFUs'!B84</f>
        <v>43681</v>
      </c>
      <c r="H152" s="7" t="s">
        <v>12</v>
      </c>
    </row>
    <row r="153" ht="15.75" customHeight="1">
      <c r="A153" s="187" t="s">
        <v>66</v>
      </c>
      <c r="B153" s="21" t="str">
        <f>'C. diff CFUs'!C85</f>
        <v>L_7_LR</v>
      </c>
      <c r="C153" s="131">
        <v>4.0</v>
      </c>
      <c r="D153" s="58">
        <f>'Daily Weight '!K17</f>
        <v>25.3</v>
      </c>
      <c r="E153" s="192">
        <f>'C. diff CFUs'!W85</f>
        <v>0</v>
      </c>
      <c r="F153" s="56" t="s">
        <v>193</v>
      </c>
      <c r="G153" s="99">
        <f>'C. diff CFUs'!B85</f>
        <v>43681</v>
      </c>
      <c r="H153" s="7" t="s">
        <v>12</v>
      </c>
    </row>
    <row r="154" ht="15.75" customHeight="1">
      <c r="A154" s="189" t="s">
        <v>66</v>
      </c>
      <c r="B154" s="21" t="str">
        <f>'C. diff CFUs'!C86</f>
        <v>L_7_R2</v>
      </c>
      <c r="C154" s="143">
        <v>4.0</v>
      </c>
      <c r="D154" s="58">
        <f>'Daily Weight '!K18</f>
        <v>23.1</v>
      </c>
      <c r="E154" s="192">
        <f>'C. diff CFUs'!W86</f>
        <v>0</v>
      </c>
      <c r="F154" s="56" t="s">
        <v>193</v>
      </c>
      <c r="G154" s="99">
        <f>'C. diff CFUs'!B86</f>
        <v>43681</v>
      </c>
      <c r="H154" s="7" t="s">
        <v>12</v>
      </c>
    </row>
    <row r="155" ht="15.75" customHeight="1">
      <c r="A155" s="184" t="s">
        <v>5</v>
      </c>
      <c r="B155" s="21" t="str">
        <f>'C. diff CFUs'!C87</f>
        <v>NT_7_0</v>
      </c>
      <c r="C155" s="73">
        <v>5.0</v>
      </c>
      <c r="D155" s="58">
        <f>'Daily Weight '!L2</f>
        <v>28.3</v>
      </c>
      <c r="E155" s="192">
        <f>'C. diff CFUs'!W87</f>
        <v>134000000</v>
      </c>
      <c r="F155" s="56" t="s">
        <v>193</v>
      </c>
      <c r="G155" s="99">
        <f>'C. diff CFUs'!B87</f>
        <v>43682</v>
      </c>
      <c r="H155" s="112" t="s">
        <v>4</v>
      </c>
    </row>
    <row r="156" ht="15.75" customHeight="1">
      <c r="A156" s="186" t="s">
        <v>5</v>
      </c>
      <c r="B156" s="21" t="str">
        <f>'C. diff CFUs'!C88</f>
        <v>NT_7_R</v>
      </c>
      <c r="C156" s="78">
        <v>5.0</v>
      </c>
      <c r="D156" s="58">
        <f>'Daily Weight '!L3</f>
        <v>27.3</v>
      </c>
      <c r="E156" s="192">
        <f>'C. diff CFUs'!W88</f>
        <v>36300000</v>
      </c>
      <c r="F156" s="56" t="s">
        <v>193</v>
      </c>
      <c r="G156" s="99">
        <f>'C. diff CFUs'!B88</f>
        <v>43682</v>
      </c>
      <c r="H156" s="112" t="s">
        <v>4</v>
      </c>
    </row>
    <row r="157" ht="15.75" customHeight="1">
      <c r="A157" s="187" t="s">
        <v>194</v>
      </c>
      <c r="B157" s="21" t="str">
        <f>'C. diff CFUs'!C89</f>
        <v>F1_7_0</v>
      </c>
      <c r="C157" s="131">
        <v>5.0</v>
      </c>
      <c r="D157" s="58">
        <f>'Daily Weight '!L4</f>
        <v>26.2</v>
      </c>
      <c r="E157" s="192" t="str">
        <f>'C. diff CFUs'!W89</f>
        <v>NA</v>
      </c>
      <c r="F157" s="56" t="s">
        <v>193</v>
      </c>
      <c r="G157" s="99">
        <f>'C. diff CFUs'!B89</f>
        <v>43682</v>
      </c>
      <c r="H157" s="7" t="s">
        <v>6</v>
      </c>
    </row>
    <row r="158" ht="15.75" customHeight="1">
      <c r="A158" s="187" t="s">
        <v>194</v>
      </c>
      <c r="B158" s="21" t="str">
        <f>'C. diff CFUs'!C90</f>
        <v>F1_7_R</v>
      </c>
      <c r="C158" s="131">
        <v>5.0</v>
      </c>
      <c r="D158" s="58">
        <f>'Daily Weight '!L5</f>
        <v>27.2</v>
      </c>
      <c r="E158" s="192" t="str">
        <f>'C. diff CFUs'!W90</f>
        <v>NA</v>
      </c>
      <c r="F158" s="56" t="s">
        <v>193</v>
      </c>
      <c r="G158" s="99">
        <f>'C. diff CFUs'!B90</f>
        <v>43682</v>
      </c>
      <c r="H158" s="7" t="s">
        <v>6</v>
      </c>
    </row>
    <row r="159" ht="15.75" customHeight="1">
      <c r="A159" s="188" t="s">
        <v>194</v>
      </c>
      <c r="B159" s="21" t="str">
        <f>'C. diff CFUs'!C91</f>
        <v>F1_7_L</v>
      </c>
      <c r="C159" s="160">
        <v>5.0</v>
      </c>
      <c r="D159" s="58">
        <f>'Daily Weight '!L6</f>
        <v>28.1</v>
      </c>
      <c r="E159" s="192" t="str">
        <f>'C. diff CFUs'!W91</f>
        <v>NA</v>
      </c>
      <c r="F159" s="56" t="s">
        <v>193</v>
      </c>
      <c r="G159" s="99">
        <f>'C. diff CFUs'!B91</f>
        <v>43682</v>
      </c>
      <c r="H159" s="7" t="s">
        <v>6</v>
      </c>
    </row>
    <row r="160" ht="15.75" customHeight="1">
      <c r="A160" s="188" t="s">
        <v>194</v>
      </c>
      <c r="B160" s="21" t="str">
        <f>'C. diff CFUs'!C92</f>
        <v>F1_7_LR</v>
      </c>
      <c r="C160" s="160">
        <v>5.0</v>
      </c>
      <c r="D160" s="58">
        <f>'Daily Weight '!L7</f>
        <v>28.3</v>
      </c>
      <c r="E160" s="192" t="str">
        <f>'C. diff CFUs'!W92</f>
        <v>NA</v>
      </c>
      <c r="F160" s="56" t="s">
        <v>193</v>
      </c>
      <c r="G160" s="99">
        <f>'C. diff CFUs'!B92</f>
        <v>43682</v>
      </c>
      <c r="H160" s="7" t="s">
        <v>6</v>
      </c>
    </row>
    <row r="161" ht="15.75" customHeight="1">
      <c r="A161" s="187" t="s">
        <v>195</v>
      </c>
      <c r="B161" s="21" t="str">
        <f>'C. diff CFUs'!C93</f>
        <v>F2_7_L</v>
      </c>
      <c r="C161" s="131">
        <v>5.0</v>
      </c>
      <c r="D161" s="58">
        <f>'Daily Weight '!L8</f>
        <v>27.9</v>
      </c>
      <c r="E161" s="192" t="str">
        <f>'C. diff CFUs'!W93</f>
        <v>NA</v>
      </c>
      <c r="F161" s="56" t="s">
        <v>193</v>
      </c>
      <c r="G161" s="99">
        <f>'C. diff CFUs'!B93</f>
        <v>43682</v>
      </c>
      <c r="H161" s="7" t="s">
        <v>6</v>
      </c>
    </row>
    <row r="162" ht="15.75" customHeight="1">
      <c r="A162" s="187" t="s">
        <v>195</v>
      </c>
      <c r="B162" s="21" t="str">
        <f>'C. diff CFUs'!C94</f>
        <v>F2_7_LR</v>
      </c>
      <c r="C162" s="131">
        <v>5.0</v>
      </c>
      <c r="D162" s="58">
        <f>'Daily Weight '!L9</f>
        <v>23.1</v>
      </c>
      <c r="E162" s="192" t="str">
        <f>'C. diff CFUs'!W94</f>
        <v>NA</v>
      </c>
      <c r="F162" s="56" t="s">
        <v>193</v>
      </c>
      <c r="G162" s="99">
        <f>'C. diff CFUs'!B94</f>
        <v>43682</v>
      </c>
      <c r="H162" s="7" t="s">
        <v>6</v>
      </c>
    </row>
    <row r="163" ht="15.75" customHeight="1">
      <c r="A163" s="188" t="s">
        <v>64</v>
      </c>
      <c r="B163" s="21" t="str">
        <f>'C. diff CFUs'!C95</f>
        <v>M_7_0</v>
      </c>
      <c r="C163" s="160">
        <v>5.0</v>
      </c>
      <c r="D163" s="58">
        <f>'Daily Weight '!L10</f>
        <v>25.6</v>
      </c>
      <c r="E163" s="192">
        <f>'C. diff CFUs'!W95</f>
        <v>0</v>
      </c>
      <c r="F163" s="56" t="s">
        <v>193</v>
      </c>
      <c r="G163" s="99">
        <f>'C. diff CFUs'!B95</f>
        <v>43682</v>
      </c>
      <c r="H163" s="7" t="s">
        <v>9</v>
      </c>
    </row>
    <row r="164" ht="15.75" customHeight="1">
      <c r="A164" s="188" t="s">
        <v>64</v>
      </c>
      <c r="B164" s="21" t="str">
        <f>'C. diff CFUs'!C96</f>
        <v>M_7_R</v>
      </c>
      <c r="C164" s="160">
        <v>5.0</v>
      </c>
      <c r="D164" s="58">
        <f>'Daily Weight '!L11</f>
        <v>26.3</v>
      </c>
      <c r="E164" s="192">
        <f>'C. diff CFUs'!W96</f>
        <v>0</v>
      </c>
      <c r="F164" s="56" t="s">
        <v>193</v>
      </c>
      <c r="G164" s="99">
        <f>'C. diff CFUs'!B96</f>
        <v>43682</v>
      </c>
      <c r="H164" s="7" t="s">
        <v>9</v>
      </c>
    </row>
    <row r="165" ht="15.75" customHeight="1">
      <c r="A165" s="187" t="s">
        <v>64</v>
      </c>
      <c r="B165" s="21" t="str">
        <f>'C. diff CFUs'!C97</f>
        <v>M_7_L</v>
      </c>
      <c r="C165" s="131">
        <v>5.0</v>
      </c>
      <c r="D165" s="58">
        <f>'Daily Weight '!L12</f>
        <v>24.8</v>
      </c>
      <c r="E165" s="192" t="str">
        <f>'C. diff CFUs'!W97</f>
        <v>NA</v>
      </c>
      <c r="F165" s="56" t="s">
        <v>193</v>
      </c>
      <c r="G165" s="99">
        <f>'C. diff CFUs'!B97</f>
        <v>43682</v>
      </c>
      <c r="H165" s="7" t="s">
        <v>9</v>
      </c>
    </row>
    <row r="166" ht="15.75" customHeight="1">
      <c r="A166" s="187" t="s">
        <v>64</v>
      </c>
      <c r="B166" s="21" t="str">
        <f>'C. diff CFUs'!C98</f>
        <v>M_7_LR</v>
      </c>
      <c r="C166" s="131">
        <v>5.0</v>
      </c>
      <c r="D166" s="58">
        <f>'Daily Weight '!L13</f>
        <v>27.4</v>
      </c>
      <c r="E166" s="192" t="str">
        <f>'C. diff CFUs'!W98</f>
        <v>NA</v>
      </c>
      <c r="F166" s="56" t="s">
        <v>193</v>
      </c>
      <c r="G166" s="99">
        <f>'C. diff CFUs'!B98</f>
        <v>43682</v>
      </c>
      <c r="H166" s="7" t="s">
        <v>9</v>
      </c>
    </row>
    <row r="167" ht="15.75" customHeight="1">
      <c r="A167" s="188" t="s">
        <v>66</v>
      </c>
      <c r="B167" s="21" t="str">
        <f>'C. diff CFUs'!C99</f>
        <v>L_7_0</v>
      </c>
      <c r="C167" s="160">
        <v>5.0</v>
      </c>
      <c r="D167" s="58">
        <f>'Daily Weight '!L14</f>
        <v>27.5</v>
      </c>
      <c r="E167" s="192" t="str">
        <f>'C. diff CFUs'!W99</f>
        <v>NA</v>
      </c>
      <c r="F167" s="56" t="s">
        <v>193</v>
      </c>
      <c r="G167" s="99">
        <f>'C. diff CFUs'!B99</f>
        <v>43682</v>
      </c>
      <c r="H167" s="7" t="s">
        <v>12</v>
      </c>
    </row>
    <row r="168" ht="15.75" customHeight="1">
      <c r="A168" s="188" t="s">
        <v>66</v>
      </c>
      <c r="B168" s="21" t="str">
        <f>'C. diff CFUs'!C100</f>
        <v>L_7_R</v>
      </c>
      <c r="C168" s="160">
        <v>5.0</v>
      </c>
      <c r="D168" s="58">
        <f>'Daily Weight '!L15</f>
        <v>24.6</v>
      </c>
      <c r="E168" s="192" t="str">
        <f>'C. diff CFUs'!W100</f>
        <v>NA</v>
      </c>
      <c r="F168" s="56" t="s">
        <v>193</v>
      </c>
      <c r="G168" s="99">
        <f>'C. diff CFUs'!B100</f>
        <v>43682</v>
      </c>
      <c r="H168" s="7" t="s">
        <v>12</v>
      </c>
    </row>
    <row r="169" ht="15.75" customHeight="1">
      <c r="A169" s="187" t="s">
        <v>66</v>
      </c>
      <c r="B169" s="21" t="str">
        <f>'C. diff CFUs'!C101</f>
        <v>L_7_L</v>
      </c>
      <c r="C169" s="131">
        <v>5.0</v>
      </c>
      <c r="D169" s="58">
        <f>'Daily Weight '!L16</f>
        <v>25.6</v>
      </c>
      <c r="E169" s="192" t="str">
        <f>'C. diff CFUs'!W101</f>
        <v>NA</v>
      </c>
      <c r="F169" s="56" t="s">
        <v>193</v>
      </c>
      <c r="G169" s="99">
        <f>'C. diff CFUs'!B101</f>
        <v>43682</v>
      </c>
      <c r="H169" s="7" t="s">
        <v>12</v>
      </c>
    </row>
    <row r="170" ht="15.75" customHeight="1">
      <c r="A170" s="187" t="s">
        <v>66</v>
      </c>
      <c r="B170" s="21" t="str">
        <f>'C. diff CFUs'!C102</f>
        <v>L_7_LR</v>
      </c>
      <c r="C170" s="131">
        <v>5.0</v>
      </c>
      <c r="D170" s="58">
        <f>'Daily Weight '!L17</f>
        <v>25.2</v>
      </c>
      <c r="E170" s="192" t="str">
        <f>'C. diff CFUs'!W102</f>
        <v>NA</v>
      </c>
      <c r="F170" s="56" t="s">
        <v>193</v>
      </c>
      <c r="G170" s="99">
        <f>'C. diff CFUs'!B102</f>
        <v>43682</v>
      </c>
      <c r="H170" s="7" t="s">
        <v>12</v>
      </c>
    </row>
    <row r="171" ht="15.75" customHeight="1">
      <c r="A171" s="189" t="s">
        <v>66</v>
      </c>
      <c r="B171" s="21" t="str">
        <f>'C. diff CFUs'!C103</f>
        <v>L_7_R2</v>
      </c>
      <c r="C171" s="169">
        <v>5.0</v>
      </c>
      <c r="D171" s="58">
        <f>'Daily Weight '!L18</f>
        <v>22.4</v>
      </c>
      <c r="E171" s="192">
        <f>'C. diff CFUs'!W103</f>
        <v>0</v>
      </c>
      <c r="F171" s="56" t="s">
        <v>193</v>
      </c>
      <c r="G171" s="99">
        <f>'C. diff CFUs'!B103</f>
        <v>43682</v>
      </c>
      <c r="H171" s="7" t="s">
        <v>12</v>
      </c>
    </row>
    <row r="172" ht="15.75" customHeight="1">
      <c r="E172" s="185"/>
      <c r="H172" s="112"/>
    </row>
    <row r="173" ht="15.75" customHeight="1">
      <c r="E173" s="185"/>
      <c r="H173" s="112"/>
    </row>
    <row r="174" ht="15.75" customHeight="1">
      <c r="E174" s="185"/>
    </row>
    <row r="175" ht="15.75" customHeight="1">
      <c r="E175" s="185"/>
    </row>
    <row r="176" ht="15.75" customHeight="1">
      <c r="E176" s="185"/>
    </row>
    <row r="177" ht="15.75" customHeight="1">
      <c r="E177" s="185"/>
    </row>
    <row r="178" ht="15.75" customHeight="1">
      <c r="E178" s="185"/>
    </row>
    <row r="179" ht="15.75" customHeight="1">
      <c r="E179" s="185"/>
    </row>
    <row r="180" ht="15.75" customHeight="1">
      <c r="E180" s="185"/>
    </row>
    <row r="181" ht="15.75" customHeight="1">
      <c r="E181" s="185"/>
    </row>
    <row r="182" ht="15.75" customHeight="1">
      <c r="E182" s="185"/>
    </row>
    <row r="183" ht="15.75" customHeight="1">
      <c r="E183" s="185"/>
    </row>
    <row r="184" ht="15.75" customHeight="1">
      <c r="E184" s="185"/>
    </row>
    <row r="185" ht="15.75" customHeight="1">
      <c r="E185" s="185"/>
    </row>
    <row r="186" ht="15.75" customHeight="1">
      <c r="E186" s="185"/>
    </row>
    <row r="187" ht="15.75" customHeight="1">
      <c r="E187" s="185"/>
    </row>
    <row r="188" ht="15.75" customHeight="1">
      <c r="E188" s="185"/>
    </row>
    <row r="189" ht="15.75" customHeight="1">
      <c r="E189" s="185"/>
      <c r="H189" s="112"/>
    </row>
    <row r="190" ht="15.75" customHeight="1">
      <c r="E190" s="185"/>
      <c r="H190" s="112"/>
    </row>
    <row r="191" ht="15.75" customHeight="1">
      <c r="E191" s="185"/>
    </row>
    <row r="192" ht="15.75" customHeight="1">
      <c r="E192" s="185"/>
    </row>
    <row r="193" ht="15.75" customHeight="1">
      <c r="E193" s="185"/>
    </row>
    <row r="194" ht="15.75" customHeight="1">
      <c r="E194" s="185"/>
    </row>
    <row r="195" ht="15.75" customHeight="1">
      <c r="E195" s="185"/>
    </row>
    <row r="196" ht="15.75" customHeight="1">
      <c r="E196" s="185"/>
    </row>
    <row r="197" ht="15.75" customHeight="1">
      <c r="E197" s="185"/>
    </row>
    <row r="198" ht="15.75" customHeight="1">
      <c r="E198" s="185"/>
    </row>
    <row r="199" ht="15.75" customHeight="1">
      <c r="E199" s="185"/>
    </row>
    <row r="200" ht="15.75" customHeight="1">
      <c r="E200" s="185"/>
    </row>
    <row r="201" ht="15.75" customHeight="1">
      <c r="E201" s="185"/>
    </row>
    <row r="202" ht="15.75" customHeight="1">
      <c r="E202" s="185"/>
    </row>
    <row r="203" ht="15.75" customHeight="1">
      <c r="E203" s="185"/>
    </row>
    <row r="204" ht="15.75" customHeight="1">
      <c r="E204" s="185"/>
    </row>
    <row r="205" ht="15.75" customHeight="1">
      <c r="E205" s="185"/>
    </row>
    <row r="206" ht="15.75" customHeight="1">
      <c r="E206" s="185"/>
      <c r="H206" s="112"/>
    </row>
    <row r="207" ht="15.75" customHeight="1">
      <c r="E207" s="185"/>
      <c r="H207" s="112"/>
    </row>
    <row r="208" ht="15.75" customHeight="1">
      <c r="E208" s="185"/>
    </row>
    <row r="209" ht="15.75" customHeight="1">
      <c r="E209" s="185"/>
    </row>
    <row r="210" ht="15.75" customHeight="1">
      <c r="E210" s="185"/>
    </row>
    <row r="211" ht="15.75" customHeight="1">
      <c r="E211" s="185"/>
    </row>
    <row r="212" ht="15.75" customHeight="1">
      <c r="E212" s="185"/>
    </row>
    <row r="213" ht="15.75" customHeight="1">
      <c r="E213" s="185"/>
    </row>
    <row r="214" ht="15.75" customHeight="1">
      <c r="E214" s="185"/>
    </row>
    <row r="215" ht="15.75" customHeight="1">
      <c r="E215" s="185"/>
    </row>
    <row r="216" ht="15.75" customHeight="1">
      <c r="E216" s="185"/>
    </row>
    <row r="217" ht="15.75" customHeight="1">
      <c r="E217" s="185"/>
    </row>
    <row r="218" ht="15.75" customHeight="1">
      <c r="E218" s="185"/>
    </row>
    <row r="219" ht="15.75" customHeight="1">
      <c r="E219" s="185"/>
    </row>
    <row r="220" ht="15.75" customHeight="1">
      <c r="E220" s="185"/>
    </row>
    <row r="221" ht="15.75" customHeight="1">
      <c r="E221" s="185"/>
    </row>
    <row r="222" ht="15.75" customHeight="1">
      <c r="E222" s="185"/>
    </row>
    <row r="223" ht="15.75" customHeight="1">
      <c r="E223" s="185"/>
    </row>
    <row r="224" ht="15.75" customHeight="1">
      <c r="E224" s="185"/>
    </row>
    <row r="225" ht="15.75" customHeight="1">
      <c r="E225" s="185"/>
    </row>
    <row r="226" ht="15.75" customHeight="1">
      <c r="E226" s="185"/>
    </row>
    <row r="227" ht="15.75" customHeight="1">
      <c r="E227" s="185"/>
    </row>
    <row r="228" ht="15.75" customHeight="1">
      <c r="E228" s="185"/>
    </row>
    <row r="229" ht="15.75" customHeight="1">
      <c r="E229" s="185"/>
    </row>
    <row r="230" ht="15.75" customHeight="1">
      <c r="E230" s="185"/>
    </row>
    <row r="231" ht="15.75" customHeight="1">
      <c r="E231" s="185"/>
    </row>
    <row r="232" ht="15.75" customHeight="1">
      <c r="E232" s="185"/>
    </row>
    <row r="233" ht="15.75" customHeight="1">
      <c r="E233" s="185"/>
    </row>
    <row r="234" ht="15.75" customHeight="1">
      <c r="E234" s="185"/>
    </row>
    <row r="235" ht="15.75" customHeight="1">
      <c r="E235" s="185"/>
    </row>
    <row r="236" ht="15.75" customHeight="1">
      <c r="E236" s="185"/>
    </row>
    <row r="237" ht="15.75" customHeight="1">
      <c r="E237" s="185"/>
    </row>
    <row r="238" ht="15.75" customHeight="1">
      <c r="E238" s="185"/>
    </row>
    <row r="239" ht="15.75" customHeight="1">
      <c r="E239" s="185"/>
    </row>
    <row r="240" ht="15.75" customHeight="1">
      <c r="E240" s="185"/>
    </row>
    <row r="241" ht="15.75" customHeight="1">
      <c r="E241" s="185"/>
    </row>
    <row r="242" ht="15.75" customHeight="1">
      <c r="E242" s="185"/>
    </row>
    <row r="243" ht="15.75" customHeight="1">
      <c r="E243" s="185"/>
    </row>
    <row r="244" ht="15.75" customHeight="1">
      <c r="E244" s="185"/>
    </row>
    <row r="245" ht="15.75" customHeight="1">
      <c r="E245" s="185"/>
    </row>
    <row r="246" ht="15.75" customHeight="1">
      <c r="E246" s="185"/>
    </row>
    <row r="247" ht="15.75" customHeight="1">
      <c r="E247" s="185"/>
    </row>
    <row r="248" ht="15.75" customHeight="1">
      <c r="E248" s="185"/>
    </row>
    <row r="249" ht="15.75" customHeight="1">
      <c r="E249" s="185"/>
    </row>
    <row r="250" ht="15.75" customHeight="1">
      <c r="E250" s="185"/>
    </row>
    <row r="251" ht="15.75" customHeight="1">
      <c r="E251" s="185"/>
    </row>
    <row r="252" ht="15.75" customHeight="1">
      <c r="E252" s="185"/>
    </row>
    <row r="253" ht="15.75" customHeight="1">
      <c r="E253" s="185"/>
    </row>
    <row r="254" ht="15.75" customHeight="1">
      <c r="E254" s="185"/>
    </row>
    <row r="255" ht="15.75" customHeight="1">
      <c r="E255" s="185"/>
    </row>
    <row r="256" ht="15.75" customHeight="1">
      <c r="E256" s="185"/>
    </row>
    <row r="257" ht="15.75" customHeight="1">
      <c r="E257" s="185"/>
    </row>
    <row r="258" ht="15.75" customHeight="1">
      <c r="E258" s="185"/>
    </row>
    <row r="259" ht="15.75" customHeight="1">
      <c r="E259" s="185"/>
    </row>
    <row r="260" ht="15.75" customHeight="1">
      <c r="E260" s="185"/>
    </row>
    <row r="261" ht="15.75" customHeight="1">
      <c r="E261" s="185"/>
    </row>
    <row r="262" ht="15.75" customHeight="1">
      <c r="E262" s="185"/>
    </row>
    <row r="263" ht="15.75" customHeight="1">
      <c r="E263" s="185"/>
    </row>
    <row r="264" ht="15.75" customHeight="1">
      <c r="E264" s="185"/>
    </row>
    <row r="265" ht="15.75" customHeight="1">
      <c r="E265" s="185"/>
    </row>
    <row r="266" ht="15.75" customHeight="1">
      <c r="E266" s="185"/>
    </row>
    <row r="267" ht="15.75" customHeight="1">
      <c r="E267" s="185"/>
    </row>
    <row r="268" ht="15.75" customHeight="1">
      <c r="E268" s="185"/>
    </row>
    <row r="269" ht="15.75" customHeight="1">
      <c r="E269" s="185"/>
    </row>
    <row r="270" ht="15.75" customHeight="1">
      <c r="E270" s="185"/>
    </row>
    <row r="271" ht="15.75" customHeight="1">
      <c r="E271" s="185"/>
    </row>
    <row r="272" ht="15.75" customHeight="1">
      <c r="E272" s="185"/>
    </row>
    <row r="273" ht="15.75" customHeight="1">
      <c r="E273" s="185"/>
    </row>
    <row r="274" ht="15.75" customHeight="1">
      <c r="E274" s="185"/>
    </row>
    <row r="275" ht="15.75" customHeight="1">
      <c r="E275" s="185"/>
    </row>
    <row r="276" ht="15.75" customHeight="1">
      <c r="E276" s="185"/>
    </row>
    <row r="277" ht="15.75" customHeight="1">
      <c r="E277" s="185"/>
    </row>
    <row r="278" ht="15.75" customHeight="1">
      <c r="E278" s="185"/>
    </row>
    <row r="279" ht="15.75" customHeight="1">
      <c r="E279" s="185"/>
    </row>
    <row r="280" ht="15.75" customHeight="1">
      <c r="E280" s="185"/>
    </row>
    <row r="281" ht="15.75" customHeight="1">
      <c r="E281" s="185"/>
    </row>
    <row r="282" ht="15.75" customHeight="1">
      <c r="E282" s="185"/>
    </row>
    <row r="283" ht="15.75" customHeight="1">
      <c r="E283" s="185"/>
    </row>
    <row r="284" ht="15.75" customHeight="1">
      <c r="E284" s="185"/>
    </row>
    <row r="285" ht="15.75" customHeight="1">
      <c r="E285" s="185"/>
    </row>
    <row r="286" ht="15.75" customHeight="1">
      <c r="E286" s="185"/>
    </row>
    <row r="287" ht="15.75" customHeight="1">
      <c r="E287" s="185"/>
    </row>
    <row r="288" ht="15.75" customHeight="1">
      <c r="E288" s="185"/>
    </row>
    <row r="289" ht="15.75" customHeight="1">
      <c r="E289" s="185"/>
    </row>
    <row r="290" ht="15.75" customHeight="1">
      <c r="E290" s="185"/>
    </row>
    <row r="291" ht="15.75" customHeight="1">
      <c r="E291" s="185"/>
    </row>
    <row r="292" ht="15.75" customHeight="1">
      <c r="E292" s="185"/>
    </row>
    <row r="293" ht="15.75" customHeight="1">
      <c r="E293" s="185"/>
    </row>
    <row r="294" ht="15.75" customHeight="1">
      <c r="E294" s="185"/>
    </row>
    <row r="295" ht="15.75" customHeight="1">
      <c r="E295" s="185"/>
    </row>
    <row r="296" ht="15.75" customHeight="1">
      <c r="E296" s="185"/>
    </row>
    <row r="297" ht="15.75" customHeight="1">
      <c r="E297" s="185"/>
    </row>
    <row r="298" ht="15.75" customHeight="1">
      <c r="E298" s="185"/>
    </row>
    <row r="299" ht="15.75" customHeight="1">
      <c r="E299" s="185"/>
    </row>
    <row r="300" ht="15.75" customHeight="1">
      <c r="E300" s="185"/>
    </row>
    <row r="301" ht="15.75" customHeight="1">
      <c r="E301" s="185"/>
    </row>
    <row r="302" ht="15.75" customHeight="1">
      <c r="E302" s="185"/>
    </row>
    <row r="303" ht="15.75" customHeight="1">
      <c r="E303" s="185"/>
    </row>
    <row r="304" ht="15.75" customHeight="1">
      <c r="E304" s="185"/>
    </row>
    <row r="305" ht="15.75" customHeight="1">
      <c r="E305" s="185"/>
    </row>
    <row r="306" ht="15.75" customHeight="1">
      <c r="E306" s="185"/>
    </row>
    <row r="307" ht="15.75" customHeight="1">
      <c r="E307" s="185"/>
    </row>
    <row r="308" ht="15.75" customHeight="1">
      <c r="E308" s="185"/>
    </row>
    <row r="309" ht="15.75" customHeight="1">
      <c r="E309" s="185"/>
    </row>
    <row r="310" ht="15.75" customHeight="1">
      <c r="E310" s="185"/>
    </row>
    <row r="311" ht="15.75" customHeight="1">
      <c r="E311" s="185"/>
    </row>
    <row r="312" ht="15.75" customHeight="1">
      <c r="E312" s="185"/>
    </row>
    <row r="313" ht="15.75" customHeight="1">
      <c r="E313" s="185"/>
    </row>
    <row r="314" ht="15.75" customHeight="1">
      <c r="E314" s="185"/>
    </row>
    <row r="315" ht="15.75" customHeight="1">
      <c r="E315" s="185"/>
    </row>
    <row r="316" ht="15.75" customHeight="1">
      <c r="E316" s="185"/>
    </row>
    <row r="317" ht="15.75" customHeight="1">
      <c r="E317" s="185"/>
    </row>
    <row r="318" ht="15.75" customHeight="1">
      <c r="E318" s="185"/>
    </row>
    <row r="319" ht="15.75" customHeight="1">
      <c r="E319" s="185"/>
    </row>
    <row r="320" ht="15.75" customHeight="1">
      <c r="E320" s="185"/>
    </row>
    <row r="321" ht="15.75" customHeight="1">
      <c r="E321" s="185"/>
    </row>
    <row r="322" ht="15.75" customHeight="1">
      <c r="E322" s="185"/>
    </row>
    <row r="323" ht="15.75" customHeight="1">
      <c r="E323" s="185"/>
    </row>
    <row r="324" ht="15.75" customHeight="1">
      <c r="E324" s="185"/>
    </row>
    <row r="325" ht="15.75" customHeight="1">
      <c r="E325" s="185"/>
    </row>
    <row r="326" ht="15.75" customHeight="1">
      <c r="E326" s="185"/>
    </row>
    <row r="327" ht="15.75" customHeight="1">
      <c r="E327" s="185"/>
    </row>
    <row r="328" ht="15.75" customHeight="1">
      <c r="E328" s="185"/>
    </row>
    <row r="329" ht="15.75" customHeight="1">
      <c r="E329" s="185"/>
    </row>
    <row r="330" ht="15.75" customHeight="1">
      <c r="E330" s="185"/>
    </row>
    <row r="331" ht="15.75" customHeight="1">
      <c r="E331" s="185"/>
    </row>
    <row r="332" ht="15.75" customHeight="1">
      <c r="E332" s="185"/>
    </row>
    <row r="333" ht="15.75" customHeight="1">
      <c r="E333" s="185"/>
    </row>
    <row r="334" ht="15.75" customHeight="1">
      <c r="E334" s="185"/>
    </row>
    <row r="335" ht="15.75" customHeight="1">
      <c r="E335" s="185"/>
    </row>
    <row r="336" ht="15.75" customHeight="1">
      <c r="E336" s="185"/>
    </row>
    <row r="337" ht="15.75" customHeight="1">
      <c r="E337" s="185"/>
    </row>
    <row r="338" ht="15.75" customHeight="1">
      <c r="E338" s="185"/>
    </row>
    <row r="339" ht="15.75" customHeight="1">
      <c r="E339" s="185"/>
    </row>
    <row r="340" ht="15.75" customHeight="1">
      <c r="E340" s="185"/>
    </row>
    <row r="341" ht="15.75" customHeight="1">
      <c r="E341" s="185"/>
    </row>
    <row r="342" ht="15.75" customHeight="1">
      <c r="E342" s="185"/>
    </row>
    <row r="343" ht="15.75" customHeight="1">
      <c r="E343" s="185"/>
    </row>
    <row r="344" ht="15.75" customHeight="1">
      <c r="E344" s="185"/>
    </row>
    <row r="345" ht="15.75" customHeight="1">
      <c r="E345" s="185"/>
    </row>
    <row r="346" ht="15.75" customHeight="1">
      <c r="E346" s="185"/>
    </row>
    <row r="347" ht="15.75" customHeight="1">
      <c r="E347" s="185"/>
    </row>
    <row r="348" ht="15.75" customHeight="1">
      <c r="E348" s="185"/>
    </row>
    <row r="349" ht="15.75" customHeight="1">
      <c r="E349" s="185"/>
    </row>
    <row r="350" ht="15.75" customHeight="1">
      <c r="E350" s="185"/>
    </row>
    <row r="351" ht="15.75" customHeight="1">
      <c r="E351" s="185"/>
    </row>
    <row r="352" ht="15.75" customHeight="1">
      <c r="E352" s="185"/>
    </row>
    <row r="353" ht="15.75" customHeight="1">
      <c r="E353" s="185"/>
    </row>
    <row r="354" ht="15.75" customHeight="1">
      <c r="E354" s="185"/>
    </row>
    <row r="355" ht="15.75" customHeight="1">
      <c r="E355" s="185"/>
    </row>
    <row r="356" ht="15.75" customHeight="1">
      <c r="E356" s="185"/>
    </row>
    <row r="357" ht="15.75" customHeight="1">
      <c r="E357" s="185"/>
    </row>
    <row r="358" ht="15.75" customHeight="1">
      <c r="E358" s="185"/>
    </row>
    <row r="359" ht="15.75" customHeight="1">
      <c r="E359" s="185"/>
    </row>
    <row r="360" ht="15.75" customHeight="1">
      <c r="E360" s="185"/>
    </row>
    <row r="361" ht="15.75" customHeight="1">
      <c r="E361" s="185"/>
    </row>
    <row r="362" ht="15.75" customHeight="1">
      <c r="E362" s="185"/>
    </row>
    <row r="363" ht="15.75" customHeight="1">
      <c r="E363" s="185"/>
    </row>
    <row r="364" ht="15.75" customHeight="1">
      <c r="E364" s="185"/>
    </row>
    <row r="365" ht="15.75" customHeight="1">
      <c r="E365" s="185"/>
    </row>
    <row r="366" ht="15.75" customHeight="1">
      <c r="E366" s="185"/>
    </row>
    <row r="367" ht="15.75" customHeight="1">
      <c r="E367" s="185"/>
    </row>
    <row r="368" ht="15.75" customHeight="1">
      <c r="E368" s="185"/>
    </row>
    <row r="369" ht="15.75" customHeight="1">
      <c r="E369" s="185"/>
    </row>
    <row r="370" ht="15.75" customHeight="1">
      <c r="E370" s="185"/>
    </row>
    <row r="371" ht="15.75" customHeight="1">
      <c r="E371" s="185"/>
    </row>
    <row r="372" ht="15.75" customHeight="1">
      <c r="E372" s="185"/>
    </row>
    <row r="373" ht="15.75" customHeight="1">
      <c r="E373" s="185"/>
    </row>
    <row r="374" ht="15.75" customHeight="1">
      <c r="E374" s="185"/>
    </row>
    <row r="375" ht="15.75" customHeight="1">
      <c r="E375" s="185"/>
    </row>
    <row r="376" ht="15.75" customHeight="1">
      <c r="E376" s="185"/>
    </row>
    <row r="377" ht="15.75" customHeight="1">
      <c r="E377" s="185"/>
    </row>
    <row r="378" ht="15.75" customHeight="1">
      <c r="E378" s="185"/>
    </row>
    <row r="379" ht="15.75" customHeight="1">
      <c r="E379" s="185"/>
    </row>
    <row r="380" ht="15.75" customHeight="1">
      <c r="E380" s="185"/>
    </row>
    <row r="381" ht="15.75" customHeight="1">
      <c r="E381" s="185"/>
    </row>
    <row r="382" ht="15.75" customHeight="1">
      <c r="E382" s="185"/>
    </row>
    <row r="383" ht="15.75" customHeight="1">
      <c r="E383" s="185"/>
    </row>
    <row r="384" ht="15.75" customHeight="1">
      <c r="E384" s="185"/>
    </row>
    <row r="385" ht="15.75" customHeight="1">
      <c r="E385" s="185"/>
    </row>
    <row r="386" ht="15.75" customHeight="1">
      <c r="E386" s="185"/>
    </row>
    <row r="387" ht="15.75" customHeight="1">
      <c r="E387" s="185"/>
    </row>
    <row r="388" ht="15.75" customHeight="1">
      <c r="E388" s="185"/>
    </row>
    <row r="389" ht="15.75" customHeight="1">
      <c r="E389" s="185"/>
    </row>
    <row r="390" ht="15.75" customHeight="1">
      <c r="E390" s="185"/>
    </row>
    <row r="391" ht="15.75" customHeight="1">
      <c r="E391" s="185"/>
    </row>
    <row r="392" ht="15.75" customHeight="1">
      <c r="E392" s="185"/>
    </row>
    <row r="393" ht="15.75" customHeight="1">
      <c r="E393" s="185"/>
    </row>
    <row r="394" ht="15.75" customHeight="1">
      <c r="E394" s="185"/>
    </row>
    <row r="395" ht="15.75" customHeight="1">
      <c r="E395" s="185"/>
    </row>
    <row r="396" ht="15.75" customHeight="1">
      <c r="E396" s="185"/>
    </row>
    <row r="397" ht="15.75" customHeight="1">
      <c r="E397" s="185"/>
    </row>
    <row r="398" ht="15.75" customHeight="1">
      <c r="E398" s="185"/>
    </row>
    <row r="399" ht="15.75" customHeight="1">
      <c r="E399" s="185"/>
    </row>
    <row r="400" ht="15.75" customHeight="1">
      <c r="E400" s="185"/>
    </row>
    <row r="401" ht="15.75" customHeight="1">
      <c r="E401" s="185"/>
    </row>
    <row r="402" ht="15.75" customHeight="1">
      <c r="E402" s="185"/>
    </row>
    <row r="403" ht="15.75" customHeight="1">
      <c r="E403" s="185"/>
    </row>
    <row r="404" ht="15.75" customHeight="1">
      <c r="E404" s="185"/>
    </row>
    <row r="405" ht="15.75" customHeight="1">
      <c r="E405" s="185"/>
    </row>
    <row r="406" ht="15.75" customHeight="1">
      <c r="E406" s="185"/>
    </row>
    <row r="407" ht="15.75" customHeight="1">
      <c r="E407" s="185"/>
    </row>
    <row r="408" ht="15.75" customHeight="1">
      <c r="E408" s="185"/>
    </row>
    <row r="409" ht="15.75" customHeight="1">
      <c r="E409" s="185"/>
    </row>
    <row r="410" ht="15.75" customHeight="1">
      <c r="E410" s="185"/>
    </row>
    <row r="411" ht="15.75" customHeight="1">
      <c r="E411" s="185"/>
    </row>
    <row r="412" ht="15.75" customHeight="1">
      <c r="E412" s="185"/>
    </row>
    <row r="413" ht="15.75" customHeight="1">
      <c r="E413" s="185"/>
    </row>
    <row r="414" ht="15.75" customHeight="1">
      <c r="E414" s="185"/>
    </row>
    <row r="415" ht="15.75" customHeight="1">
      <c r="E415" s="185"/>
    </row>
    <row r="416" ht="15.75" customHeight="1">
      <c r="E416" s="185"/>
    </row>
    <row r="417" ht="15.75" customHeight="1">
      <c r="E417" s="185"/>
    </row>
    <row r="418" ht="15.75" customHeight="1">
      <c r="E418" s="185"/>
    </row>
    <row r="419" ht="15.75" customHeight="1">
      <c r="E419" s="185"/>
    </row>
    <row r="420" ht="15.75" customHeight="1">
      <c r="E420" s="185"/>
    </row>
    <row r="421" ht="15.75" customHeight="1">
      <c r="E421" s="185"/>
    </row>
    <row r="422" ht="15.75" customHeight="1">
      <c r="E422" s="185"/>
    </row>
    <row r="423" ht="15.75" customHeight="1">
      <c r="E423" s="185"/>
    </row>
    <row r="424" ht="15.75" customHeight="1">
      <c r="E424" s="185"/>
    </row>
    <row r="425" ht="15.75" customHeight="1">
      <c r="E425" s="185"/>
    </row>
    <row r="426" ht="15.75" customHeight="1">
      <c r="E426" s="185"/>
    </row>
    <row r="427" ht="15.75" customHeight="1">
      <c r="E427" s="185"/>
    </row>
    <row r="428" ht="15.75" customHeight="1">
      <c r="E428" s="185"/>
    </row>
    <row r="429" ht="15.75" customHeight="1">
      <c r="E429" s="185"/>
    </row>
    <row r="430" ht="15.75" customHeight="1">
      <c r="E430" s="185"/>
    </row>
    <row r="431" ht="15.75" customHeight="1">
      <c r="E431" s="185"/>
    </row>
    <row r="432" ht="15.75" customHeight="1">
      <c r="E432" s="185"/>
    </row>
    <row r="433" ht="15.75" customHeight="1">
      <c r="E433" s="185"/>
    </row>
    <row r="434" ht="15.75" customHeight="1">
      <c r="E434" s="185"/>
    </row>
    <row r="435" ht="15.75" customHeight="1">
      <c r="E435" s="185"/>
    </row>
    <row r="436" ht="15.75" customHeight="1">
      <c r="E436" s="185"/>
    </row>
    <row r="437" ht="15.75" customHeight="1">
      <c r="E437" s="185"/>
    </row>
    <row r="438" ht="15.75" customHeight="1">
      <c r="E438" s="185"/>
    </row>
    <row r="439" ht="15.75" customHeight="1">
      <c r="E439" s="185"/>
    </row>
    <row r="440" ht="15.75" customHeight="1">
      <c r="E440" s="185"/>
    </row>
    <row r="441" ht="15.75" customHeight="1">
      <c r="E441" s="185"/>
    </row>
    <row r="442" ht="15.75" customHeight="1">
      <c r="E442" s="185"/>
    </row>
    <row r="443" ht="15.75" customHeight="1">
      <c r="E443" s="185"/>
    </row>
    <row r="444" ht="15.75" customHeight="1">
      <c r="E444" s="185"/>
    </row>
    <row r="445" ht="15.75" customHeight="1">
      <c r="E445" s="185"/>
    </row>
    <row r="446" ht="15.75" customHeight="1">
      <c r="E446" s="185"/>
    </row>
    <row r="447" ht="15.75" customHeight="1">
      <c r="E447" s="185"/>
    </row>
    <row r="448" ht="15.75" customHeight="1">
      <c r="E448" s="185"/>
    </row>
    <row r="449" ht="15.75" customHeight="1">
      <c r="E449" s="185"/>
    </row>
    <row r="450" ht="15.75" customHeight="1">
      <c r="E450" s="185"/>
    </row>
    <row r="451" ht="15.75" customHeight="1">
      <c r="E451" s="185"/>
    </row>
    <row r="452" ht="15.75" customHeight="1">
      <c r="E452" s="185"/>
    </row>
    <row r="453" ht="15.75" customHeight="1">
      <c r="E453" s="185"/>
    </row>
    <row r="454" ht="15.75" customHeight="1">
      <c r="E454" s="185"/>
    </row>
    <row r="455" ht="15.75" customHeight="1">
      <c r="E455" s="185"/>
    </row>
    <row r="456" ht="15.75" customHeight="1">
      <c r="E456" s="185"/>
    </row>
    <row r="457" ht="15.75" customHeight="1">
      <c r="E457" s="185"/>
    </row>
    <row r="458" ht="15.75" customHeight="1">
      <c r="E458" s="185"/>
    </row>
    <row r="459" ht="15.75" customHeight="1">
      <c r="E459" s="185"/>
    </row>
    <row r="460" ht="15.75" customHeight="1">
      <c r="E460" s="185"/>
    </row>
    <row r="461" ht="15.75" customHeight="1">
      <c r="E461" s="185"/>
    </row>
    <row r="462" ht="15.75" customHeight="1">
      <c r="E462" s="185"/>
    </row>
    <row r="463" ht="15.75" customHeight="1">
      <c r="E463" s="185"/>
    </row>
    <row r="464" ht="15.75" customHeight="1">
      <c r="E464" s="185"/>
    </row>
    <row r="465" ht="15.75" customHeight="1">
      <c r="E465" s="185"/>
    </row>
    <row r="466" ht="15.75" customHeight="1">
      <c r="E466" s="185"/>
    </row>
    <row r="467" ht="15.75" customHeight="1">
      <c r="E467" s="185"/>
    </row>
    <row r="468" ht="15.75" customHeight="1">
      <c r="E468" s="185"/>
    </row>
    <row r="469" ht="15.75" customHeight="1">
      <c r="E469" s="185"/>
    </row>
    <row r="470" ht="15.75" customHeight="1">
      <c r="E470" s="185"/>
    </row>
    <row r="471" ht="15.75" customHeight="1">
      <c r="E471" s="185"/>
    </row>
    <row r="472" ht="15.75" customHeight="1">
      <c r="E472" s="185"/>
    </row>
    <row r="473" ht="15.75" customHeight="1">
      <c r="E473" s="185"/>
    </row>
    <row r="474" ht="15.75" customHeight="1">
      <c r="E474" s="185"/>
    </row>
    <row r="475" ht="15.75" customHeight="1">
      <c r="E475" s="185"/>
    </row>
    <row r="476" ht="15.75" customHeight="1">
      <c r="E476" s="185"/>
    </row>
    <row r="477" ht="15.75" customHeight="1">
      <c r="E477" s="185"/>
    </row>
    <row r="478" ht="15.75" customHeight="1">
      <c r="E478" s="185"/>
    </row>
    <row r="479" ht="15.75" customHeight="1">
      <c r="E479" s="185"/>
    </row>
    <row r="480" ht="15.75" customHeight="1">
      <c r="E480" s="185"/>
    </row>
    <row r="481" ht="15.75" customHeight="1">
      <c r="E481" s="185"/>
    </row>
    <row r="482" ht="15.75" customHeight="1">
      <c r="E482" s="185"/>
    </row>
    <row r="483" ht="15.75" customHeight="1">
      <c r="E483" s="185"/>
    </row>
    <row r="484" ht="15.75" customHeight="1">
      <c r="E484" s="185"/>
    </row>
    <row r="485" ht="15.75" customHeight="1">
      <c r="E485" s="185"/>
    </row>
    <row r="486" ht="15.75" customHeight="1">
      <c r="E486" s="185"/>
    </row>
    <row r="487" ht="15.75" customHeight="1">
      <c r="E487" s="185"/>
    </row>
    <row r="488" ht="15.75" customHeight="1">
      <c r="E488" s="185"/>
    </row>
    <row r="489" ht="15.75" customHeight="1">
      <c r="E489" s="185"/>
    </row>
    <row r="490" ht="15.75" customHeight="1">
      <c r="E490" s="185"/>
    </row>
    <row r="491" ht="15.75" customHeight="1">
      <c r="E491" s="185"/>
    </row>
    <row r="492" ht="15.75" customHeight="1">
      <c r="E492" s="185"/>
    </row>
    <row r="493" ht="15.75" customHeight="1">
      <c r="E493" s="185"/>
    </row>
    <row r="494" ht="15.75" customHeight="1">
      <c r="E494" s="185"/>
    </row>
    <row r="495" ht="15.75" customHeight="1">
      <c r="E495" s="185"/>
    </row>
    <row r="496" ht="15.75" customHeight="1">
      <c r="E496" s="185"/>
    </row>
    <row r="497" ht="15.75" customHeight="1">
      <c r="E497" s="185"/>
    </row>
    <row r="498" ht="15.75" customHeight="1">
      <c r="E498" s="185"/>
    </row>
    <row r="499" ht="15.75" customHeight="1">
      <c r="E499" s="185"/>
    </row>
    <row r="500" ht="15.75" customHeight="1">
      <c r="E500" s="185"/>
    </row>
    <row r="501" ht="15.75" customHeight="1">
      <c r="E501" s="185"/>
    </row>
    <row r="502" ht="15.75" customHeight="1">
      <c r="E502" s="185"/>
    </row>
    <row r="503" ht="15.75" customHeight="1">
      <c r="E503" s="185"/>
    </row>
    <row r="504" ht="15.75" customHeight="1">
      <c r="E504" s="185"/>
    </row>
    <row r="505" ht="15.75" customHeight="1">
      <c r="E505" s="185"/>
    </row>
    <row r="506" ht="15.75" customHeight="1">
      <c r="E506" s="185"/>
    </row>
    <row r="507" ht="15.75" customHeight="1">
      <c r="E507" s="185"/>
    </row>
    <row r="508" ht="15.75" customHeight="1">
      <c r="E508" s="185"/>
    </row>
    <row r="509" ht="15.75" customHeight="1">
      <c r="E509" s="185"/>
    </row>
    <row r="510" ht="15.75" customHeight="1">
      <c r="E510" s="185"/>
    </row>
    <row r="511" ht="15.75" customHeight="1">
      <c r="E511" s="185"/>
    </row>
    <row r="512" ht="15.75" customHeight="1">
      <c r="E512" s="185"/>
    </row>
    <row r="513" ht="15.75" customHeight="1">
      <c r="E513" s="185"/>
    </row>
    <row r="514" ht="15.75" customHeight="1">
      <c r="E514" s="185"/>
    </row>
    <row r="515" ht="15.75" customHeight="1">
      <c r="E515" s="185"/>
    </row>
    <row r="516" ht="15.75" customHeight="1">
      <c r="E516" s="185"/>
    </row>
    <row r="517" ht="15.75" customHeight="1">
      <c r="E517" s="185"/>
    </row>
    <row r="518" ht="15.75" customHeight="1">
      <c r="E518" s="185"/>
    </row>
    <row r="519" ht="15.75" customHeight="1">
      <c r="E519" s="185"/>
    </row>
    <row r="520" ht="15.75" customHeight="1">
      <c r="E520" s="185"/>
    </row>
    <row r="521" ht="15.75" customHeight="1">
      <c r="E521" s="185"/>
    </row>
    <row r="522" ht="15.75" customHeight="1">
      <c r="E522" s="185"/>
    </row>
    <row r="523" ht="15.75" customHeight="1">
      <c r="E523" s="185"/>
    </row>
    <row r="524" ht="15.75" customHeight="1">
      <c r="E524" s="185"/>
    </row>
    <row r="525" ht="15.75" customHeight="1">
      <c r="E525" s="185"/>
    </row>
    <row r="526" ht="15.75" customHeight="1">
      <c r="E526" s="185"/>
    </row>
    <row r="527" ht="15.75" customHeight="1">
      <c r="E527" s="185"/>
    </row>
    <row r="528" ht="15.75" customHeight="1">
      <c r="E528" s="185"/>
    </row>
    <row r="529" ht="15.75" customHeight="1">
      <c r="E529" s="185"/>
    </row>
    <row r="530" ht="15.75" customHeight="1">
      <c r="E530" s="185"/>
    </row>
    <row r="531" ht="15.75" customHeight="1">
      <c r="E531" s="185"/>
    </row>
    <row r="532" ht="15.75" customHeight="1">
      <c r="E532" s="185"/>
    </row>
    <row r="533" ht="15.75" customHeight="1">
      <c r="E533" s="185"/>
    </row>
    <row r="534" ht="15.75" customHeight="1">
      <c r="E534" s="185"/>
    </row>
    <row r="535" ht="15.75" customHeight="1">
      <c r="E535" s="185"/>
    </row>
    <row r="536" ht="15.75" customHeight="1">
      <c r="E536" s="185"/>
    </row>
    <row r="537" ht="15.75" customHeight="1">
      <c r="E537" s="185"/>
    </row>
    <row r="538" ht="15.75" customHeight="1">
      <c r="E538" s="185"/>
    </row>
    <row r="539" ht="15.75" customHeight="1">
      <c r="E539" s="185"/>
    </row>
    <row r="540" ht="15.75" customHeight="1">
      <c r="E540" s="185"/>
    </row>
    <row r="541" ht="15.75" customHeight="1">
      <c r="E541" s="185"/>
    </row>
    <row r="542" ht="15.75" customHeight="1">
      <c r="E542" s="185"/>
    </row>
    <row r="543" ht="15.75" customHeight="1">
      <c r="E543" s="185"/>
    </row>
    <row r="544" ht="15.75" customHeight="1">
      <c r="E544" s="185"/>
    </row>
    <row r="545" ht="15.75" customHeight="1">
      <c r="E545" s="185"/>
    </row>
    <row r="546" ht="15.75" customHeight="1">
      <c r="E546" s="185"/>
    </row>
    <row r="547" ht="15.75" customHeight="1">
      <c r="E547" s="185"/>
    </row>
    <row r="548" ht="15.75" customHeight="1">
      <c r="E548" s="185"/>
    </row>
    <row r="549" ht="15.75" customHeight="1">
      <c r="E549" s="185"/>
    </row>
    <row r="550" ht="15.75" customHeight="1">
      <c r="E550" s="185"/>
    </row>
    <row r="551" ht="15.75" customHeight="1">
      <c r="E551" s="185"/>
    </row>
    <row r="552" ht="15.75" customHeight="1">
      <c r="E552" s="185"/>
    </row>
    <row r="553" ht="15.75" customHeight="1">
      <c r="E553" s="185"/>
    </row>
    <row r="554" ht="15.75" customHeight="1">
      <c r="E554" s="185"/>
    </row>
    <row r="555" ht="15.75" customHeight="1">
      <c r="E555" s="185"/>
    </row>
    <row r="556" ht="15.75" customHeight="1">
      <c r="E556" s="185"/>
    </row>
    <row r="557" ht="15.75" customHeight="1">
      <c r="E557" s="185"/>
    </row>
    <row r="558" ht="15.75" customHeight="1">
      <c r="E558" s="185"/>
    </row>
    <row r="559" ht="15.75" customHeight="1">
      <c r="E559" s="185"/>
    </row>
    <row r="560" ht="15.75" customHeight="1">
      <c r="E560" s="185"/>
    </row>
    <row r="561" ht="15.75" customHeight="1">
      <c r="E561" s="185"/>
    </row>
    <row r="562" ht="15.75" customHeight="1">
      <c r="E562" s="185"/>
    </row>
    <row r="563" ht="15.75" customHeight="1">
      <c r="E563" s="185"/>
    </row>
    <row r="564" ht="15.75" customHeight="1">
      <c r="E564" s="185"/>
    </row>
    <row r="565" ht="15.75" customHeight="1">
      <c r="E565" s="185"/>
    </row>
    <row r="566" ht="15.75" customHeight="1">
      <c r="E566" s="185"/>
    </row>
    <row r="567" ht="15.75" customHeight="1">
      <c r="E567" s="185"/>
    </row>
    <row r="568" ht="15.75" customHeight="1">
      <c r="E568" s="185"/>
    </row>
    <row r="569" ht="15.75" customHeight="1">
      <c r="E569" s="185"/>
    </row>
    <row r="570" ht="15.75" customHeight="1">
      <c r="E570" s="185"/>
    </row>
    <row r="571" ht="15.75" customHeight="1">
      <c r="E571" s="185"/>
    </row>
    <row r="572" ht="15.75" customHeight="1">
      <c r="E572" s="185"/>
    </row>
    <row r="573" ht="15.75" customHeight="1">
      <c r="E573" s="185"/>
    </row>
    <row r="574" ht="15.75" customHeight="1">
      <c r="E574" s="185"/>
    </row>
    <row r="575" ht="15.75" customHeight="1">
      <c r="E575" s="185"/>
    </row>
    <row r="576" ht="15.75" customHeight="1">
      <c r="E576" s="185"/>
    </row>
    <row r="577" ht="15.75" customHeight="1">
      <c r="E577" s="185"/>
    </row>
    <row r="578" ht="15.75" customHeight="1">
      <c r="E578" s="185"/>
    </row>
    <row r="579" ht="15.75" customHeight="1">
      <c r="E579" s="185"/>
    </row>
    <row r="580" ht="15.75" customHeight="1">
      <c r="E580" s="185"/>
    </row>
    <row r="581" ht="15.75" customHeight="1">
      <c r="E581" s="185"/>
    </row>
    <row r="582" ht="15.75" customHeight="1">
      <c r="E582" s="185"/>
    </row>
    <row r="583" ht="15.75" customHeight="1">
      <c r="E583" s="185"/>
    </row>
    <row r="584" ht="15.75" customHeight="1">
      <c r="E584" s="185"/>
    </row>
    <row r="585" ht="15.75" customHeight="1">
      <c r="E585" s="185"/>
    </row>
    <row r="586" ht="15.75" customHeight="1">
      <c r="E586" s="185"/>
    </row>
    <row r="587" ht="15.75" customHeight="1">
      <c r="E587" s="185"/>
    </row>
    <row r="588" ht="15.75" customHeight="1">
      <c r="E588" s="185"/>
    </row>
    <row r="589" ht="15.75" customHeight="1">
      <c r="E589" s="185"/>
    </row>
    <row r="590" ht="15.75" customHeight="1">
      <c r="E590" s="185"/>
    </row>
    <row r="591" ht="15.75" customHeight="1">
      <c r="E591" s="185"/>
    </row>
    <row r="592" ht="15.75" customHeight="1">
      <c r="E592" s="185"/>
    </row>
    <row r="593" ht="15.75" customHeight="1">
      <c r="E593" s="185"/>
    </row>
    <row r="594" ht="15.75" customHeight="1">
      <c r="E594" s="185"/>
    </row>
    <row r="595" ht="15.75" customHeight="1">
      <c r="E595" s="185"/>
    </row>
    <row r="596" ht="15.75" customHeight="1">
      <c r="E596" s="185"/>
    </row>
    <row r="597" ht="15.75" customHeight="1">
      <c r="E597" s="185"/>
    </row>
    <row r="598" ht="15.75" customHeight="1">
      <c r="E598" s="185"/>
    </row>
    <row r="599" ht="15.75" customHeight="1">
      <c r="E599" s="185"/>
    </row>
    <row r="600" ht="15.75" customHeight="1">
      <c r="E600" s="185"/>
    </row>
    <row r="601" ht="15.75" customHeight="1">
      <c r="E601" s="185"/>
    </row>
    <row r="602" ht="15.75" customHeight="1">
      <c r="E602" s="185"/>
    </row>
    <row r="603" ht="15.75" customHeight="1">
      <c r="E603" s="185"/>
    </row>
    <row r="604" ht="15.75" customHeight="1">
      <c r="E604" s="185"/>
    </row>
    <row r="605" ht="15.75" customHeight="1">
      <c r="E605" s="185"/>
    </row>
    <row r="606" ht="15.75" customHeight="1">
      <c r="E606" s="185"/>
    </row>
    <row r="607" ht="15.75" customHeight="1">
      <c r="E607" s="185"/>
    </row>
    <row r="608" ht="15.75" customHeight="1">
      <c r="E608" s="185"/>
    </row>
    <row r="609" ht="15.75" customHeight="1">
      <c r="E609" s="185"/>
    </row>
    <row r="610" ht="15.75" customHeight="1">
      <c r="E610" s="185"/>
    </row>
    <row r="611" ht="15.75" customHeight="1">
      <c r="E611" s="185"/>
    </row>
    <row r="612" ht="15.75" customHeight="1">
      <c r="E612" s="185"/>
    </row>
    <row r="613" ht="15.75" customHeight="1">
      <c r="E613" s="185"/>
    </row>
    <row r="614" ht="15.75" customHeight="1">
      <c r="E614" s="185"/>
    </row>
    <row r="615" ht="15.75" customHeight="1">
      <c r="E615" s="185"/>
    </row>
    <row r="616" ht="15.75" customHeight="1">
      <c r="E616" s="185"/>
    </row>
    <row r="617" ht="15.75" customHeight="1">
      <c r="E617" s="185"/>
    </row>
    <row r="618" ht="15.75" customHeight="1">
      <c r="E618" s="185"/>
    </row>
    <row r="619" ht="15.75" customHeight="1">
      <c r="E619" s="185"/>
    </row>
    <row r="620" ht="15.75" customHeight="1">
      <c r="E620" s="185"/>
    </row>
    <row r="621" ht="15.75" customHeight="1">
      <c r="E621" s="185"/>
    </row>
    <row r="622" ht="15.75" customHeight="1">
      <c r="E622" s="185"/>
    </row>
    <row r="623" ht="15.75" customHeight="1">
      <c r="E623" s="185"/>
    </row>
    <row r="624" ht="15.75" customHeight="1">
      <c r="E624" s="185"/>
    </row>
    <row r="625" ht="15.75" customHeight="1">
      <c r="E625" s="185"/>
    </row>
    <row r="626" ht="15.75" customHeight="1">
      <c r="E626" s="185"/>
    </row>
    <row r="627" ht="15.75" customHeight="1">
      <c r="E627" s="185"/>
    </row>
    <row r="628" ht="15.75" customHeight="1">
      <c r="E628" s="185"/>
    </row>
    <row r="629" ht="15.75" customHeight="1">
      <c r="E629" s="185"/>
    </row>
    <row r="630" ht="15.75" customHeight="1">
      <c r="E630" s="185"/>
    </row>
    <row r="631" ht="15.75" customHeight="1">
      <c r="E631" s="185"/>
    </row>
    <row r="632" ht="15.75" customHeight="1">
      <c r="E632" s="185"/>
    </row>
    <row r="633" ht="15.75" customHeight="1">
      <c r="E633" s="185"/>
    </row>
    <row r="634" ht="15.75" customHeight="1">
      <c r="E634" s="185"/>
    </row>
    <row r="635" ht="15.75" customHeight="1">
      <c r="E635" s="185"/>
    </row>
    <row r="636" ht="15.75" customHeight="1">
      <c r="E636" s="185"/>
    </row>
    <row r="637" ht="15.75" customHeight="1">
      <c r="E637" s="185"/>
    </row>
    <row r="638" ht="15.75" customHeight="1">
      <c r="E638" s="185"/>
    </row>
    <row r="639" ht="15.75" customHeight="1">
      <c r="E639" s="185"/>
    </row>
    <row r="640" ht="15.75" customHeight="1">
      <c r="E640" s="185"/>
    </row>
    <row r="641" ht="15.75" customHeight="1">
      <c r="E641" s="185"/>
    </row>
    <row r="642" ht="15.75" customHeight="1">
      <c r="E642" s="185"/>
    </row>
    <row r="643" ht="15.75" customHeight="1">
      <c r="E643" s="185"/>
    </row>
    <row r="644" ht="15.75" customHeight="1">
      <c r="E644" s="185"/>
    </row>
    <row r="645" ht="15.75" customHeight="1">
      <c r="E645" s="185"/>
    </row>
    <row r="646" ht="15.75" customHeight="1">
      <c r="E646" s="185"/>
    </row>
    <row r="647" ht="15.75" customHeight="1">
      <c r="E647" s="185"/>
    </row>
    <row r="648" ht="15.75" customHeight="1">
      <c r="E648" s="185"/>
    </row>
    <row r="649" ht="15.75" customHeight="1">
      <c r="E649" s="185"/>
    </row>
    <row r="650" ht="15.75" customHeight="1">
      <c r="E650" s="185"/>
    </row>
    <row r="651" ht="15.75" customHeight="1">
      <c r="E651" s="185"/>
    </row>
    <row r="652" ht="15.75" customHeight="1">
      <c r="E652" s="185"/>
    </row>
    <row r="653" ht="15.75" customHeight="1">
      <c r="E653" s="185"/>
    </row>
    <row r="654" ht="15.75" customHeight="1">
      <c r="E654" s="185"/>
    </row>
    <row r="655" ht="15.75" customHeight="1">
      <c r="E655" s="185"/>
    </row>
    <row r="656" ht="15.75" customHeight="1">
      <c r="E656" s="185"/>
    </row>
    <row r="657" ht="15.75" customHeight="1">
      <c r="E657" s="185"/>
    </row>
    <row r="658" ht="15.75" customHeight="1">
      <c r="E658" s="185"/>
    </row>
    <row r="659" ht="15.75" customHeight="1">
      <c r="E659" s="185"/>
    </row>
    <row r="660" ht="15.75" customHeight="1">
      <c r="E660" s="185"/>
    </row>
    <row r="661" ht="15.75" customHeight="1">
      <c r="E661" s="185"/>
    </row>
    <row r="662" ht="15.75" customHeight="1">
      <c r="E662" s="185"/>
    </row>
    <row r="663" ht="15.75" customHeight="1">
      <c r="E663" s="185"/>
    </row>
    <row r="664" ht="15.75" customHeight="1">
      <c r="E664" s="185"/>
    </row>
    <row r="665" ht="15.75" customHeight="1">
      <c r="E665" s="185"/>
    </row>
    <row r="666" ht="15.75" customHeight="1">
      <c r="E666" s="185"/>
    </row>
    <row r="667" ht="15.75" customHeight="1">
      <c r="E667" s="185"/>
    </row>
    <row r="668" ht="15.75" customHeight="1">
      <c r="E668" s="185"/>
    </row>
    <row r="669" ht="15.75" customHeight="1">
      <c r="E669" s="185"/>
    </row>
    <row r="670" ht="15.75" customHeight="1">
      <c r="E670" s="185"/>
    </row>
    <row r="671" ht="15.75" customHeight="1">
      <c r="E671" s="185"/>
    </row>
    <row r="672" ht="15.75" customHeight="1">
      <c r="E672" s="185"/>
    </row>
    <row r="673" ht="15.75" customHeight="1">
      <c r="E673" s="185"/>
    </row>
    <row r="674" ht="15.75" customHeight="1">
      <c r="E674" s="185"/>
    </row>
    <row r="675" ht="15.75" customHeight="1">
      <c r="E675" s="185"/>
    </row>
    <row r="676" ht="15.75" customHeight="1">
      <c r="E676" s="185"/>
    </row>
    <row r="677" ht="15.75" customHeight="1">
      <c r="E677" s="185"/>
    </row>
    <row r="678" ht="15.75" customHeight="1">
      <c r="E678" s="185"/>
    </row>
    <row r="679" ht="15.75" customHeight="1">
      <c r="E679" s="185"/>
    </row>
    <row r="680" ht="15.75" customHeight="1">
      <c r="E680" s="185"/>
    </row>
    <row r="681" ht="15.75" customHeight="1">
      <c r="E681" s="185"/>
    </row>
    <row r="682" ht="15.75" customHeight="1">
      <c r="E682" s="185"/>
    </row>
    <row r="683" ht="15.75" customHeight="1">
      <c r="E683" s="185"/>
    </row>
    <row r="684" ht="15.75" customHeight="1">
      <c r="E684" s="185"/>
    </row>
    <row r="685" ht="15.75" customHeight="1">
      <c r="E685" s="185"/>
    </row>
    <row r="686" ht="15.75" customHeight="1">
      <c r="E686" s="185"/>
    </row>
    <row r="687" ht="15.75" customHeight="1">
      <c r="E687" s="185"/>
    </row>
    <row r="688" ht="15.75" customHeight="1">
      <c r="E688" s="185"/>
    </row>
    <row r="689" ht="15.75" customHeight="1">
      <c r="E689" s="185"/>
    </row>
    <row r="690" ht="15.75" customHeight="1">
      <c r="E690" s="185"/>
    </row>
    <row r="691" ht="15.75" customHeight="1">
      <c r="E691" s="185"/>
    </row>
    <row r="692" ht="15.75" customHeight="1">
      <c r="E692" s="185"/>
    </row>
    <row r="693" ht="15.75" customHeight="1">
      <c r="E693" s="185"/>
    </row>
    <row r="694" ht="15.75" customHeight="1">
      <c r="E694" s="185"/>
    </row>
    <row r="695" ht="15.75" customHeight="1">
      <c r="E695" s="185"/>
    </row>
    <row r="696" ht="15.75" customHeight="1">
      <c r="E696" s="185"/>
    </row>
    <row r="697" ht="15.75" customHeight="1">
      <c r="E697" s="185"/>
    </row>
    <row r="698" ht="15.75" customHeight="1">
      <c r="E698" s="185"/>
    </row>
    <row r="699" ht="15.75" customHeight="1">
      <c r="E699" s="185"/>
    </row>
    <row r="700" ht="15.75" customHeight="1">
      <c r="E700" s="185"/>
    </row>
    <row r="701" ht="15.75" customHeight="1">
      <c r="E701" s="185"/>
    </row>
    <row r="702" ht="15.75" customHeight="1">
      <c r="E702" s="185"/>
    </row>
    <row r="703" ht="15.75" customHeight="1">
      <c r="E703" s="185"/>
    </row>
    <row r="704" ht="15.75" customHeight="1">
      <c r="E704" s="185"/>
    </row>
    <row r="705" ht="15.75" customHeight="1">
      <c r="E705" s="185"/>
    </row>
    <row r="706" ht="15.75" customHeight="1">
      <c r="E706" s="185"/>
    </row>
    <row r="707" ht="15.75" customHeight="1">
      <c r="E707" s="185"/>
    </row>
    <row r="708" ht="15.75" customHeight="1">
      <c r="E708" s="185"/>
    </row>
    <row r="709" ht="15.75" customHeight="1">
      <c r="E709" s="185"/>
    </row>
    <row r="710" ht="15.75" customHeight="1">
      <c r="E710" s="185"/>
    </row>
    <row r="711" ht="15.75" customHeight="1">
      <c r="E711" s="185"/>
    </row>
    <row r="712" ht="15.75" customHeight="1">
      <c r="E712" s="185"/>
    </row>
    <row r="713" ht="15.75" customHeight="1">
      <c r="E713" s="185"/>
    </row>
    <row r="714" ht="15.75" customHeight="1">
      <c r="E714" s="185"/>
    </row>
    <row r="715" ht="15.75" customHeight="1">
      <c r="E715" s="185"/>
    </row>
    <row r="716" ht="15.75" customHeight="1">
      <c r="E716" s="185"/>
    </row>
    <row r="717" ht="15.75" customHeight="1">
      <c r="E717" s="185"/>
    </row>
    <row r="718" ht="15.75" customHeight="1">
      <c r="E718" s="185"/>
    </row>
    <row r="719" ht="15.75" customHeight="1">
      <c r="E719" s="185"/>
    </row>
    <row r="720" ht="15.75" customHeight="1">
      <c r="E720" s="185"/>
    </row>
    <row r="721" ht="15.75" customHeight="1">
      <c r="E721" s="185"/>
    </row>
    <row r="722" ht="15.75" customHeight="1">
      <c r="E722" s="185"/>
    </row>
    <row r="723" ht="15.75" customHeight="1">
      <c r="E723" s="185"/>
    </row>
    <row r="724" ht="15.75" customHeight="1">
      <c r="E724" s="185"/>
    </row>
    <row r="725" ht="15.75" customHeight="1">
      <c r="E725" s="185"/>
    </row>
    <row r="726" ht="15.75" customHeight="1">
      <c r="E726" s="185"/>
    </row>
    <row r="727" ht="15.75" customHeight="1">
      <c r="E727" s="185"/>
    </row>
    <row r="728" ht="15.75" customHeight="1">
      <c r="E728" s="185"/>
    </row>
    <row r="729" ht="15.75" customHeight="1">
      <c r="E729" s="185"/>
    </row>
    <row r="730" ht="15.75" customHeight="1">
      <c r="E730" s="185"/>
    </row>
    <row r="731" ht="15.75" customHeight="1">
      <c r="E731" s="185"/>
    </row>
    <row r="732" ht="15.75" customHeight="1">
      <c r="E732" s="185"/>
    </row>
    <row r="733" ht="15.75" customHeight="1">
      <c r="E733" s="185"/>
    </row>
    <row r="734" ht="15.75" customHeight="1">
      <c r="E734" s="185"/>
    </row>
    <row r="735" ht="15.75" customHeight="1">
      <c r="E735" s="185"/>
    </row>
    <row r="736" ht="15.75" customHeight="1">
      <c r="E736" s="185"/>
    </row>
    <row r="737" ht="15.75" customHeight="1">
      <c r="E737" s="185"/>
    </row>
    <row r="738" ht="15.75" customHeight="1">
      <c r="E738" s="185"/>
    </row>
    <row r="739" ht="15.75" customHeight="1">
      <c r="E739" s="185"/>
    </row>
    <row r="740" ht="15.75" customHeight="1">
      <c r="E740" s="185"/>
    </row>
    <row r="741" ht="15.75" customHeight="1">
      <c r="E741" s="185"/>
    </row>
    <row r="742" ht="15.75" customHeight="1">
      <c r="E742" s="185"/>
    </row>
    <row r="743" ht="15.75" customHeight="1">
      <c r="E743" s="185"/>
    </row>
    <row r="744" ht="15.75" customHeight="1">
      <c r="E744" s="185"/>
    </row>
    <row r="745" ht="15.75" customHeight="1">
      <c r="E745" s="185"/>
    </row>
    <row r="746" ht="15.75" customHeight="1">
      <c r="E746" s="185"/>
    </row>
    <row r="747" ht="15.75" customHeight="1">
      <c r="E747" s="185"/>
    </row>
    <row r="748" ht="15.75" customHeight="1">
      <c r="E748" s="185"/>
    </row>
    <row r="749" ht="15.75" customHeight="1">
      <c r="E749" s="185"/>
    </row>
    <row r="750" ht="15.75" customHeight="1">
      <c r="E750" s="185"/>
    </row>
    <row r="751" ht="15.75" customHeight="1">
      <c r="E751" s="185"/>
    </row>
    <row r="752" ht="15.75" customHeight="1">
      <c r="E752" s="185"/>
    </row>
    <row r="753" ht="15.75" customHeight="1">
      <c r="E753" s="185"/>
    </row>
    <row r="754" ht="15.75" customHeight="1">
      <c r="E754" s="185"/>
    </row>
    <row r="755" ht="15.75" customHeight="1">
      <c r="E755" s="185"/>
    </row>
    <row r="756" ht="15.75" customHeight="1">
      <c r="E756" s="185"/>
    </row>
    <row r="757" ht="15.75" customHeight="1">
      <c r="E757" s="185"/>
    </row>
    <row r="758" ht="15.75" customHeight="1">
      <c r="E758" s="185"/>
    </row>
    <row r="759" ht="15.75" customHeight="1">
      <c r="E759" s="185"/>
    </row>
    <row r="760" ht="15.75" customHeight="1">
      <c r="E760" s="185"/>
    </row>
    <row r="761" ht="15.75" customHeight="1">
      <c r="E761" s="185"/>
    </row>
    <row r="762" ht="15.75" customHeight="1">
      <c r="E762" s="185"/>
    </row>
    <row r="763" ht="15.75" customHeight="1">
      <c r="E763" s="185"/>
    </row>
    <row r="764" ht="15.75" customHeight="1">
      <c r="E764" s="185"/>
    </row>
    <row r="765" ht="15.75" customHeight="1">
      <c r="E765" s="185"/>
    </row>
    <row r="766" ht="15.75" customHeight="1">
      <c r="E766" s="185"/>
    </row>
    <row r="767" ht="15.75" customHeight="1">
      <c r="E767" s="185"/>
    </row>
    <row r="768" ht="15.75" customHeight="1">
      <c r="E768" s="185"/>
    </row>
    <row r="769" ht="15.75" customHeight="1">
      <c r="E769" s="185"/>
    </row>
    <row r="770" ht="15.75" customHeight="1">
      <c r="E770" s="185"/>
    </row>
    <row r="771" ht="15.75" customHeight="1">
      <c r="E771" s="185"/>
    </row>
    <row r="772" ht="15.75" customHeight="1">
      <c r="E772" s="185"/>
    </row>
    <row r="773" ht="15.75" customHeight="1">
      <c r="E773" s="185"/>
    </row>
    <row r="774" ht="15.75" customHeight="1">
      <c r="E774" s="185"/>
    </row>
    <row r="775" ht="15.75" customHeight="1">
      <c r="E775" s="185"/>
    </row>
    <row r="776" ht="15.75" customHeight="1">
      <c r="E776" s="185"/>
    </row>
    <row r="777" ht="15.75" customHeight="1">
      <c r="E777" s="185"/>
    </row>
    <row r="778" ht="15.75" customHeight="1">
      <c r="E778" s="185"/>
    </row>
    <row r="779" ht="15.75" customHeight="1">
      <c r="E779" s="185"/>
    </row>
    <row r="780" ht="15.75" customHeight="1">
      <c r="E780" s="185"/>
    </row>
    <row r="781" ht="15.75" customHeight="1">
      <c r="E781" s="185"/>
    </row>
    <row r="782" ht="15.75" customHeight="1">
      <c r="E782" s="185"/>
    </row>
    <row r="783" ht="15.75" customHeight="1">
      <c r="E783" s="185"/>
    </row>
    <row r="784" ht="15.75" customHeight="1">
      <c r="E784" s="185"/>
    </row>
    <row r="785" ht="15.75" customHeight="1">
      <c r="E785" s="185"/>
    </row>
    <row r="786" ht="15.75" customHeight="1">
      <c r="E786" s="185"/>
    </row>
    <row r="787" ht="15.75" customHeight="1">
      <c r="E787" s="185"/>
    </row>
    <row r="788" ht="15.75" customHeight="1">
      <c r="E788" s="185"/>
    </row>
    <row r="789" ht="15.75" customHeight="1">
      <c r="E789" s="185"/>
    </row>
    <row r="790" ht="15.75" customHeight="1">
      <c r="E790" s="185"/>
    </row>
    <row r="791" ht="15.75" customHeight="1">
      <c r="E791" s="185"/>
    </row>
    <row r="792" ht="15.75" customHeight="1">
      <c r="E792" s="185"/>
    </row>
    <row r="793" ht="15.75" customHeight="1">
      <c r="E793" s="185"/>
    </row>
    <row r="794" ht="15.75" customHeight="1">
      <c r="E794" s="185"/>
    </row>
    <row r="795" ht="15.75" customHeight="1">
      <c r="E795" s="185"/>
    </row>
    <row r="796" ht="15.75" customHeight="1">
      <c r="E796" s="185"/>
    </row>
    <row r="797" ht="15.75" customHeight="1">
      <c r="E797" s="185"/>
    </row>
    <row r="798" ht="15.75" customHeight="1">
      <c r="E798" s="185"/>
    </row>
    <row r="799" ht="15.75" customHeight="1">
      <c r="E799" s="185"/>
    </row>
    <row r="800" ht="15.75" customHeight="1">
      <c r="E800" s="185"/>
    </row>
    <row r="801" ht="15.75" customHeight="1">
      <c r="E801" s="185"/>
    </row>
    <row r="802" ht="15.75" customHeight="1">
      <c r="E802" s="185"/>
    </row>
    <row r="803" ht="15.75" customHeight="1">
      <c r="E803" s="185"/>
    </row>
    <row r="804" ht="15.75" customHeight="1">
      <c r="E804" s="185"/>
    </row>
    <row r="805" ht="15.75" customHeight="1">
      <c r="E805" s="185"/>
    </row>
    <row r="806" ht="15.75" customHeight="1">
      <c r="E806" s="185"/>
    </row>
    <row r="807" ht="15.75" customHeight="1">
      <c r="E807" s="185"/>
    </row>
    <row r="808" ht="15.75" customHeight="1">
      <c r="E808" s="185"/>
    </row>
    <row r="809" ht="15.75" customHeight="1">
      <c r="E809" s="185"/>
    </row>
    <row r="810" ht="15.75" customHeight="1">
      <c r="E810" s="185"/>
    </row>
    <row r="811" ht="15.75" customHeight="1">
      <c r="E811" s="185"/>
    </row>
    <row r="812" ht="15.75" customHeight="1">
      <c r="E812" s="185"/>
    </row>
    <row r="813" ht="15.75" customHeight="1">
      <c r="E813" s="185"/>
    </row>
    <row r="814" ht="15.75" customHeight="1">
      <c r="E814" s="185"/>
    </row>
    <row r="815" ht="15.75" customHeight="1">
      <c r="E815" s="185"/>
    </row>
    <row r="816" ht="15.75" customHeight="1">
      <c r="E816" s="185"/>
    </row>
    <row r="817" ht="15.75" customHeight="1">
      <c r="E817" s="185"/>
    </row>
    <row r="818" ht="15.75" customHeight="1">
      <c r="E818" s="185"/>
    </row>
    <row r="819" ht="15.75" customHeight="1">
      <c r="E819" s="185"/>
    </row>
    <row r="820" ht="15.75" customHeight="1">
      <c r="E820" s="185"/>
    </row>
    <row r="821" ht="15.75" customHeight="1">
      <c r="E821" s="185"/>
    </row>
    <row r="822" ht="15.75" customHeight="1">
      <c r="E822" s="185"/>
    </row>
    <row r="823" ht="15.75" customHeight="1">
      <c r="E823" s="185"/>
    </row>
    <row r="824" ht="15.75" customHeight="1">
      <c r="E824" s="185"/>
    </row>
    <row r="825" ht="15.75" customHeight="1">
      <c r="E825" s="185"/>
    </row>
    <row r="826" ht="15.75" customHeight="1">
      <c r="E826" s="185"/>
    </row>
    <row r="827" ht="15.75" customHeight="1">
      <c r="E827" s="185"/>
    </row>
    <row r="828" ht="15.75" customHeight="1">
      <c r="E828" s="185"/>
    </row>
    <row r="829" ht="15.75" customHeight="1">
      <c r="E829" s="185"/>
    </row>
    <row r="830" ht="15.75" customHeight="1">
      <c r="E830" s="185"/>
    </row>
    <row r="831" ht="15.75" customHeight="1">
      <c r="E831" s="185"/>
    </row>
    <row r="832" ht="15.75" customHeight="1">
      <c r="E832" s="185"/>
    </row>
    <row r="833" ht="15.75" customHeight="1">
      <c r="E833" s="185"/>
    </row>
    <row r="834" ht="15.75" customHeight="1">
      <c r="E834" s="185"/>
    </row>
    <row r="835" ht="15.75" customHeight="1">
      <c r="E835" s="185"/>
    </row>
    <row r="836" ht="15.75" customHeight="1">
      <c r="E836" s="185"/>
    </row>
    <row r="837" ht="15.75" customHeight="1">
      <c r="E837" s="185"/>
    </row>
    <row r="838" ht="15.75" customHeight="1">
      <c r="E838" s="185"/>
    </row>
    <row r="839" ht="15.75" customHeight="1">
      <c r="E839" s="185"/>
    </row>
    <row r="840" ht="15.75" customHeight="1">
      <c r="E840" s="185"/>
    </row>
    <row r="841" ht="15.75" customHeight="1">
      <c r="E841" s="185"/>
    </row>
    <row r="842" ht="15.75" customHeight="1">
      <c r="E842" s="185"/>
    </row>
    <row r="843" ht="15.75" customHeight="1">
      <c r="E843" s="185"/>
    </row>
    <row r="844" ht="15.75" customHeight="1">
      <c r="E844" s="185"/>
    </row>
    <row r="845" ht="15.75" customHeight="1">
      <c r="E845" s="185"/>
    </row>
    <row r="846" ht="15.75" customHeight="1">
      <c r="E846" s="185"/>
    </row>
    <row r="847" ht="15.75" customHeight="1">
      <c r="E847" s="185"/>
    </row>
    <row r="848" ht="15.75" customHeight="1">
      <c r="E848" s="185"/>
    </row>
    <row r="849" ht="15.75" customHeight="1">
      <c r="E849" s="185"/>
    </row>
    <row r="850" ht="15.75" customHeight="1">
      <c r="E850" s="185"/>
    </row>
    <row r="851" ht="15.75" customHeight="1">
      <c r="E851" s="185"/>
    </row>
    <row r="852" ht="15.75" customHeight="1">
      <c r="E852" s="185"/>
    </row>
    <row r="853" ht="15.75" customHeight="1">
      <c r="E853" s="185"/>
    </row>
    <row r="854" ht="15.75" customHeight="1">
      <c r="E854" s="185"/>
    </row>
    <row r="855" ht="15.75" customHeight="1">
      <c r="E855" s="185"/>
    </row>
    <row r="856" ht="15.75" customHeight="1">
      <c r="E856" s="185"/>
    </row>
    <row r="857" ht="15.75" customHeight="1">
      <c r="E857" s="185"/>
    </row>
    <row r="858" ht="15.75" customHeight="1">
      <c r="E858" s="185"/>
    </row>
    <row r="859" ht="15.75" customHeight="1">
      <c r="E859" s="185"/>
    </row>
    <row r="860" ht="15.75" customHeight="1">
      <c r="E860" s="185"/>
    </row>
    <row r="861" ht="15.75" customHeight="1">
      <c r="E861" s="185"/>
    </row>
    <row r="862" ht="15.75" customHeight="1">
      <c r="E862" s="185"/>
    </row>
    <row r="863" ht="15.75" customHeight="1">
      <c r="E863" s="185"/>
    </row>
    <row r="864" ht="15.75" customHeight="1">
      <c r="E864" s="185"/>
    </row>
    <row r="865" ht="15.75" customHeight="1">
      <c r="E865" s="185"/>
    </row>
    <row r="866" ht="15.75" customHeight="1">
      <c r="E866" s="185"/>
    </row>
    <row r="867" ht="15.75" customHeight="1">
      <c r="E867" s="185"/>
    </row>
    <row r="868" ht="15.75" customHeight="1">
      <c r="E868" s="185"/>
    </row>
    <row r="869" ht="15.75" customHeight="1">
      <c r="E869" s="185"/>
    </row>
    <row r="870" ht="15.75" customHeight="1">
      <c r="E870" s="185"/>
    </row>
    <row r="871" ht="15.75" customHeight="1">
      <c r="E871" s="185"/>
    </row>
    <row r="872" ht="15.75" customHeight="1">
      <c r="E872" s="185"/>
    </row>
    <row r="873" ht="15.75" customHeight="1">
      <c r="E873" s="185"/>
    </row>
    <row r="874" ht="15.75" customHeight="1">
      <c r="E874" s="185"/>
    </row>
    <row r="875" ht="15.75" customHeight="1">
      <c r="E875" s="185"/>
    </row>
    <row r="876" ht="15.75" customHeight="1">
      <c r="E876" s="185"/>
    </row>
    <row r="877" ht="15.75" customHeight="1">
      <c r="E877" s="185"/>
    </row>
    <row r="878" ht="15.75" customHeight="1">
      <c r="E878" s="185"/>
    </row>
    <row r="879" ht="15.75" customHeight="1">
      <c r="E879" s="185"/>
    </row>
    <row r="880" ht="15.75" customHeight="1">
      <c r="E880" s="185"/>
    </row>
    <row r="881" ht="15.75" customHeight="1">
      <c r="E881" s="185"/>
    </row>
    <row r="882" ht="15.75" customHeight="1">
      <c r="E882" s="185"/>
    </row>
    <row r="883" ht="15.75" customHeight="1">
      <c r="E883" s="185"/>
    </row>
    <row r="884" ht="15.75" customHeight="1">
      <c r="E884" s="185"/>
    </row>
    <row r="885" ht="15.75" customHeight="1">
      <c r="E885" s="185"/>
    </row>
    <row r="886" ht="15.75" customHeight="1">
      <c r="E886" s="185"/>
    </row>
    <row r="887" ht="15.75" customHeight="1">
      <c r="E887" s="185"/>
    </row>
    <row r="888" ht="15.75" customHeight="1">
      <c r="E888" s="185"/>
    </row>
    <row r="889" ht="15.75" customHeight="1">
      <c r="E889" s="185"/>
    </row>
    <row r="890" ht="15.75" customHeight="1">
      <c r="E890" s="185"/>
    </row>
    <row r="891" ht="15.75" customHeight="1">
      <c r="E891" s="185"/>
    </row>
    <row r="892" ht="15.75" customHeight="1">
      <c r="E892" s="185"/>
    </row>
    <row r="893" ht="15.75" customHeight="1">
      <c r="E893" s="185"/>
    </row>
    <row r="894" ht="15.75" customHeight="1">
      <c r="E894" s="185"/>
    </row>
    <row r="895" ht="15.75" customHeight="1">
      <c r="E895" s="185"/>
    </row>
    <row r="896" ht="15.75" customHeight="1">
      <c r="E896" s="185"/>
    </row>
    <row r="897" ht="15.75" customHeight="1">
      <c r="E897" s="185"/>
    </row>
    <row r="898" ht="15.75" customHeight="1">
      <c r="E898" s="185"/>
    </row>
    <row r="899" ht="15.75" customHeight="1">
      <c r="E899" s="185"/>
    </row>
    <row r="900" ht="15.75" customHeight="1">
      <c r="E900" s="185"/>
    </row>
    <row r="901" ht="15.75" customHeight="1">
      <c r="E901" s="185"/>
    </row>
    <row r="902" ht="15.75" customHeight="1">
      <c r="E902" s="185"/>
    </row>
    <row r="903" ht="15.75" customHeight="1">
      <c r="E903" s="185"/>
    </row>
    <row r="904" ht="15.75" customHeight="1">
      <c r="E904" s="185"/>
    </row>
    <row r="905" ht="15.75" customHeight="1">
      <c r="E905" s="185"/>
    </row>
    <row r="906" ht="15.75" customHeight="1">
      <c r="E906" s="185"/>
    </row>
    <row r="907" ht="15.75" customHeight="1">
      <c r="E907" s="185"/>
    </row>
    <row r="908" ht="15.75" customHeight="1">
      <c r="E908" s="185"/>
    </row>
    <row r="909" ht="15.75" customHeight="1">
      <c r="E909" s="185"/>
    </row>
    <row r="910" ht="15.75" customHeight="1">
      <c r="E910" s="185"/>
    </row>
    <row r="911" ht="15.75" customHeight="1">
      <c r="E911" s="185"/>
    </row>
    <row r="912" ht="15.75" customHeight="1">
      <c r="E912" s="185"/>
    </row>
    <row r="913" ht="15.75" customHeight="1">
      <c r="E913" s="185"/>
    </row>
    <row r="914" ht="15.75" customHeight="1">
      <c r="E914" s="185"/>
    </row>
  </sheetData>
  <printOptions/>
  <pageMargins bottom="0.75" footer="0.0" header="0.0" left="0.7" right="0.7" top="0.75"/>
  <pageSetup orientation="landscape"/>
  <drawing r:id="rId1"/>
</worksheet>
</file>