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brev." sheetId="1" r:id="rId3"/>
    <sheet state="visible" name="Calendar" sheetId="2" r:id="rId4"/>
    <sheet state="visible" name="Cg. setup" sheetId="3" r:id="rId5"/>
    <sheet state="visible" name="Inventory" sheetId="4" r:id="rId6"/>
    <sheet state="visible" name="Daily Weight " sheetId="5" r:id="rId7"/>
    <sheet state="visible" name="Tube wts" sheetId="6" r:id="rId8"/>
    <sheet state="visible" name="D0 C. diff" sheetId="7" r:id="rId9"/>
    <sheet state="visible" name="C. diff CFUs" sheetId="8" r:id="rId10"/>
    <sheet state="visible" name="clean_cfu_df" sheetId="9" r:id="rId11"/>
    <sheet state="visible" name="FMT" sheetId="10" r:id="rId12"/>
    <sheet state="visible" name="Antibiotic" sheetId="11" r:id="rId13"/>
  </sheets>
  <definedNames/>
  <calcPr/>
</workbook>
</file>

<file path=xl/sharedStrings.xml><?xml version="1.0" encoding="utf-8"?>
<sst xmlns="http://schemas.openxmlformats.org/spreadsheetml/2006/main" count="1185" uniqueCount="192">
  <si>
    <t>Sunday</t>
  </si>
  <si>
    <t>Starting Cage Information in B604C:</t>
  </si>
  <si>
    <t>Groups:</t>
  </si>
  <si>
    <t>Name</t>
  </si>
  <si>
    <t>Parent</t>
  </si>
  <si>
    <t>Monday</t>
  </si>
  <si>
    <t xml:space="preserve">Tuesday </t>
  </si>
  <si>
    <t>Wednseday</t>
  </si>
  <si>
    <t>Thursday</t>
  </si>
  <si>
    <t>Friday</t>
  </si>
  <si>
    <t>Saturday</t>
  </si>
  <si>
    <t>DOB</t>
  </si>
  <si>
    <t>Wean</t>
  </si>
  <si>
    <t>Location</t>
  </si>
  <si>
    <t>Genotype</t>
  </si>
  <si>
    <t>Male</t>
  </si>
  <si>
    <t>Female</t>
  </si>
  <si>
    <t>Age</t>
  </si>
  <si>
    <t>Ear Mark</t>
  </si>
  <si>
    <t>New Cages Mice Go Into</t>
  </si>
  <si>
    <t>D-2:  Ear punch and weigh mice + collect stool sample, put into exp. Group cages. IP inject Clindmycin (10mg/kg). Change cages.</t>
  </si>
  <si>
    <t>D-1: Collect stool and weigh mouse. Change cages. Needles needed. Inoculate mice with fecal dilution treatment.</t>
  </si>
  <si>
    <t>D0: (With CART) Move mice to Biocontainment. Weigh mice &amp; collect 2 stool samples for CFU and -80. Change cages. Needles needed. Inoculate with C. difficile</t>
  </si>
  <si>
    <t>D1: Weigh mice &amp; collect 2 stool samples for CFU &amp; -80. Autoclave &amp; return gavage needles to 1531</t>
  </si>
  <si>
    <t>D2: Weigh mice &amp; collect 2 stool samples for CFU &amp; -80.</t>
  </si>
  <si>
    <t>D3: Weigh mice &amp; collect 2 stool samples for CFU &amp; -80.</t>
  </si>
  <si>
    <t>D4: Weigh mice &amp; collect 2 stool samples for CFU &amp; -80.</t>
  </si>
  <si>
    <t>Abbreviation</t>
  </si>
  <si>
    <t>Label</t>
  </si>
  <si>
    <t>D5: Weigh mice &amp; collect 2 stool samples for CFU &amp; -80.</t>
  </si>
  <si>
    <t>D6: Weigh mice &amp; collect 2 stool samples for CFU &amp; -80.</t>
  </si>
  <si>
    <t>D7: Weigh mice &amp; collect 2 stool samples for CFU &amp; -80.</t>
  </si>
  <si>
    <t>D8: Weigh mice &amp; collect 2 stool samples for CFU &amp; -80.</t>
  </si>
  <si>
    <t>D9: Weigh mice &amp; collect 2 stool samples for CFU &amp; -80.</t>
  </si>
  <si>
    <t>D10: Weigh mice &amp; collect 2 stool samples for CFU &amp; -80.</t>
  </si>
  <si>
    <t>Begin on Tuesday November 12, 2019</t>
  </si>
  <si>
    <t>PBS</t>
  </si>
  <si>
    <t>NT</t>
  </si>
  <si>
    <t>Stool 1:10</t>
  </si>
  <si>
    <t>10^-1</t>
  </si>
  <si>
    <t>C57-117</t>
  </si>
  <si>
    <t>Note: Try &amp; collect samples around same couple hour window each day.</t>
  </si>
  <si>
    <t>Stool 1:10^2</t>
  </si>
  <si>
    <t>10^-2</t>
  </si>
  <si>
    <t>Stool 1:10^3</t>
  </si>
  <si>
    <t>10^-3</t>
  </si>
  <si>
    <t>Clindamycin: 10mg/kg</t>
  </si>
  <si>
    <t>Stool prepared fresh for Day 1</t>
  </si>
  <si>
    <t>* Containment housing request form link below</t>
  </si>
  <si>
    <t>https://umich.qualtrics.com/jfe/form/SV_5pyi9GmKwkLWj2t</t>
  </si>
  <si>
    <t xml:space="preserve">Group </t>
  </si>
  <si>
    <t>exp</t>
  </si>
  <si>
    <t>Cage #</t>
  </si>
  <si>
    <t>M/F</t>
  </si>
  <si>
    <t>Previous Cage #</t>
  </si>
  <si>
    <t>Cage Card #</t>
  </si>
  <si>
    <t>Exp. Start</t>
  </si>
  <si>
    <t>Start Age (Weeks)</t>
  </si>
  <si>
    <t>Exp. End</t>
  </si>
  <si>
    <t>End Age (Weeks)</t>
  </si>
  <si>
    <t>Exp. Length (Days)</t>
  </si>
  <si>
    <t>Mouse ID</t>
  </si>
  <si>
    <t>M</t>
  </si>
  <si>
    <t>R</t>
  </si>
  <si>
    <t>C57-126</t>
  </si>
  <si>
    <t>B604C</t>
  </si>
  <si>
    <t>C57-122</t>
  </si>
  <si>
    <t>L</t>
  </si>
  <si>
    <t>C57BL</t>
  </si>
  <si>
    <t>Nick</t>
  </si>
  <si>
    <t>FMT #9 - clinda</t>
  </si>
  <si>
    <t>Commercial rodent chow: Lab Diet #5LOD</t>
  </si>
  <si>
    <t>FMT #8</t>
  </si>
  <si>
    <t>New Cg Card #</t>
  </si>
  <si>
    <t>"1:10"</t>
  </si>
  <si>
    <t>Stool 1:100</t>
  </si>
  <si>
    <t>"1:10^-2"</t>
  </si>
  <si>
    <t>Stool 1:1000</t>
  </si>
  <si>
    <t>"1:10^-3"</t>
  </si>
  <si>
    <t>Day</t>
  </si>
  <si>
    <t>Empty tube weight</t>
  </si>
  <si>
    <t>Weight</t>
  </si>
  <si>
    <t>Notes</t>
  </si>
  <si>
    <t>Tube with sample</t>
  </si>
  <si>
    <t>Change cages, replace lixit, replace food, IP Clindamycin</t>
  </si>
  <si>
    <t>Change cages, gavage FMT</t>
  </si>
  <si>
    <t>Change cages, gavage C. difficile, move to biocontainment</t>
  </si>
  <si>
    <t>NA</t>
  </si>
  <si>
    <t>forgot to record weight</t>
  </si>
  <si>
    <t xml:space="preserve">Prepared spore inoculum (working stock "630 10^7"), in 1531 hood with orange screw cap tube </t>
  </si>
  <si>
    <t>1 tubes of 1000 ul total , add ultrapure distilled water and 630 stock (location A1 in spore box in 1504 fridge)</t>
  </si>
  <si>
    <t>desired vol</t>
  </si>
  <si>
    <t>UP water</t>
  </si>
  <si>
    <t>630 stock</t>
  </si>
  <si>
    <t>Spore inoculum count (Determined from 100 ul spore inoculum after 20 min of heating at 65C).</t>
  </si>
  <si>
    <t>I0^7 stock concentration (NL prepped 7/19)</t>
  </si>
  <si>
    <t>Timepoint (day)</t>
  </si>
  <si>
    <t>Date</t>
  </si>
  <si>
    <t>Fecal weight (Empty tube-full tube)</t>
  </si>
  <si>
    <r>
      <t>1:10 diltuion (ul PBS) to make 10</t>
    </r>
    <r>
      <rPr>
        <rFont val="Calibri (Body)"/>
        <b/>
        <color rgb="FF000000"/>
        <sz val="12.0"/>
        <vertAlign val="superscript"/>
      </rPr>
      <t>-1</t>
    </r>
    <r>
      <rPr>
        <rFont val="Calibri"/>
        <b/>
        <color rgb="FF000000"/>
        <sz val="12.0"/>
      </rPr>
      <t xml:space="preserve"> diltuion (Fecal weight x 9000)</t>
    </r>
  </si>
  <si>
    <r>
      <t>Diluted 10</t>
    </r>
    <r>
      <rPr>
        <rFont val="Calibri (Body)"/>
        <color rgb="FF000000"/>
        <sz val="12.0"/>
        <vertAlign val="superscript"/>
      </rPr>
      <t>-1</t>
    </r>
    <r>
      <rPr>
        <rFont val="Calibri"/>
        <color rgb="FF000000"/>
        <sz val="12.0"/>
      </rPr>
      <t xml:space="preserve"> through 10</t>
    </r>
    <r>
      <rPr>
        <rFont val="Calibri (Body)"/>
        <color rgb="FF000000"/>
        <sz val="12.0"/>
        <vertAlign val="superscript"/>
      </rPr>
      <t>-4</t>
    </r>
    <r>
      <rPr>
        <rFont val="Calibri"/>
        <color rgb="FF000000"/>
        <sz val="12.0"/>
      </rPr>
      <t>. Plated 50ul per half plate for 10</t>
    </r>
    <r>
      <rPr>
        <rFont val="Calibri (Body)"/>
        <color rgb="FF000000"/>
        <sz val="12.0"/>
        <vertAlign val="superscript"/>
      </rPr>
      <t>-1</t>
    </r>
    <r>
      <rPr>
        <rFont val="Calibri"/>
        <color rgb="FF000000"/>
        <sz val="12.0"/>
      </rPr>
      <t xml:space="preserve"> 10-4.</t>
    </r>
  </si>
  <si>
    <t>Working stock concentration</t>
  </si>
  <si>
    <r>
      <t>CFU Counts (18-24hr post plating) CFU 10</t>
    </r>
    <r>
      <rPr>
        <rFont val="Calibri (Body)"/>
        <b/>
        <color rgb="FF000000"/>
        <sz val="12.0"/>
        <vertAlign val="superscript"/>
      </rPr>
      <t>-1</t>
    </r>
    <r>
      <rPr>
        <rFont val="Calibri"/>
        <b/>
        <color rgb="FF000000"/>
        <sz val="12.0"/>
      </rPr>
      <t xml:space="preserve"> diltuion </t>
    </r>
  </si>
  <si>
    <r>
      <t>CFU 10</t>
    </r>
    <r>
      <rPr>
        <rFont val="Calibri (Body)"/>
        <b/>
        <color rgb="FF000000"/>
        <sz val="12.0"/>
        <vertAlign val="superscript"/>
      </rPr>
      <t>-2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</si>
  <si>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-3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</si>
  <si>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-4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</si>
  <si>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-5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</si>
  <si>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-6</t>
    </r>
    <r>
      <rPr>
        <rFont val="Calibri"/>
        <b/>
        <color rgb="FF000000"/>
        <sz val="12.0"/>
      </rPr>
      <t xml:space="preserve"> diltuion</t>
    </r>
  </si>
  <si>
    <t>Amount Plated</t>
  </si>
  <si>
    <t>Dilution factor: 1/(amount plated/1000 ul)</t>
  </si>
  <si>
    <t xml:space="preserve">C. difficile CFU/g sample (from 10-1 diltuion) </t>
  </si>
  <si>
    <t xml:space="preserve">C. difficile CFU/g sample (from 10-2 diltuion) </t>
  </si>
  <si>
    <t xml:space="preserve">C. difficile CFU/g sample (from 10-3 diltuion) </t>
  </si>
  <si>
    <t xml:space="preserve">C. difficile CFU/g sample (from 10-4 diltuion) </t>
  </si>
  <si>
    <t>Desired volume (working stock)</t>
  </si>
  <si>
    <t xml:space="preserve">C. difficile CFU/g sample (from 10-5 diltuion) </t>
  </si>
  <si>
    <t xml:space="preserve">C. difficile CFU/g sample (from 10-6 diltuion) </t>
  </si>
  <si>
    <t>Avg CFU (for those mice with counts across multiple dilutions)</t>
  </si>
  <si>
    <t>Counts, determined ~24 hours after 37C incubation on 7/1/19</t>
  </si>
  <si>
    <t>Volume from prepared stock</t>
  </si>
  <si>
    <t>undiluted</t>
  </si>
  <si>
    <r>
      <t>CFU 10</t>
    </r>
    <r>
      <rPr>
        <rFont val="Calibri (Body)"/>
        <color rgb="FF000000"/>
        <sz val="12.0"/>
        <vertAlign val="superscript"/>
      </rPr>
      <t xml:space="preserve">-1 </t>
    </r>
  </si>
  <si>
    <r>
      <t>CFU 10</t>
    </r>
    <r>
      <rPr>
        <rFont val="Calibri (Body)"/>
        <color rgb="FF000000"/>
        <sz val="12.0"/>
        <vertAlign val="superscript"/>
      </rPr>
      <t>-2</t>
    </r>
  </si>
  <si>
    <r>
      <t>CFU 10</t>
    </r>
    <r>
      <rPr>
        <rFont val="Calibri (Body)"/>
        <color rgb="FF000000"/>
        <sz val="12.0"/>
        <vertAlign val="superscript"/>
      </rPr>
      <t>-3</t>
    </r>
  </si>
  <si>
    <r>
      <t>CFU 10</t>
    </r>
    <r>
      <rPr>
        <rFont val="Calibri (Body)"/>
        <color rgb="FF000000"/>
        <sz val="12.0"/>
        <vertAlign val="superscript"/>
      </rPr>
      <t>-4</t>
    </r>
  </si>
  <si>
    <t>Ultrapure water volume</t>
  </si>
  <si>
    <t>DNP</t>
  </si>
  <si>
    <t>dilution</t>
  </si>
  <si>
    <t>amount plated</t>
  </si>
  <si>
    <t># of colonies</t>
  </si>
  <si>
    <t>TNTC</t>
  </si>
  <si>
    <t>TNTC: too numerous to count</t>
  </si>
  <si>
    <t>Spore stock calcluation:</t>
  </si>
  <si>
    <t>original dil. x dil. used for colony # x amount plated x # colonies on plate = n spores/ml in your ORIGINAL spore stock</t>
  </si>
  <si>
    <t>group</t>
  </si>
  <si>
    <t>mouse_id</t>
  </si>
  <si>
    <t>day</t>
  </si>
  <si>
    <t>weight</t>
  </si>
  <si>
    <t>cfu</t>
  </si>
  <si>
    <t>antibiotic</t>
  </si>
  <si>
    <t>date</t>
  </si>
  <si>
    <t>treatment</t>
  </si>
  <si>
    <t>Clindamycin</t>
  </si>
  <si>
    <t>F</t>
  </si>
  <si>
    <t>Spore inoculum (working stock) calculation:</t>
  </si>
  <si>
    <t>dil. used for colony # x amount plated x # colonies on plate = n spores/ml in your ORIGINAL spore stock</t>
  </si>
  <si>
    <t>Avg CFU</t>
  </si>
  <si>
    <t># spores in 25uL</t>
  </si>
  <si>
    <t>Plated remaining inoculum after gavaging mice on 11/14/19</t>
  </si>
  <si>
    <t>Counts, determined ~24 hours after 37C incubation on 11/15/19</t>
  </si>
  <si>
    <r>
      <t>CFU 10</t>
    </r>
    <r>
      <rPr>
        <rFont val="Calibri (Body)"/>
        <color rgb="FF000000"/>
        <sz val="12.0"/>
        <vertAlign val="superscript"/>
      </rPr>
      <t>-1</t>
    </r>
  </si>
  <si>
    <r>
      <t>CFU 10</t>
    </r>
    <r>
      <rPr>
        <rFont val="Calibri (Body)"/>
        <color rgb="FF000000"/>
        <sz val="12.0"/>
        <vertAlign val="superscript"/>
      </rPr>
      <t>-2</t>
    </r>
  </si>
  <si>
    <r>
      <t>CFU 10</t>
    </r>
    <r>
      <rPr>
        <rFont val="Calibri (Body)"/>
        <color rgb="FF000000"/>
        <sz val="12.0"/>
        <vertAlign val="superscript"/>
      </rPr>
      <t>-3</t>
    </r>
  </si>
  <si>
    <t>CFU 10-4</t>
  </si>
  <si>
    <t>FMT</t>
  </si>
  <si>
    <t>Collected stool from 11 male mice ~7-14 weeks old</t>
  </si>
  <si>
    <t>Transfer Date</t>
  </si>
  <si>
    <t>Room</t>
  </si>
  <si>
    <t>Strain</t>
  </si>
  <si>
    <t>Age (Weeks)</t>
  </si>
  <si>
    <t>C57-114,123</t>
  </si>
  <si>
    <t>C57Bl</t>
  </si>
  <si>
    <t>C57-110, 121</t>
  </si>
  <si>
    <t>C57-124</t>
  </si>
  <si>
    <t>C57-120</t>
  </si>
  <si>
    <t>Collected ~15 fecal pellets</t>
  </si>
  <si>
    <t>total weight (g)</t>
  </si>
  <si>
    <t>F -1</t>
  </si>
  <si>
    <t>Full FMT (1:10)</t>
  </si>
  <si>
    <t>Diluted feces into PBS and added 15% glycerol</t>
  </si>
  <si>
    <t>PBS (uL)</t>
  </si>
  <si>
    <t>Glycerol (uL)</t>
  </si>
  <si>
    <t>Aliquoted into 2 tubes for storage at -80C, 1000uL for inocula/sample for sequences</t>
  </si>
  <si>
    <t>M -2</t>
  </si>
  <si>
    <t>Mid FMT (1:100)</t>
  </si>
  <si>
    <t>Diluted 100uL of 1:10 dilution into 135uL glycerol + 750 uL PBS</t>
  </si>
  <si>
    <t>Aliquoted 1000uL into tube for storage at -80C, 1000uL for inocula/sample for sequences</t>
  </si>
  <si>
    <t>L -3</t>
  </si>
  <si>
    <t>Low FMT (1:1000)</t>
  </si>
  <si>
    <t>Diluted 100uL of 1:100 dilution into 135uL glycerol + 750 uL PBS</t>
  </si>
  <si>
    <t xml:space="preserve">Did not do dilutions lower then 10^-3 because in previous experiements, 10^-3 was already approaching the clearance rate of pbs, so doubled the three dilutions for this experiment
</t>
  </si>
  <si>
    <t>PBS only</t>
  </si>
  <si>
    <t xml:space="preserve">150uL glycerol + 850uL PBS </t>
  </si>
  <si>
    <t>Aliquoted 1000uL for inocula/sample for sequences</t>
  </si>
  <si>
    <t>Tubes for inocula were spun @ 7500 RPM for 60s</t>
  </si>
  <si>
    <t>All tubes frozen after inoculation</t>
  </si>
  <si>
    <t>Making Clindamycin</t>
  </si>
  <si>
    <t>On first day</t>
  </si>
  <si>
    <t>Add 9.7mg Clindamycin to 9.7 mL distilled water (1mg/ml)</t>
  </si>
  <si>
    <t>filter sterlize with 33mm 22um PVDF syringe filter</t>
  </si>
  <si>
    <t>Each mouse gets 10mg/kg</t>
  </si>
  <si>
    <t>So if they are 20g they get 200uL of 1mg/mL clinda by 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</si>
</sst>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m-d"/>
  </numFmts>
  <fonts count="27">
    <font>
      <sz val="12.0"/>
      <color rgb="FF000000"/>
      <name val="Calibri"/>
    </font>
    <font>
      <sz val="10.0"/>
      <name val="Arial"/>
    </font>
    <font/>
    <font>
      <b/>
      <u/>
      <sz val="10.0"/>
      <name val="Arial"/>
    </font>
    <font>
      <b/>
      <u/>
      <sz val="12.0"/>
      <color rgb="FF000000"/>
      <name val="Calibri"/>
    </font>
    <font>
      <name val="Arial"/>
    </font>
    <font>
      <u/>
      <sz val="10.0"/>
      <color rgb="FF0000FF"/>
      <name val="Arial"/>
    </font>
    <font>
      <b/>
      <u/>
      <sz val="12.0"/>
      <color rgb="FF000000"/>
      <name val="Calibri"/>
    </font>
    <font>
      <sz val="10.0"/>
      <color rgb="FF000000"/>
      <name val="Arial"/>
    </font>
    <font>
      <sz val="12.0"/>
      <color rgb="FF000000"/>
      <name val="Arial"/>
    </font>
    <font>
      <b/>
      <u/>
      <sz val="10.0"/>
      <name val="Arial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sz val="12.0"/>
      <name val="Calibri"/>
    </font>
    <font>
      <b/>
      <u/>
      <sz val="10.0"/>
      <name val="Arial"/>
    </font>
    <font>
      <b/>
      <color rgb="FF000000"/>
      <name val="Arial"/>
    </font>
    <font>
      <sz val="11.0"/>
      <color rgb="FF000000"/>
      <name val="Arial"/>
    </font>
    <font>
      <b/>
      <u/>
      <sz val="10.0"/>
      <name val="Arial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sz val="12.0"/>
      <color rgb="FF000000"/>
      <name val="Helvetica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F7D9E"/>
        <bgColor rgb="FFFF7D9E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Font="1"/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wrapText="1"/>
    </xf>
    <xf borderId="0" fillId="0" fontId="1" numFmtId="14" xfId="0" applyFont="1" applyNumberFormat="1"/>
    <xf borderId="0" fillId="0" fontId="1" numFmtId="0" xfId="0" applyAlignment="1" applyFont="1">
      <alignment readingOrder="0"/>
    </xf>
    <xf borderId="0" fillId="0" fontId="0" numFmtId="0" xfId="0" applyAlignment="1" applyFont="1">
      <alignment horizontal="center" readingOrder="0"/>
    </xf>
    <xf borderId="0" fillId="0" fontId="4" numFmtId="0" xfId="0" applyFont="1"/>
    <xf borderId="0" fillId="0" fontId="1" numFmtId="20" xfId="0" applyFont="1" applyNumberFormat="1"/>
    <xf borderId="1" fillId="2" fontId="5" numFmtId="0" xfId="0" applyAlignment="1" applyBorder="1" applyFill="1" applyFont="1">
      <alignment vertical="bottom"/>
    </xf>
    <xf borderId="0" fillId="0" fontId="1" numFmtId="0" xfId="0" applyAlignment="1" applyFont="1">
      <alignment horizontal="center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/>
    </xf>
    <xf borderId="1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1" fillId="0" fontId="8" numFmtId="1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/>
    </xf>
    <xf borderId="1" fillId="0" fontId="0" numFmtId="14" xfId="0" applyAlignment="1" applyBorder="1" applyFont="1" applyNumberFormat="1">
      <alignment horizontal="center" readingOrder="0"/>
    </xf>
    <xf borderId="1" fillId="3" fontId="0" numFmtId="0" xfId="0" applyAlignment="1" applyBorder="1" applyFill="1" applyFont="1">
      <alignment horizontal="center" readingOrder="0"/>
    </xf>
    <xf borderId="1" fillId="3" fontId="0" numFmtId="0" xfId="0" applyAlignment="1" applyBorder="1" applyFont="1">
      <alignment horizontal="center"/>
    </xf>
    <xf borderId="1" fillId="3" fontId="8" numFmtId="14" xfId="0" applyAlignment="1" applyBorder="1" applyFont="1" applyNumberFormat="1">
      <alignment horizontal="center" readingOrder="0"/>
    </xf>
    <xf borderId="2" fillId="3" fontId="5" numFmtId="0" xfId="0" applyAlignment="1" applyBorder="1" applyFont="1">
      <alignment horizontal="center" readingOrder="0" vertical="bottom"/>
    </xf>
    <xf borderId="3" fillId="2" fontId="5" numFmtId="164" xfId="0" applyAlignment="1" applyBorder="1" applyFont="1" applyNumberFormat="1">
      <alignment horizontal="right" vertical="bottom"/>
    </xf>
    <xf borderId="1" fillId="3" fontId="1" numFmtId="0" xfId="0" applyAlignment="1" applyBorder="1" applyFont="1">
      <alignment horizontal="center" readingOrder="0"/>
    </xf>
    <xf borderId="3" fillId="2" fontId="5" numFmtId="165" xfId="0" applyAlignment="1" applyBorder="1" applyFont="1" applyNumberFormat="1">
      <alignment horizontal="center" vertical="bottom"/>
    </xf>
    <xf borderId="1" fillId="3" fontId="0" numFmtId="14" xfId="0" applyAlignment="1" applyBorder="1" applyFont="1" applyNumberFormat="1">
      <alignment horizontal="center" readingOrder="0"/>
    </xf>
    <xf borderId="2" fillId="0" fontId="5" numFmtId="0" xfId="0" applyAlignment="1" applyBorder="1" applyFont="1">
      <alignment horizontal="center" readingOrder="0" vertical="bottom"/>
    </xf>
    <xf borderId="1" fillId="4" fontId="0" numFmtId="0" xfId="0" applyAlignment="1" applyBorder="1" applyFill="1" applyFont="1">
      <alignment horizontal="center" readingOrder="0"/>
    </xf>
    <xf borderId="1" fillId="4" fontId="0" numFmtId="0" xfId="0" applyAlignment="1" applyBorder="1" applyFont="1">
      <alignment horizontal="center"/>
    </xf>
    <xf borderId="1" fillId="4" fontId="8" numFmtId="14" xfId="0" applyAlignment="1" applyBorder="1" applyFont="1" applyNumberFormat="1">
      <alignment horizontal="center" readingOrder="0"/>
    </xf>
    <xf borderId="2" fillId="4" fontId="5" numFmtId="0" xfId="0" applyAlignment="1" applyBorder="1" applyFont="1">
      <alignment horizontal="center" readingOrder="0" vertical="bottom"/>
    </xf>
    <xf borderId="1" fillId="4" fontId="1" numFmtId="0" xfId="0" applyAlignment="1" applyBorder="1" applyFont="1">
      <alignment horizontal="center" readingOrder="0"/>
    </xf>
    <xf borderId="1" fillId="4" fontId="0" numFmtId="14" xfId="0" applyAlignment="1" applyBorder="1" applyFont="1" applyNumberFormat="1">
      <alignment horizontal="center" readingOrder="0"/>
    </xf>
    <xf borderId="1" fillId="5" fontId="0" numFmtId="0" xfId="0" applyAlignment="1" applyBorder="1" applyFill="1" applyFont="1">
      <alignment horizontal="center" readingOrder="0"/>
    </xf>
    <xf borderId="1" fillId="5" fontId="0" numFmtId="0" xfId="0" applyAlignment="1" applyBorder="1" applyFont="1">
      <alignment horizontal="center"/>
    </xf>
    <xf borderId="1" fillId="5" fontId="8" numFmtId="14" xfId="0" applyAlignment="1" applyBorder="1" applyFont="1" applyNumberFormat="1">
      <alignment horizontal="center" readingOrder="0"/>
    </xf>
    <xf borderId="2" fillId="5" fontId="5" numFmtId="0" xfId="0" applyAlignment="1" applyBorder="1" applyFont="1">
      <alignment horizontal="center" readingOrder="0" vertical="bottom"/>
    </xf>
    <xf borderId="1" fillId="5" fontId="1" numFmtId="0" xfId="0" applyAlignment="1" applyBorder="1" applyFont="1">
      <alignment horizontal="center" readingOrder="0"/>
    </xf>
    <xf borderId="1" fillId="5" fontId="0" numFmtId="14" xfId="0" applyAlignment="1" applyBorder="1" applyFont="1" applyNumberFormat="1">
      <alignment horizontal="center" readingOrder="0"/>
    </xf>
    <xf borderId="1" fillId="3" fontId="5" numFmtId="0" xfId="0" applyAlignment="1" applyBorder="1" applyFont="1">
      <alignment horizontal="center" readingOrder="0" vertical="bottom"/>
    </xf>
    <xf borderId="3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vertical="bottom"/>
    </xf>
    <xf borderId="3" fillId="6" fontId="5" numFmtId="0" xfId="0" applyAlignment="1" applyBorder="1" applyFill="1" applyFont="1">
      <alignment horizontal="center" vertical="bottom"/>
    </xf>
    <xf borderId="3" fillId="7" fontId="5" numFmtId="0" xfId="0" applyAlignment="1" applyBorder="1" applyFill="1" applyFont="1">
      <alignment vertical="bottom"/>
    </xf>
    <xf borderId="3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vertical="bottom"/>
    </xf>
    <xf borderId="2" fillId="2" fontId="5" numFmtId="0" xfId="0" applyAlignment="1" applyBorder="1" applyFont="1">
      <alignment vertical="bottom"/>
    </xf>
    <xf borderId="4" fillId="2" fontId="5" numFmtId="164" xfId="0" applyAlignment="1" applyBorder="1" applyFont="1" applyNumberFormat="1">
      <alignment horizontal="right" vertical="bottom"/>
    </xf>
    <xf borderId="4" fillId="2" fontId="5" numFmtId="165" xfId="0" applyAlignment="1" applyBorder="1" applyFont="1" applyNumberFormat="1">
      <alignment horizontal="center" vertical="bottom"/>
    </xf>
    <xf borderId="4" fillId="2" fontId="5" numFmtId="0" xfId="0" applyAlignment="1" applyBorder="1" applyFont="1">
      <alignment horizontal="center" vertical="bottom"/>
    </xf>
    <xf borderId="4" fillId="2" fontId="5" numFmtId="0" xfId="0" applyAlignment="1" applyBorder="1" applyFont="1">
      <alignment vertical="bottom"/>
    </xf>
    <xf borderId="4" fillId="6" fontId="5" numFmtId="0" xfId="0" applyAlignment="1" applyBorder="1" applyFont="1">
      <alignment horizontal="center" vertical="bottom"/>
    </xf>
    <xf borderId="4" fillId="7" fontId="5" numFmtId="0" xfId="0" applyAlignment="1" applyBorder="1" applyFont="1">
      <alignment vertical="bottom"/>
    </xf>
    <xf borderId="4" fillId="2" fontId="5" numFmtId="0" xfId="0" applyAlignment="1" applyBorder="1" applyFont="1">
      <alignment horizontal="center" vertical="bottom"/>
    </xf>
    <xf borderId="4" fillId="2" fontId="5" numFmtId="0" xfId="0" applyAlignment="1" applyBorder="1" applyFont="1">
      <alignment vertical="bottom"/>
    </xf>
    <xf borderId="2" fillId="2" fontId="5" numFmtId="0" xfId="0" applyAlignment="1" applyBorder="1" applyFont="1">
      <alignment horizontal="center" vertical="bottom"/>
    </xf>
    <xf borderId="4" fillId="2" fontId="5" numFmtId="164" xfId="0" applyAlignment="1" applyBorder="1" applyFont="1" applyNumberFormat="1">
      <alignment horizontal="center" vertical="bottom"/>
    </xf>
    <xf borderId="0" fillId="0" fontId="9" numFmtId="0" xfId="0" applyAlignment="1" applyFont="1">
      <alignment vertical="center"/>
    </xf>
    <xf borderId="0" fillId="0" fontId="10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5" fillId="0" fontId="11" numFmtId="0" xfId="0" applyAlignment="1" applyBorder="1" applyFont="1">
      <alignment horizontal="center"/>
    </xf>
    <xf borderId="5" fillId="0" fontId="12" numFmtId="0" xfId="0" applyAlignment="1" applyBorder="1" applyFont="1">
      <alignment horizontal="center" readingOrder="0"/>
    </xf>
    <xf borderId="5" fillId="0" fontId="13" numFmtId="0" xfId="0" applyAlignment="1" applyBorder="1" applyFont="1">
      <alignment horizontal="center" shrinkToFit="0" wrapText="1"/>
    </xf>
    <xf borderId="5" fillId="0" fontId="14" numFmtId="0" xfId="0" applyAlignment="1" applyBorder="1" applyFont="1">
      <alignment horizontal="left" readingOrder="0"/>
    </xf>
    <xf borderId="6" fillId="0" fontId="13" numFmtId="0" xfId="0" applyAlignment="1" applyBorder="1" applyFont="1">
      <alignment horizontal="center" shrinkToFit="0" wrapText="1"/>
    </xf>
    <xf borderId="0" fillId="0" fontId="13" numFmtId="0" xfId="0" applyAlignment="1" applyFont="1">
      <alignment horizontal="center" shrinkToFit="0" wrapText="1"/>
    </xf>
    <xf borderId="7" fillId="0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left" readingOrder="0"/>
    </xf>
    <xf borderId="0" fillId="0" fontId="0" numFmtId="0" xfId="0" applyAlignment="1" applyFont="1">
      <alignment readingOrder="0"/>
    </xf>
    <xf borderId="0" fillId="0" fontId="0" numFmtId="0" xfId="0" applyFont="1"/>
    <xf borderId="10" fillId="0" fontId="0" numFmtId="0" xfId="0" applyAlignment="1" applyBorder="1" applyFont="1">
      <alignment horizontal="center"/>
    </xf>
    <xf borderId="11" fillId="0" fontId="2" numFmtId="0" xfId="0" applyAlignment="1" applyBorder="1" applyFont="1">
      <alignment horizontal="left"/>
    </xf>
    <xf borderId="11" fillId="0" fontId="2" numFmtId="0" xfId="0" applyAlignment="1" applyBorder="1" applyFont="1">
      <alignment horizontal="left" readingOrder="0"/>
    </xf>
    <xf borderId="12" fillId="0" fontId="0" numFmtId="0" xfId="0" applyAlignment="1" applyBorder="1" applyFont="1">
      <alignment horizontal="center"/>
    </xf>
    <xf borderId="13" fillId="0" fontId="0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2" fillId="0" fontId="0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left"/>
    </xf>
    <xf borderId="1" fillId="0" fontId="0" numFmtId="0" xfId="0" applyAlignment="1" applyBorder="1" applyFont="1">
      <alignment horizontal="left" readingOrder="0"/>
    </xf>
    <xf borderId="5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 readingOrder="0"/>
    </xf>
    <xf borderId="5" fillId="0" fontId="0" numFmtId="0" xfId="0" applyAlignment="1" applyBorder="1" applyFont="1">
      <alignment horizontal="center" readingOrder="0"/>
    </xf>
    <xf borderId="5" fillId="0" fontId="0" numFmtId="0" xfId="0" applyAlignment="1" applyBorder="1" applyFont="1">
      <alignment horizontal="left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 readingOrder="0"/>
    </xf>
    <xf borderId="9" fillId="0" fontId="0" numFmtId="0" xfId="0" applyAlignment="1" applyBorder="1" applyFont="1">
      <alignment horizontal="left" readingOrder="0"/>
    </xf>
    <xf borderId="5" fillId="0" fontId="0" numFmtId="0" xfId="0" applyAlignment="1" applyBorder="1" applyFont="1">
      <alignment horizontal="left" readingOrder="0"/>
    </xf>
    <xf borderId="10" fillId="0" fontId="2" numFmtId="0" xfId="0" applyAlignment="1" applyBorder="1" applyFont="1">
      <alignment horizontal="center"/>
    </xf>
    <xf borderId="11" fillId="0" fontId="0" numFmtId="0" xfId="0" applyAlignment="1" applyBorder="1" applyFont="1">
      <alignment horizontal="left"/>
    </xf>
    <xf borderId="11" fillId="0" fontId="0" numFmtId="0" xfId="0" applyAlignment="1" applyBorder="1" applyFont="1">
      <alignment horizontal="left" readingOrder="0"/>
    </xf>
    <xf borderId="12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center" readingOrder="0"/>
    </xf>
    <xf borderId="14" fillId="0" fontId="0" numFmtId="0" xfId="0" applyAlignment="1" applyBorder="1" applyFont="1">
      <alignment horizontal="left"/>
    </xf>
    <xf borderId="14" fillId="0" fontId="0" numFmtId="0" xfId="0" applyAlignment="1" applyBorder="1" applyFont="1">
      <alignment horizontal="left" readingOrder="0"/>
    </xf>
    <xf borderId="9" fillId="0" fontId="0" numFmtId="0" xfId="0" applyAlignment="1" applyBorder="1" applyFont="1">
      <alignment horizontal="left"/>
    </xf>
    <xf borderId="2" fillId="0" fontId="0" numFmtId="0" xfId="0" applyAlignment="1" applyBorder="1" applyFont="1">
      <alignment horizontal="left"/>
    </xf>
    <xf borderId="2" fillId="0" fontId="0" numFmtId="0" xfId="0" applyAlignment="1" applyBorder="1" applyFont="1">
      <alignment horizontal="left" readingOrder="0"/>
    </xf>
    <xf borderId="0" fillId="0" fontId="0" numFmtId="0" xfId="0" applyAlignment="1" applyFont="1">
      <alignment horizontal="left"/>
    </xf>
    <xf borderId="0" fillId="0" fontId="9" numFmtId="0" xfId="0" applyAlignment="1" applyFont="1">
      <alignment readingOrder="0"/>
    </xf>
    <xf borderId="0" fillId="0" fontId="0" numFmtId="16" xfId="0" applyFont="1" applyNumberFormat="1"/>
    <xf borderId="0" fillId="0" fontId="9" numFmtId="0" xfId="0" applyFont="1"/>
    <xf borderId="1" fillId="0" fontId="2" numFmtId="0" xfId="0" applyBorder="1" applyFont="1"/>
    <xf borderId="1" fillId="0" fontId="2" numFmtId="4" xfId="0" applyBorder="1" applyFont="1" applyNumberFormat="1"/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readingOrder="0" shrinkToFit="0" vertical="bottom" wrapText="0"/>
    </xf>
    <xf borderId="1" fillId="0" fontId="0" numFmtId="11" xfId="0" applyAlignment="1" applyBorder="1" applyFont="1" applyNumberFormat="1">
      <alignment horizontal="right" readingOrder="0" shrinkToFit="0" vertical="bottom" wrapText="0"/>
    </xf>
    <xf borderId="0" fillId="0" fontId="0" numFmtId="0" xfId="0" applyAlignment="1" applyFont="1">
      <alignment shrinkToFit="0" vertical="bottom" wrapText="0"/>
    </xf>
    <xf borderId="15" fillId="0" fontId="13" numFmtId="0" xfId="0" applyAlignment="1" applyBorder="1" applyFont="1">
      <alignment horizontal="center" shrinkToFit="0" wrapText="1"/>
    </xf>
    <xf borderId="15" fillId="0" fontId="15" numFmtId="0" xfId="0" applyAlignment="1" applyBorder="1" applyFont="1">
      <alignment horizontal="center"/>
    </xf>
    <xf borderId="1" fillId="0" fontId="0" numFmtId="11" xfId="0" applyAlignment="1" applyBorder="1" applyFont="1" applyNumberFormat="1">
      <alignment readingOrder="0" shrinkToFit="0" vertical="bottom" wrapText="0"/>
    </xf>
    <xf borderId="1" fillId="0" fontId="0" numFmtId="0" xfId="0" applyAlignment="1" applyBorder="1" applyFont="1">
      <alignment horizontal="right" readingOrder="0" shrinkToFit="0" vertical="bottom" wrapText="0"/>
    </xf>
    <xf borderId="16" fillId="5" fontId="0" numFmtId="0" xfId="0" applyBorder="1" applyFont="1"/>
    <xf borderId="16" fillId="0" fontId="0" numFmtId="14" xfId="0" applyAlignment="1" applyBorder="1" applyFont="1" applyNumberFormat="1">
      <alignment horizontal="center" readingOrder="0"/>
    </xf>
    <xf borderId="1" fillId="0" fontId="0" numFmtId="4" xfId="0" applyAlignment="1" applyBorder="1" applyFont="1" applyNumberForma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1" fillId="0" fontId="0" numFmtId="16" xfId="0" applyBorder="1" applyFont="1" applyNumberFormat="1"/>
    <xf borderId="16" fillId="5" fontId="0" numFmtId="0" xfId="0" applyAlignment="1" applyBorder="1" applyFont="1">
      <alignment horizontal="center"/>
    </xf>
    <xf borderId="1" fillId="0" fontId="0" numFmtId="0" xfId="0" applyAlignment="1" applyBorder="1" applyFont="1">
      <alignment readingOrder="0" shrinkToFit="0" vertical="bottom" wrapText="0"/>
    </xf>
    <xf borderId="16" fillId="5" fontId="0" numFmtId="0" xfId="0" applyAlignment="1" applyBorder="1" applyFont="1">
      <alignment horizontal="center" readingOrder="0"/>
    </xf>
    <xf borderId="1" fillId="0" fontId="0" numFmtId="0" xfId="0" applyBorder="1" applyFont="1"/>
    <xf borderId="8" fillId="5" fontId="0" numFmtId="11" xfId="0" applyBorder="1" applyFont="1" applyNumberFormat="1"/>
    <xf borderId="0" fillId="0" fontId="0" numFmtId="14" xfId="0" applyFont="1" applyNumberFormat="1"/>
    <xf borderId="0" fillId="0" fontId="0" numFmtId="0" xfId="0" applyAlignment="1" applyFont="1">
      <alignment shrinkToFit="0" vertical="bottom" wrapText="0"/>
    </xf>
    <xf borderId="0" fillId="0" fontId="0" numFmtId="14" xfId="0" applyAlignment="1" applyFont="1" applyNumberFormat="1">
      <alignment readingOrder="0"/>
    </xf>
    <xf borderId="0" fillId="0" fontId="0" numFmtId="166" xfId="0" applyAlignment="1" applyFont="1" applyNumberFormat="1">
      <alignment horizontal="right" readingOrder="0" shrinkToFit="0" vertical="bottom" wrapText="0"/>
    </xf>
    <xf borderId="0" fillId="0" fontId="2" numFmtId="166" xfId="0" applyAlignment="1" applyFont="1" applyNumberFormat="1">
      <alignment readingOrder="0"/>
    </xf>
    <xf borderId="1" fillId="0" fontId="0" numFmtId="0" xfId="0" applyAlignment="1" applyBorder="1" applyFont="1">
      <alignment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8" numFmtId="0" xfId="0" applyFont="1"/>
    <xf borderId="0" fillId="0" fontId="0" numFmtId="165" xfId="0" applyAlignment="1" applyFont="1" applyNumberFormat="1">
      <alignment readingOrder="0" shrinkToFit="0" vertical="bottom" wrapText="0"/>
    </xf>
    <xf borderId="0" fillId="0" fontId="0" numFmtId="11" xfId="0" applyFont="1" applyNumberFormat="1"/>
    <xf borderId="17" fillId="5" fontId="0" numFmtId="0" xfId="0" applyBorder="1" applyFont="1"/>
    <xf borderId="17" fillId="5" fontId="0" numFmtId="11" xfId="0" applyBorder="1" applyFont="1" applyNumberFormat="1"/>
    <xf borderId="18" fillId="0" fontId="0" numFmtId="0" xfId="0" applyBorder="1" applyFont="1"/>
    <xf borderId="1" fillId="0" fontId="0" numFmtId="11" xfId="0" applyBorder="1" applyFont="1" applyNumberFormat="1"/>
    <xf borderId="0" fillId="0" fontId="0" numFmtId="0" xfId="0" applyAlignment="1" applyFont="1">
      <alignment horizontal="center"/>
    </xf>
    <xf borderId="0" fillId="0" fontId="0" numFmtId="2" xfId="0" applyAlignment="1" applyFont="1" applyNumberFormat="1">
      <alignment horizontal="center"/>
    </xf>
    <xf borderId="3" fillId="0" fontId="0" numFmtId="0" xfId="0" applyAlignment="1" applyBorder="1" applyFont="1">
      <alignment horizontal="center"/>
    </xf>
    <xf borderId="1" fillId="0" fontId="0" numFmtId="14" xfId="0" applyAlignment="1" applyBorder="1" applyFont="1" applyNumberFormat="1">
      <alignment horizontal="center" vertical="bottom"/>
    </xf>
    <xf borderId="0" fillId="0" fontId="0" numFmtId="2" xfId="0" applyFont="1" applyNumberFormat="1"/>
    <xf borderId="5" fillId="0" fontId="0" numFmtId="0" xfId="0" applyBorder="1" applyFont="1"/>
    <xf borderId="5" fillId="0" fontId="0" numFmtId="14" xfId="0" applyAlignment="1" applyBorder="1" applyFont="1" applyNumberFormat="1">
      <alignment horizontal="center" readingOrder="0"/>
    </xf>
    <xf borderId="5" fillId="0" fontId="0" numFmtId="0" xfId="0" applyAlignment="1" applyBorder="1" applyFont="1">
      <alignment horizontal="center"/>
    </xf>
    <xf borderId="5" fillId="0" fontId="0" numFmtId="0" xfId="0" applyAlignment="1" applyBorder="1" applyFont="1">
      <alignment readingOrder="0"/>
    </xf>
    <xf borderId="5" fillId="0" fontId="0" numFmtId="11" xfId="0" applyBorder="1" applyFont="1" applyNumberFormat="1"/>
    <xf borderId="7" fillId="0" fontId="0" numFmtId="0" xfId="0" applyBorder="1" applyFont="1"/>
    <xf borderId="8" fillId="0" fontId="0" numFmtId="14" xfId="0" applyAlignment="1" applyBorder="1" applyFont="1" applyNumberFormat="1">
      <alignment horizontal="center"/>
    </xf>
    <xf borderId="8" fillId="0" fontId="0" numFmtId="0" xfId="0" applyBorder="1" applyFont="1"/>
    <xf borderId="8" fillId="0" fontId="0" numFmtId="0" xfId="0" applyAlignment="1" applyBorder="1" applyFont="1">
      <alignment horizontal="center"/>
    </xf>
    <xf borderId="8" fillId="0" fontId="0" numFmtId="0" xfId="0" applyAlignment="1" applyBorder="1" applyFont="1">
      <alignment readingOrder="0"/>
    </xf>
    <xf borderId="8" fillId="0" fontId="0" numFmtId="11" xfId="0" applyBorder="1" applyFont="1" applyNumberFormat="1"/>
    <xf borderId="9" fillId="0" fontId="0" numFmtId="0" xfId="0" applyBorder="1" applyFont="1"/>
    <xf borderId="10" fillId="0" fontId="0" numFmtId="0" xfId="0" applyBorder="1" applyFont="1"/>
    <xf borderId="1" fillId="0" fontId="0" numFmtId="14" xfId="0" applyAlignment="1" applyBorder="1" applyFont="1" applyNumberFormat="1">
      <alignment horizontal="center"/>
    </xf>
    <xf borderId="11" fillId="0" fontId="0" numFmtId="0" xfId="0" applyBorder="1" applyFont="1"/>
    <xf borderId="12" fillId="0" fontId="0" numFmtId="0" xfId="0" applyBorder="1" applyFont="1"/>
    <xf borderId="13" fillId="0" fontId="0" numFmtId="14" xfId="0" applyAlignment="1" applyBorder="1" applyFont="1" applyNumberFormat="1">
      <alignment horizontal="center"/>
    </xf>
    <xf borderId="13" fillId="0" fontId="0" numFmtId="0" xfId="0" applyBorder="1" applyFont="1"/>
    <xf borderId="13" fillId="0" fontId="0" numFmtId="0" xfId="0" applyAlignment="1" applyBorder="1" applyFont="1">
      <alignment horizontal="center"/>
    </xf>
    <xf borderId="13" fillId="0" fontId="0" numFmtId="0" xfId="0" applyAlignment="1" applyBorder="1" applyFont="1">
      <alignment readingOrder="0"/>
    </xf>
    <xf borderId="13" fillId="0" fontId="0" numFmtId="11" xfId="0" applyBorder="1" applyFont="1" applyNumberFormat="1"/>
    <xf borderId="14" fillId="0" fontId="0" numFmtId="0" xfId="0" applyBorder="1" applyFont="1"/>
    <xf borderId="2" fillId="0" fontId="0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0" numFmtId="0" xfId="0" applyAlignment="1" applyBorder="1" applyFont="1">
      <alignment horizontal="center"/>
    </xf>
    <xf borderId="2" fillId="0" fontId="0" numFmtId="0" xfId="0" applyAlignment="1" applyBorder="1" applyFont="1">
      <alignment readingOrder="0"/>
    </xf>
    <xf borderId="2" fillId="0" fontId="0" numFmtId="11" xfId="0" applyBorder="1" applyFont="1" applyNumberFormat="1"/>
    <xf borderId="0" fillId="0" fontId="0" numFmtId="11" xfId="0" applyAlignment="1" applyFont="1" applyNumberFormat="1">
      <alignment horizontal="right" readingOrder="0" shrinkToFit="0" vertical="bottom" wrapText="0"/>
    </xf>
    <xf borderId="19" fillId="0" fontId="0" numFmtId="16" xfId="0" applyBorder="1" applyFont="1" applyNumberFormat="1"/>
    <xf borderId="20" fillId="0" fontId="0" numFmtId="16" xfId="0" applyBorder="1" applyFont="1" applyNumberFormat="1"/>
    <xf borderId="19" fillId="0" fontId="0" numFmtId="0" xfId="0" applyBorder="1" applyFont="1"/>
    <xf borderId="20" fillId="0" fontId="0" numFmtId="0" xfId="0" applyBorder="1" applyFont="1"/>
    <xf borderId="19" fillId="0" fontId="0" numFmtId="0" xfId="0" applyAlignment="1" applyBorder="1" applyFont="1">
      <alignment readingOrder="0"/>
    </xf>
    <xf borderId="0" fillId="0" fontId="2" numFmtId="4" xfId="0" applyFont="1" applyNumberFormat="1"/>
    <xf borderId="0" fillId="0" fontId="1" numFmtId="16" xfId="0" applyAlignment="1" applyFont="1" applyNumberFormat="1">
      <alignment readingOrder="0"/>
    </xf>
    <xf borderId="21" fillId="0" fontId="5" numFmtId="0" xfId="0" applyAlignment="1" applyBorder="1" applyFont="1">
      <alignment readingOrder="0" shrinkToFit="0" vertical="bottom" wrapText="0"/>
    </xf>
    <xf borderId="5" fillId="0" fontId="0" numFmtId="14" xfId="0" applyAlignment="1" applyBorder="1" applyFont="1" applyNumberFormat="1">
      <alignment horizontal="center"/>
    </xf>
    <xf borderId="21" fillId="0" fontId="16" numFmtId="0" xfId="0" applyAlignment="1" applyBorder="1" applyFont="1">
      <alignment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horizontal="left"/>
    </xf>
    <xf borderId="22" fillId="0" fontId="18" numFmtId="0" xfId="0" applyAlignment="1" applyBorder="1" applyFont="1">
      <alignment vertical="bottom"/>
    </xf>
    <xf borderId="0" fillId="0" fontId="2" numFmtId="0" xfId="0" applyAlignment="1" applyFont="1">
      <alignment horizontal="left"/>
    </xf>
    <xf borderId="1" fillId="0" fontId="5" numFmtId="0" xfId="0" applyAlignment="1" applyBorder="1" applyFont="1">
      <alignment vertical="bottom"/>
    </xf>
    <xf borderId="3" fillId="0" fontId="5" numFmtId="165" xfId="0" applyAlignment="1" applyBorder="1" applyFont="1" applyNumberFormat="1">
      <alignment vertical="bottom"/>
    </xf>
    <xf borderId="3" fillId="0" fontId="5" numFmtId="165" xfId="0" applyAlignment="1" applyBorder="1" applyFont="1" applyNumberFormat="1">
      <alignment horizontal="center" vertical="bottom"/>
    </xf>
    <xf borderId="3" fillId="0" fontId="5" numFmtId="0" xfId="0" applyAlignment="1" applyBorder="1" applyFont="1">
      <alignment horizontal="center" vertical="bottom"/>
    </xf>
    <xf borderId="3" fillId="0" fontId="19" numFmtId="0" xfId="0" applyAlignment="1" applyBorder="1" applyFont="1">
      <alignment vertical="bottom"/>
    </xf>
    <xf borderId="3" fillId="6" fontId="5" numFmtId="0" xfId="0" applyAlignment="1" applyBorder="1" applyFont="1">
      <alignment horizontal="center" vertical="bottom"/>
    </xf>
    <xf borderId="3" fillId="0" fontId="5" numFmtId="0" xfId="0" applyAlignment="1" applyBorder="1" applyFont="1">
      <alignment horizontal="center" vertical="bottom"/>
    </xf>
    <xf borderId="3" fillId="0" fontId="5" numFmtId="0" xfId="0" applyAlignment="1" applyBorder="1" applyFont="1">
      <alignment horizontal="center" vertical="bottom"/>
    </xf>
    <xf borderId="3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2" fillId="0" fontId="5" numFmtId="0" xfId="0" applyAlignment="1" applyBorder="1" applyFont="1">
      <alignment vertical="bottom"/>
    </xf>
    <xf borderId="4" fillId="0" fontId="5" numFmtId="165" xfId="0" applyAlignment="1" applyBorder="1" applyFont="1" applyNumberFormat="1">
      <alignment vertical="bottom"/>
    </xf>
    <xf borderId="4" fillId="0" fontId="5" numFmtId="165" xfId="0" applyAlignment="1" applyBorder="1" applyFont="1" applyNumberFormat="1">
      <alignment horizontal="center" vertical="bottom"/>
    </xf>
    <xf borderId="4" fillId="0" fontId="5" numFmtId="0" xfId="0" applyAlignment="1" applyBorder="1" applyFont="1">
      <alignment horizontal="center" vertical="bottom"/>
    </xf>
    <xf borderId="4" fillId="0" fontId="5" numFmtId="0" xfId="0" applyAlignment="1" applyBorder="1" applyFont="1">
      <alignment vertical="bottom"/>
    </xf>
    <xf borderId="4" fillId="6" fontId="5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vertical="bottom"/>
    </xf>
    <xf borderId="4" fillId="0" fontId="5" numFmtId="0" xfId="0" applyAlignment="1" applyBorder="1" applyFont="1">
      <alignment vertical="bottom"/>
    </xf>
    <xf borderId="2" fillId="0" fontId="5" numFmtId="0" xfId="0" applyAlignment="1" applyBorder="1" applyFont="1">
      <alignment horizontal="center" vertical="bottom"/>
    </xf>
    <xf borderId="4" fillId="0" fontId="5" numFmtId="164" xfId="0" applyAlignment="1" applyBorder="1" applyFont="1" applyNumberFormat="1">
      <alignment horizontal="center" vertical="bottom"/>
    </xf>
    <xf borderId="4" fillId="0" fontId="16" numFmtId="0" xfId="0" applyAlignment="1" applyBorder="1" applyFont="1">
      <alignment readingOrder="0" vertical="bottom"/>
    </xf>
    <xf borderId="4" fillId="0" fontId="16" numFmtId="14" xfId="0" applyAlignment="1" applyBorder="1" applyFont="1" applyNumberFormat="1">
      <alignment readingOrder="0" vertical="bottom"/>
    </xf>
    <xf borderId="4" fillId="0" fontId="16" numFmtId="14" xfId="0" applyAlignment="1" applyBorder="1" applyFont="1" applyNumberFormat="1">
      <alignment vertical="bottom"/>
    </xf>
    <xf borderId="4" fillId="0" fontId="16" numFmtId="0" xfId="0" applyAlignment="1" applyBorder="1" applyFont="1">
      <alignment vertical="bottom"/>
    </xf>
    <xf borderId="4" fillId="6" fontId="16" numFmtId="0" xfId="0" applyAlignment="1" applyBorder="1" applyFont="1">
      <alignment readingOrder="0" vertical="bottom"/>
    </xf>
    <xf borderId="0" fillId="0" fontId="16" numFmtId="14" xfId="0" applyAlignment="1" applyFont="1" applyNumberFormat="1">
      <alignment vertical="bottom"/>
    </xf>
    <xf borderId="0" fillId="0" fontId="5" numFmtId="0" xfId="0" applyAlignment="1" applyFont="1">
      <alignment horizontal="right" vertical="bottom"/>
    </xf>
    <xf borderId="0" fillId="0" fontId="20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0" numFmtId="2" xfId="0" applyAlignment="1" applyFont="1" applyNumberFormat="1">
      <alignment horizontal="left"/>
    </xf>
    <xf borderId="0" fillId="0" fontId="1" numFmtId="0" xfId="0" applyAlignment="1" applyFont="1">
      <alignment horizontal="left"/>
    </xf>
    <xf borderId="21" fillId="0" fontId="16" numFmtId="0" xfId="0" applyAlignment="1" applyBorder="1" applyFont="1">
      <alignment shrinkToFit="0" vertical="bottom" wrapText="0"/>
    </xf>
    <xf borderId="0" fillId="0" fontId="16" numFmtId="2" xfId="0" applyAlignment="1" applyFont="1" applyNumberFormat="1">
      <alignment vertical="bottom"/>
    </xf>
    <xf borderId="0" fillId="0" fontId="16" numFmtId="0" xfId="0" applyAlignment="1" applyFont="1">
      <alignment horizontal="right" vertical="bottom"/>
    </xf>
    <xf borderId="0" fillId="0" fontId="21" numFmtId="0" xfId="0" applyAlignment="1" applyFont="1">
      <alignment horizontal="left"/>
    </xf>
    <xf borderId="21" fillId="0" fontId="16" numFmtId="0" xfId="0" applyAlignment="1" applyBorder="1" applyFont="1">
      <alignment readingOrder="0" shrinkToFit="0" vertical="bottom" wrapText="0"/>
    </xf>
    <xf borderId="0" fillId="0" fontId="2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3" numFmtId="0" xfId="0" applyAlignment="1" applyFont="1">
      <alignment readingOrder="0"/>
    </xf>
    <xf borderId="0" fillId="0" fontId="24" numFmtId="49" xfId="0" applyAlignment="1" applyFont="1" applyNumberFormat="1">
      <alignment readingOrder="0"/>
    </xf>
    <xf borderId="1" fillId="0" fontId="0" numFmtId="11" xfId="0" applyAlignment="1" applyBorder="1" applyFont="1" applyNumberFormat="1">
      <alignment readingOrder="0"/>
    </xf>
    <xf borderId="0" fillId="0" fontId="0" numFmtId="0" xfId="0" applyAlignment="1" applyFont="1">
      <alignment readingOrder="0" vertical="bottom"/>
    </xf>
    <xf borderId="0" fillId="0" fontId="25" numFmtId="0" xfId="0" applyAlignment="1" applyFont="1">
      <alignment vertical="bottom"/>
    </xf>
    <xf borderId="1" fillId="0" fontId="0" numFmtId="0" xfId="0" applyAlignment="1" applyBorder="1" applyFont="1">
      <alignment horizontal="right" readingOrder="0" vertical="bottom"/>
    </xf>
    <xf borderId="5" fillId="0" fontId="0" numFmtId="0" xfId="0" applyAlignment="1" applyBorder="1" applyFont="1">
      <alignment readingOrder="0" vertical="bottom"/>
    </xf>
    <xf borderId="8" fillId="0" fontId="0" numFmtId="0" xfId="0" applyAlignment="1" applyBorder="1" applyFont="1">
      <alignment horizontal="right" readingOrder="0" vertical="bottom"/>
    </xf>
    <xf borderId="1" fillId="0" fontId="26" numFmtId="11" xfId="0" applyAlignment="1" applyBorder="1" applyFont="1" applyNumberFormat="1">
      <alignment readingOrder="0"/>
    </xf>
    <xf borderId="5" fillId="0" fontId="2" numFmtId="0" xfId="0" applyBorder="1" applyFont="1"/>
    <xf borderId="5" fillId="0" fontId="26" numFmtId="11" xfId="0" applyAlignment="1" applyBorder="1" applyFont="1" applyNumberFormat="1">
      <alignment readingOrder="0"/>
    </xf>
    <xf borderId="8" fillId="0" fontId="2" numFmtId="0" xfId="0" applyBorder="1" applyFont="1"/>
    <xf borderId="8" fillId="0" fontId="26" numFmtId="11" xfId="0" applyAlignment="1" applyBorder="1" applyFont="1" applyNumberFormat="1">
      <alignment readingOrder="0"/>
    </xf>
    <xf borderId="1" fillId="0" fontId="26" numFmtId="0" xfId="0" applyAlignment="1" applyBorder="1" applyFont="1">
      <alignment readingOrder="0"/>
    </xf>
    <xf borderId="13" fillId="0" fontId="26" numFmtId="0" xfId="0" applyAlignment="1" applyBorder="1" applyFont="1">
      <alignment readingOrder="0"/>
    </xf>
    <xf borderId="2" fillId="0" fontId="26" numFmtId="0" xfId="0" applyAlignment="1" applyBorder="1" applyFont="1">
      <alignment readingOrder="0"/>
    </xf>
    <xf borderId="1" fillId="5" fontId="0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umich.qualtrics.com/jfe/form/SV_5pyi9GmKwkLWj2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3.44"/>
    <col customWidth="1" min="3" max="3" width="10.56"/>
    <col customWidth="1" min="4" max="4" width="5.67"/>
    <col customWidth="1" min="5" max="26" width="10.56"/>
  </cols>
  <sheetData>
    <row r="1" ht="15.75" customHeight="1">
      <c r="A1" t="s">
        <v>2</v>
      </c>
      <c r="B1" s="4" t="s">
        <v>3</v>
      </c>
      <c r="C1" s="4" t="s">
        <v>27</v>
      </c>
      <c r="D1" s="4" t="s">
        <v>28</v>
      </c>
    </row>
    <row r="2" ht="15.75" customHeight="1">
      <c r="A2" s="9"/>
      <c r="B2" t="s">
        <v>36</v>
      </c>
      <c r="C2" s="3" t="s">
        <v>37</v>
      </c>
      <c r="D2" s="11" t="s">
        <v>37</v>
      </c>
    </row>
    <row r="3" ht="15.75" customHeight="1">
      <c r="B3" t="s">
        <v>38</v>
      </c>
      <c r="C3" s="13" t="s">
        <v>39</v>
      </c>
      <c r="D3" s="11">
        <v>-1.0</v>
      </c>
    </row>
    <row r="4" ht="15.75" customHeight="1">
      <c r="B4" s="2" t="s">
        <v>42</v>
      </c>
      <c r="C4" s="13" t="s">
        <v>43</v>
      </c>
      <c r="D4" s="11">
        <v>-2.0</v>
      </c>
    </row>
    <row r="5" ht="15.75" customHeight="1">
      <c r="B5" s="2" t="s">
        <v>44</v>
      </c>
      <c r="C5" s="13" t="s">
        <v>45</v>
      </c>
      <c r="D5" s="11">
        <v>-3.0</v>
      </c>
    </row>
    <row r="6" ht="15.75" customHeight="1">
      <c r="B6" s="2" t="s">
        <v>46</v>
      </c>
      <c r="C6" s="3"/>
    </row>
    <row r="7" ht="15.75" customHeight="1">
      <c r="B7" s="2" t="s">
        <v>47</v>
      </c>
      <c r="C7" s="3"/>
    </row>
    <row r="8" ht="15.75" customHeight="1">
      <c r="C8" s="3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16.0"/>
    <col customWidth="1" min="2" max="27" width="10.56"/>
  </cols>
  <sheetData>
    <row r="1" ht="15.75" customHeight="1">
      <c r="A1" s="4" t="s">
        <v>154</v>
      </c>
      <c r="B1" s="3"/>
      <c r="C1" s="3"/>
      <c r="D1" s="3"/>
      <c r="E1" s="3"/>
    </row>
    <row r="2" ht="15.75" customHeight="1">
      <c r="A2" s="189">
        <v>43782.0</v>
      </c>
      <c r="B2" s="190" t="s">
        <v>155</v>
      </c>
      <c r="C2" s="192"/>
      <c r="D2" s="192"/>
      <c r="E2" s="193"/>
      <c r="F2" s="193"/>
      <c r="G2" s="193"/>
      <c r="H2" s="193"/>
    </row>
    <row r="3" ht="15.75" customHeight="1">
      <c r="A3" s="194"/>
      <c r="B3" s="195" t="s">
        <v>52</v>
      </c>
      <c r="C3" s="195" t="s">
        <v>11</v>
      </c>
      <c r="D3" s="195" t="s">
        <v>156</v>
      </c>
      <c r="E3" s="195" t="s">
        <v>157</v>
      </c>
      <c r="F3" s="195" t="s">
        <v>158</v>
      </c>
      <c r="G3" s="195" t="s">
        <v>15</v>
      </c>
      <c r="H3" s="195" t="s">
        <v>159</v>
      </c>
      <c r="J3" s="112"/>
      <c r="K3" s="112"/>
      <c r="L3" s="112"/>
      <c r="M3" s="112"/>
      <c r="N3" s="112"/>
      <c r="O3" s="112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</row>
    <row r="4" ht="15.75" customHeight="1">
      <c r="A4" s="194"/>
      <c r="B4" s="197" t="s">
        <v>160</v>
      </c>
      <c r="C4" s="198">
        <v>43681.0</v>
      </c>
      <c r="D4" s="199">
        <v>43707.0</v>
      </c>
      <c r="E4" s="200" t="s">
        <v>65</v>
      </c>
      <c r="F4" s="201" t="s">
        <v>161</v>
      </c>
      <c r="G4" s="202">
        <v>2.0</v>
      </c>
      <c r="H4" s="49"/>
      <c r="I4" s="203">
        <f t="shared" ref="I4:I7" si="1">(DATEDIF(C4, TODAY(),"D")/7)</f>
        <v>26.28571429</v>
      </c>
      <c r="J4" s="204"/>
      <c r="K4" s="205"/>
      <c r="L4" s="205"/>
      <c r="M4" s="206"/>
      <c r="N4" s="206"/>
      <c r="O4" s="206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</row>
    <row r="5" ht="15.75" customHeight="1">
      <c r="A5" s="194"/>
      <c r="B5" s="207" t="s">
        <v>162</v>
      </c>
      <c r="C5" s="208">
        <v>43692.0</v>
      </c>
      <c r="D5" s="209">
        <v>43714.0</v>
      </c>
      <c r="E5" s="210" t="s">
        <v>65</v>
      </c>
      <c r="F5" s="211" t="s">
        <v>68</v>
      </c>
      <c r="G5" s="212">
        <v>1.0</v>
      </c>
      <c r="H5" s="58"/>
      <c r="I5" s="213">
        <f t="shared" si="1"/>
        <v>24.71428571</v>
      </c>
      <c r="J5" s="214"/>
      <c r="K5" s="215"/>
      <c r="L5" s="215"/>
      <c r="M5" s="206"/>
      <c r="N5" s="206"/>
      <c r="O5" s="206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ht="15.75" customHeight="1">
      <c r="A6" s="194"/>
      <c r="B6" s="216" t="s">
        <v>163</v>
      </c>
      <c r="C6" s="217">
        <v>43735.0</v>
      </c>
      <c r="D6" s="209">
        <v>43756.0</v>
      </c>
      <c r="E6" s="210" t="s">
        <v>65</v>
      </c>
      <c r="F6" s="211" t="s">
        <v>68</v>
      </c>
      <c r="G6" s="57">
        <v>4.0</v>
      </c>
      <c r="H6" s="58"/>
      <c r="I6" s="213">
        <f t="shared" si="1"/>
        <v>18.57142857</v>
      </c>
      <c r="J6" s="214"/>
      <c r="K6" s="215"/>
      <c r="L6" s="215"/>
      <c r="M6" s="206"/>
      <c r="N6" s="206"/>
      <c r="O6" s="206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</row>
    <row r="7" ht="15.75" customHeight="1">
      <c r="A7" s="194"/>
      <c r="B7" s="218" t="s">
        <v>164</v>
      </c>
      <c r="C7" s="219">
        <v>43679.0</v>
      </c>
      <c r="D7" s="220"/>
      <c r="E7" s="221"/>
      <c r="F7" s="221"/>
      <c r="G7" s="222">
        <v>3.0</v>
      </c>
      <c r="H7" s="221"/>
      <c r="I7" s="213">
        <f t="shared" si="1"/>
        <v>26.57142857</v>
      </c>
      <c r="J7" s="112"/>
      <c r="K7" s="112"/>
      <c r="L7" s="112"/>
      <c r="M7" s="112"/>
      <c r="N7" s="112"/>
      <c r="O7" s="112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  <c r="AA7" s="196"/>
    </row>
    <row r="8" ht="15.75" customHeight="1">
      <c r="A8" s="194"/>
      <c r="B8" s="193"/>
      <c r="C8" s="193"/>
      <c r="D8" s="223"/>
      <c r="E8" s="193"/>
      <c r="F8" s="193"/>
      <c r="G8" s="193"/>
      <c r="H8" s="193"/>
      <c r="J8" s="112"/>
      <c r="K8" s="112"/>
      <c r="L8" s="112"/>
      <c r="M8" s="112"/>
      <c r="N8" s="112"/>
      <c r="O8" s="112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</row>
    <row r="9" ht="15.75" customHeight="1">
      <c r="B9" s="190" t="s">
        <v>165</v>
      </c>
      <c r="C9" s="193"/>
      <c r="D9" s="193"/>
      <c r="E9" s="193"/>
      <c r="F9" s="193"/>
      <c r="G9" s="193"/>
      <c r="H9" s="193"/>
      <c r="J9" s="112"/>
      <c r="K9" s="112"/>
      <c r="L9" s="112"/>
      <c r="M9" s="112"/>
      <c r="N9" s="112"/>
      <c r="O9" s="112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</row>
    <row r="10" ht="15.75" customHeight="1">
      <c r="B10" s="224">
        <f>7.5158-6.7245</f>
        <v>0.7913</v>
      </c>
      <c r="C10" s="193" t="s">
        <v>166</v>
      </c>
      <c r="D10" s="193"/>
      <c r="E10" s="193"/>
      <c r="F10" s="193"/>
      <c r="G10" s="193"/>
      <c r="H10" s="193"/>
      <c r="J10" s="112"/>
      <c r="K10" s="112"/>
      <c r="L10" s="112"/>
      <c r="M10" s="112"/>
      <c r="N10" s="112"/>
      <c r="O10" s="112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</row>
    <row r="11" ht="15.75" customHeight="1">
      <c r="A11" s="225" t="s">
        <v>167</v>
      </c>
      <c r="B11" s="226"/>
      <c r="C11" s="196"/>
      <c r="D11" s="196"/>
      <c r="E11" s="227"/>
      <c r="F11" s="112"/>
      <c r="G11" s="112"/>
      <c r="H11" s="228"/>
      <c r="I11" s="228"/>
      <c r="J11" s="112"/>
      <c r="K11" s="112"/>
      <c r="L11" s="112"/>
      <c r="M11" s="112"/>
      <c r="N11" s="112"/>
      <c r="O11" s="112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</row>
    <row r="12" ht="15.75" customHeight="1">
      <c r="A12" s="196" t="s">
        <v>168</v>
      </c>
      <c r="B12" s="229" t="s">
        <v>169</v>
      </c>
      <c r="C12" s="192"/>
      <c r="D12" s="193"/>
      <c r="E12" s="230"/>
      <c r="F12" s="193"/>
      <c r="G12" s="193"/>
      <c r="H12" s="193"/>
      <c r="I12" s="112"/>
      <c r="J12" s="228"/>
      <c r="K12" s="228"/>
      <c r="L12" s="112"/>
      <c r="M12" s="112"/>
      <c r="N12" s="112"/>
      <c r="O12" s="112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</row>
    <row r="13" ht="15.75" customHeight="1">
      <c r="A13" s="196"/>
      <c r="B13" s="193"/>
      <c r="C13" s="193" t="s">
        <v>170</v>
      </c>
      <c r="D13" s="231">
        <f>((B10*10)-(B10*2.5))*1000</f>
        <v>5934.75</v>
      </c>
      <c r="E13" s="230"/>
      <c r="F13" s="193"/>
      <c r="G13" s="193"/>
      <c r="H13" s="193"/>
      <c r="I13" s="112"/>
      <c r="J13" s="112"/>
      <c r="K13" s="227"/>
      <c r="L13" s="112"/>
      <c r="M13" s="112"/>
      <c r="N13" s="112"/>
      <c r="O13" s="112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</row>
    <row r="14" ht="15.75" customHeight="1">
      <c r="A14" s="232"/>
      <c r="B14" s="193"/>
      <c r="C14" s="193" t="s">
        <v>171</v>
      </c>
      <c r="D14" s="231">
        <f>B10*1000*1.5</f>
        <v>1186.95</v>
      </c>
      <c r="E14" s="193"/>
      <c r="F14" s="193"/>
      <c r="G14" s="193"/>
      <c r="H14" s="193"/>
      <c r="I14" s="112"/>
      <c r="J14" s="112"/>
      <c r="K14" s="227"/>
      <c r="L14" s="112"/>
      <c r="M14" s="112"/>
      <c r="N14" s="112"/>
      <c r="O14" s="112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A14" s="196"/>
    </row>
    <row r="15" ht="15.75" customHeight="1">
      <c r="A15" s="232"/>
      <c r="B15" s="193"/>
      <c r="C15" s="233" t="s">
        <v>172</v>
      </c>
      <c r="D15" s="192"/>
      <c r="E15" s="192"/>
      <c r="F15" s="192"/>
      <c r="G15" s="192"/>
      <c r="H15" s="193"/>
      <c r="I15" s="112"/>
      <c r="J15" s="112"/>
      <c r="K15" s="227"/>
      <c r="L15" s="112"/>
      <c r="M15" s="112"/>
      <c r="N15" s="112"/>
      <c r="O15" s="112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</row>
    <row r="16" ht="15.75" customHeight="1">
      <c r="A16" s="234" t="s">
        <v>173</v>
      </c>
      <c r="B16" s="196"/>
      <c r="C16" s="196"/>
      <c r="D16" s="196"/>
      <c r="E16" s="112"/>
      <c r="F16" s="112"/>
      <c r="G16" s="112"/>
      <c r="H16" s="112"/>
      <c r="I16" s="112"/>
      <c r="J16" s="112"/>
      <c r="K16" s="227"/>
      <c r="L16" s="112"/>
      <c r="M16" s="112"/>
      <c r="N16" s="112"/>
      <c r="O16" s="112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</row>
    <row r="17" ht="15.75" customHeight="1">
      <c r="A17" s="196" t="s">
        <v>174</v>
      </c>
      <c r="B17" s="235" t="s">
        <v>175</v>
      </c>
      <c r="C17" s="196"/>
      <c r="D17" s="196"/>
      <c r="E17" s="112"/>
      <c r="F17" s="112"/>
      <c r="G17" s="112"/>
      <c r="H17" s="112"/>
      <c r="I17" s="112"/>
      <c r="J17" s="112"/>
      <c r="K17" s="227"/>
      <c r="L17" s="112"/>
      <c r="M17" s="112"/>
      <c r="N17" s="112"/>
      <c r="O17" s="112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</row>
    <row r="18" ht="15.75" customHeight="1">
      <c r="A18" s="196"/>
      <c r="B18" s="235" t="s">
        <v>176</v>
      </c>
      <c r="C18" s="196"/>
      <c r="D18" s="196"/>
      <c r="E18" s="112"/>
      <c r="F18" s="112"/>
      <c r="G18" s="112"/>
      <c r="H18" s="112"/>
      <c r="I18" s="112"/>
      <c r="J18" s="112"/>
      <c r="K18" s="227"/>
      <c r="L18" s="112"/>
      <c r="M18" s="112"/>
      <c r="N18" s="112"/>
      <c r="O18" s="112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</row>
    <row r="19" ht="15.75" customHeight="1">
      <c r="A19" s="236" t="s">
        <v>177</v>
      </c>
      <c r="E19" s="78"/>
      <c r="F19" s="78"/>
      <c r="G19" s="78"/>
      <c r="H19" s="150"/>
      <c r="I19" s="78"/>
      <c r="J19" s="150"/>
      <c r="K19" s="151"/>
      <c r="L19" s="78"/>
      <c r="M19" s="78"/>
      <c r="N19" s="78"/>
      <c r="O19" s="78"/>
    </row>
    <row r="20" ht="15.75" customHeight="1">
      <c r="A20" t="s">
        <v>178</v>
      </c>
      <c r="B20" s="2" t="s">
        <v>179</v>
      </c>
      <c r="E20" s="78"/>
      <c r="F20" s="78"/>
      <c r="G20" s="78"/>
      <c r="H20" s="150"/>
      <c r="I20" s="78"/>
      <c r="J20" s="150"/>
      <c r="K20" s="151"/>
      <c r="L20" s="78"/>
      <c r="M20" s="78"/>
      <c r="N20" s="78"/>
      <c r="O20" s="78"/>
    </row>
    <row r="21" ht="15.75" customHeight="1">
      <c r="B21" s="2" t="s">
        <v>176</v>
      </c>
      <c r="E21" s="78"/>
      <c r="F21" s="78"/>
      <c r="G21" s="78"/>
      <c r="H21" s="150"/>
      <c r="I21" s="78"/>
      <c r="J21" s="150"/>
      <c r="K21" s="151"/>
      <c r="L21" s="78"/>
      <c r="M21" s="78"/>
      <c r="N21" s="78"/>
      <c r="O21" s="78"/>
    </row>
    <row r="22" ht="15.75" customHeight="1">
      <c r="A22" s="237" t="s">
        <v>180</v>
      </c>
      <c r="B22" s="196"/>
      <c r="C22" s="196"/>
      <c r="D22" s="196"/>
      <c r="E22" s="112"/>
      <c r="F22" s="112"/>
      <c r="G22" s="112"/>
      <c r="H22" s="78"/>
      <c r="I22" s="78"/>
      <c r="J22" s="78"/>
      <c r="K22" s="154"/>
      <c r="L22" s="78"/>
      <c r="M22" s="78"/>
      <c r="N22" s="78"/>
      <c r="O22" s="78"/>
    </row>
    <row r="23" ht="15.75" customHeight="1">
      <c r="A23" s="12" t="s">
        <v>37</v>
      </c>
      <c r="E23" s="78"/>
      <c r="F23" s="78"/>
      <c r="G23" s="78"/>
      <c r="H23" s="78"/>
      <c r="I23" s="78"/>
      <c r="J23" s="78"/>
      <c r="K23" s="154"/>
      <c r="L23" s="78"/>
      <c r="M23" s="78"/>
      <c r="N23" s="78"/>
      <c r="O23" s="78"/>
    </row>
    <row r="24" ht="15.75" customHeight="1">
      <c r="A24" t="s">
        <v>181</v>
      </c>
      <c r="B24" t="s">
        <v>182</v>
      </c>
      <c r="E24" s="78"/>
      <c r="F24" s="78"/>
      <c r="G24" s="78"/>
      <c r="H24" s="78"/>
      <c r="I24" s="78"/>
      <c r="J24" s="78"/>
      <c r="K24" s="151"/>
      <c r="L24" s="78"/>
      <c r="M24" s="78"/>
      <c r="N24" s="78"/>
      <c r="O24" s="78"/>
    </row>
    <row r="25" ht="15.75" customHeight="1">
      <c r="B25" s="2" t="s">
        <v>183</v>
      </c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</row>
    <row r="26" ht="15.75" customHeight="1"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</row>
    <row r="27" ht="15.75" customHeight="1">
      <c r="A27" t="s">
        <v>184</v>
      </c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</row>
    <row r="28" ht="15.75" customHeight="1">
      <c r="A28" t="s">
        <v>185</v>
      </c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</row>
    <row r="29" ht="15.75" customHeight="1"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</row>
    <row r="30" ht="15.75" customHeight="1">
      <c r="A30" s="193"/>
    </row>
    <row r="31" ht="15.75" customHeight="1">
      <c r="A31" s="193"/>
    </row>
    <row r="32" ht="15.75" customHeight="1">
      <c r="A32" s="19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29" t="s">
        <v>186</v>
      </c>
      <c r="B1" s="193"/>
      <c r="C1" s="193"/>
      <c r="D1" s="193"/>
      <c r="E1" s="193"/>
    </row>
    <row r="2" ht="15.75" customHeight="1">
      <c r="A2" s="193" t="s">
        <v>187</v>
      </c>
      <c r="B2" s="193"/>
      <c r="C2" s="193"/>
      <c r="D2" s="193"/>
      <c r="E2" s="193"/>
    </row>
    <row r="3" ht="15.75" customHeight="1">
      <c r="A3" s="233" t="s">
        <v>188</v>
      </c>
      <c r="B3" s="192"/>
      <c r="C3" s="192"/>
      <c r="D3" s="193"/>
      <c r="E3" s="193"/>
    </row>
    <row r="4" ht="15.75" customHeight="1">
      <c r="A4" s="239" t="s">
        <v>189</v>
      </c>
      <c r="E4" s="193"/>
    </row>
    <row r="5" ht="15.75" customHeight="1">
      <c r="A5" s="240" t="s">
        <v>190</v>
      </c>
      <c r="D5" s="193"/>
      <c r="E5" s="193"/>
    </row>
    <row r="6" ht="15.75" customHeight="1">
      <c r="A6" s="240" t="s">
        <v>191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4:D4"/>
    <mergeCell ref="A5:C5"/>
    <mergeCell ref="A6:E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7" width="20.78"/>
    <col customWidth="1" min="8" max="26" width="8.78"/>
  </cols>
  <sheetData>
    <row r="1" ht="12.75" customHeight="1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5"/>
      <c r="C2" s="6" t="s">
        <v>20</v>
      </c>
      <c r="D2" s="7" t="s">
        <v>21</v>
      </c>
      <c r="E2" s="7" t="s">
        <v>22</v>
      </c>
      <c r="F2" s="5" t="s">
        <v>23</v>
      </c>
      <c r="G2" s="5" t="s">
        <v>24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5" t="s">
        <v>25</v>
      </c>
      <c r="B3" s="8" t="s">
        <v>26</v>
      </c>
      <c r="C3" s="8" t="s">
        <v>29</v>
      </c>
      <c r="D3" s="8" t="s">
        <v>30</v>
      </c>
      <c r="E3" s="8" t="s">
        <v>31</v>
      </c>
      <c r="F3" s="8" t="s">
        <v>32</v>
      </c>
      <c r="G3" s="8" t="s">
        <v>33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8" t="s">
        <v>34</v>
      </c>
      <c r="B4" s="8"/>
      <c r="C4" s="8"/>
      <c r="D4" s="8"/>
      <c r="E4" s="8"/>
      <c r="F4" s="8"/>
      <c r="G4" s="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10" t="s">
        <v>35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5" t="s">
        <v>41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0" t="s">
        <v>48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6" t="s">
        <v>49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A8"/>
  </hyperlinks>
  <printOptions/>
  <pageMargins bottom="0.75" footer="0.0" header="0.0" left="0.25" right="0.25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t="s">
        <v>1</v>
      </c>
    </row>
    <row r="2" ht="15.75" customHeight="1">
      <c r="A2" s="2" t="s">
        <v>4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L2" s="4" t="s">
        <v>18</v>
      </c>
      <c r="M2" s="12" t="s">
        <v>19</v>
      </c>
    </row>
    <row r="3" ht="15.75" customHeight="1">
      <c r="A3" s="14" t="s">
        <v>40</v>
      </c>
      <c r="B3" s="28">
        <v>43696.0</v>
      </c>
      <c r="C3" s="30">
        <v>43721.0</v>
      </c>
      <c r="D3" s="46" t="s">
        <v>65</v>
      </c>
      <c r="E3" s="47" t="s">
        <v>68</v>
      </c>
      <c r="F3" s="48">
        <v>5.0</v>
      </c>
      <c r="G3" s="49"/>
      <c r="H3" s="50">
        <f t="shared" ref="H3:H6" si="1">(DATEDIF(B3, TODAY(),"D")/7)</f>
        <v>24.14285714</v>
      </c>
      <c r="I3" s="50" t="s">
        <v>69</v>
      </c>
      <c r="J3" s="51" t="s">
        <v>70</v>
      </c>
      <c r="K3" s="51"/>
      <c r="L3" s="18"/>
      <c r="M3" s="19"/>
    </row>
    <row r="4" ht="15.75" customHeight="1">
      <c r="A4" s="52" t="s">
        <v>66</v>
      </c>
      <c r="B4" s="53">
        <v>43698.0</v>
      </c>
      <c r="C4" s="54">
        <v>43721.0</v>
      </c>
      <c r="D4" s="55" t="s">
        <v>65</v>
      </c>
      <c r="E4" s="56" t="s">
        <v>68</v>
      </c>
      <c r="F4" s="57">
        <v>3.0</v>
      </c>
      <c r="G4" s="58"/>
      <c r="H4" s="59">
        <f t="shared" si="1"/>
        <v>23.85714286</v>
      </c>
      <c r="I4" s="59" t="s">
        <v>69</v>
      </c>
      <c r="J4" s="60" t="s">
        <v>70</v>
      </c>
      <c r="K4" s="60"/>
      <c r="L4" s="18"/>
      <c r="M4" s="19"/>
    </row>
    <row r="5" ht="15.75" customHeight="1">
      <c r="A5" s="61" t="s">
        <v>64</v>
      </c>
      <c r="B5" s="62">
        <v>43727.0</v>
      </c>
      <c r="C5" s="54">
        <v>43756.0</v>
      </c>
      <c r="D5" s="55" t="s">
        <v>65</v>
      </c>
      <c r="E5" s="56" t="s">
        <v>68</v>
      </c>
      <c r="F5" s="57">
        <v>4.0</v>
      </c>
      <c r="G5" s="58"/>
      <c r="H5" s="59">
        <f t="shared" si="1"/>
        <v>19.71428571</v>
      </c>
      <c r="I5" s="59" t="s">
        <v>69</v>
      </c>
      <c r="J5" s="60" t="s">
        <v>70</v>
      </c>
      <c r="K5" s="60"/>
      <c r="L5" s="18"/>
      <c r="M5" s="19"/>
    </row>
    <row r="6" ht="15.75" customHeight="1">
      <c r="A6" s="61" t="s">
        <v>64</v>
      </c>
      <c r="B6" s="62">
        <v>43727.0</v>
      </c>
      <c r="C6" s="54">
        <v>43756.0</v>
      </c>
      <c r="D6" s="55" t="s">
        <v>65</v>
      </c>
      <c r="E6" s="56" t="s">
        <v>68</v>
      </c>
      <c r="F6" s="57">
        <v>4.0</v>
      </c>
      <c r="G6" s="58"/>
      <c r="H6" s="59">
        <f t="shared" si="1"/>
        <v>19.71428571</v>
      </c>
      <c r="I6" s="59" t="s">
        <v>69</v>
      </c>
      <c r="J6" s="60" t="s">
        <v>70</v>
      </c>
      <c r="K6" s="60"/>
      <c r="L6" s="18"/>
      <c r="M6" s="19"/>
    </row>
    <row r="7" ht="15.75" customHeight="1">
      <c r="A7" s="63" t="s">
        <v>71</v>
      </c>
    </row>
    <row r="8" ht="15.75" customHeight="1"/>
    <row r="9" ht="15.75" customHeight="1">
      <c r="E9" t="s">
        <v>2</v>
      </c>
      <c r="F9" s="64" t="s">
        <v>72</v>
      </c>
      <c r="G9" t="s">
        <v>27</v>
      </c>
      <c r="H9" t="s">
        <v>73</v>
      </c>
    </row>
    <row r="10" ht="15.75" customHeight="1">
      <c r="F10" t="s">
        <v>36</v>
      </c>
      <c r="G10" s="65" t="s">
        <v>37</v>
      </c>
      <c r="H10" s="66" t="s">
        <v>37</v>
      </c>
    </row>
    <row r="11" ht="15.75" customHeight="1">
      <c r="F11" t="s">
        <v>38</v>
      </c>
      <c r="G11" s="65" t="s">
        <v>74</v>
      </c>
      <c r="H11" s="66">
        <v>-1.0</v>
      </c>
    </row>
    <row r="12" ht="15.75" customHeight="1">
      <c r="F12" t="s">
        <v>75</v>
      </c>
      <c r="G12" s="65" t="s">
        <v>76</v>
      </c>
      <c r="H12" s="66">
        <v>-2.0</v>
      </c>
    </row>
    <row r="13" ht="15.75" customHeight="1">
      <c r="F13" t="s">
        <v>77</v>
      </c>
      <c r="G13" s="65" t="s">
        <v>78</v>
      </c>
      <c r="H13" s="66">
        <v>-3.0</v>
      </c>
    </row>
    <row r="14" ht="15.75" customHeight="1">
      <c r="G14" s="66"/>
      <c r="H14" s="66"/>
    </row>
    <row r="15" ht="15.75" customHeight="1">
      <c r="G15" s="66"/>
    </row>
    <row r="16" ht="15.75" customHeight="1">
      <c r="G16" s="66"/>
    </row>
    <row r="17" ht="15.75" customHeight="1"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ht="15.75" customHeight="1"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ht="15.75" customHeight="1"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ht="15.75" customHeight="1"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printOptions/>
  <pageMargins bottom="0.75" footer="0.0" header="0.0" left="0.25" right="0.25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5" width="10.56"/>
    <col customWidth="1" min="6" max="6" width="9.33"/>
    <col customWidth="1" min="7" max="7" width="14.11"/>
    <col customWidth="1" min="8" max="12" width="10.56"/>
    <col customWidth="1" min="13" max="14" width="16.78"/>
    <col customWidth="1" min="15" max="26" width="10.56"/>
  </cols>
  <sheetData>
    <row r="1" ht="15.75" customHeight="1">
      <c r="A1" s="17" t="s">
        <v>50</v>
      </c>
      <c r="B1" s="17" t="s">
        <v>51</v>
      </c>
      <c r="C1" s="17" t="s">
        <v>52</v>
      </c>
      <c r="E1" s="17" t="s">
        <v>18</v>
      </c>
      <c r="F1" s="17" t="s">
        <v>53</v>
      </c>
      <c r="G1" s="17" t="s">
        <v>11</v>
      </c>
      <c r="H1" s="17" t="s">
        <v>54</v>
      </c>
      <c r="I1" s="17" t="s">
        <v>55</v>
      </c>
      <c r="J1" s="17" t="s">
        <v>56</v>
      </c>
      <c r="K1" s="17" t="s">
        <v>57</v>
      </c>
      <c r="L1" s="17" t="s">
        <v>58</v>
      </c>
      <c r="M1" s="17" t="s">
        <v>59</v>
      </c>
      <c r="N1" s="17" t="s">
        <v>60</v>
      </c>
      <c r="O1" s="17" t="s">
        <v>61</v>
      </c>
    </row>
    <row r="2" ht="15.75" customHeight="1">
      <c r="A2" s="18" t="s">
        <v>37</v>
      </c>
      <c r="B2" s="19">
        <v>9.0</v>
      </c>
      <c r="C2" s="18">
        <v>1.0</v>
      </c>
      <c r="D2" s="19"/>
      <c r="E2" s="19">
        <v>0.0</v>
      </c>
      <c r="F2" s="18" t="s">
        <v>62</v>
      </c>
      <c r="G2" s="20">
        <v>43696.0</v>
      </c>
      <c r="H2" s="21" t="s">
        <v>40</v>
      </c>
      <c r="I2" s="22" t="str">
        <f t="shared" ref="I2:I5" si="1">CONCATENATE(A2, "_", B2)</f>
        <v>NT_9</v>
      </c>
      <c r="J2" s="23">
        <v>43781.0</v>
      </c>
      <c r="K2" s="18">
        <f t="shared" ref="K2:K17" si="2">(DATEDIF(G2, J2,"D")/7)</f>
        <v>12.14285714</v>
      </c>
      <c r="L2" s="23">
        <v>43794.0</v>
      </c>
      <c r="M2" s="18">
        <f t="shared" ref="M2:M17" si="3">(DATEDIF(G2, L2,"D")/7)</f>
        <v>14</v>
      </c>
      <c r="N2" s="18">
        <f t="shared" ref="N2:N17" si="4">L2-J2</f>
        <v>13</v>
      </c>
      <c r="O2" s="19" t="str">
        <f t="shared" ref="O2:O5" si="5">CONCATENATE(A2, "_", B2, "_", E2)</f>
        <v>NT_9_0</v>
      </c>
    </row>
    <row r="3" ht="15.75" customHeight="1">
      <c r="A3" s="18" t="s">
        <v>37</v>
      </c>
      <c r="B3" s="19">
        <v>9.0</v>
      </c>
      <c r="C3" s="18">
        <v>1.0</v>
      </c>
      <c r="D3" s="19"/>
      <c r="E3" s="19" t="s">
        <v>63</v>
      </c>
      <c r="F3" s="18" t="s">
        <v>62</v>
      </c>
      <c r="G3" s="20">
        <v>43696.0</v>
      </c>
      <c r="H3" s="21" t="s">
        <v>40</v>
      </c>
      <c r="I3" s="22" t="str">
        <f t="shared" si="1"/>
        <v>NT_9</v>
      </c>
      <c r="J3" s="23">
        <v>43781.0</v>
      </c>
      <c r="K3" s="18">
        <f t="shared" si="2"/>
        <v>12.14285714</v>
      </c>
      <c r="L3" s="23">
        <v>43794.0</v>
      </c>
      <c r="M3" s="18">
        <f t="shared" si="3"/>
        <v>14</v>
      </c>
      <c r="N3" s="18">
        <f t="shared" si="4"/>
        <v>13</v>
      </c>
      <c r="O3" s="19" t="str">
        <f t="shared" si="5"/>
        <v>NT_9_R</v>
      </c>
    </row>
    <row r="4" ht="15.75" customHeight="1">
      <c r="A4" s="24">
        <v>-3.0</v>
      </c>
      <c r="B4" s="24">
        <v>9.0</v>
      </c>
      <c r="C4" s="24">
        <v>3.0</v>
      </c>
      <c r="D4" s="24"/>
      <c r="E4" s="24">
        <v>0.0</v>
      </c>
      <c r="F4" s="25" t="s">
        <v>62</v>
      </c>
      <c r="G4" s="26">
        <v>43727.0</v>
      </c>
      <c r="H4" s="27" t="s">
        <v>64</v>
      </c>
      <c r="I4" s="29" t="str">
        <f t="shared" si="1"/>
        <v>-3_9</v>
      </c>
      <c r="J4" s="31">
        <v>43781.0</v>
      </c>
      <c r="K4" s="25">
        <f t="shared" si="2"/>
        <v>7.714285714</v>
      </c>
      <c r="L4" s="31">
        <v>43794.0</v>
      </c>
      <c r="M4" s="25">
        <f t="shared" si="3"/>
        <v>9.571428571</v>
      </c>
      <c r="N4" s="25">
        <f t="shared" si="4"/>
        <v>13</v>
      </c>
      <c r="O4" s="24" t="str">
        <f t="shared" si="5"/>
        <v>-3_9_0</v>
      </c>
    </row>
    <row r="5" ht="15.75" customHeight="1">
      <c r="A5" s="24">
        <v>-3.0</v>
      </c>
      <c r="B5" s="24">
        <v>9.0</v>
      </c>
      <c r="C5" s="24">
        <v>3.0</v>
      </c>
      <c r="D5" s="24"/>
      <c r="E5" s="24" t="s">
        <v>63</v>
      </c>
      <c r="F5" s="25" t="s">
        <v>62</v>
      </c>
      <c r="G5" s="26">
        <v>43727.0</v>
      </c>
      <c r="H5" s="27" t="s">
        <v>64</v>
      </c>
      <c r="I5" s="29" t="str">
        <f t="shared" si="1"/>
        <v>-3_9</v>
      </c>
      <c r="J5" s="31">
        <v>43781.0</v>
      </c>
      <c r="K5" s="25">
        <f t="shared" si="2"/>
        <v>7.714285714</v>
      </c>
      <c r="L5" s="31">
        <v>43794.0</v>
      </c>
      <c r="M5" s="25">
        <f t="shared" si="3"/>
        <v>9.571428571</v>
      </c>
      <c r="N5" s="25">
        <f t="shared" si="4"/>
        <v>13</v>
      </c>
      <c r="O5" s="24" t="str">
        <f t="shared" si="5"/>
        <v>-3_9_R</v>
      </c>
    </row>
    <row r="6" ht="15.75" customHeight="1">
      <c r="A6" s="19">
        <v>-3.0</v>
      </c>
      <c r="B6" s="19">
        <v>9.0</v>
      </c>
      <c r="C6" s="19">
        <v>6.0</v>
      </c>
      <c r="D6" s="19"/>
      <c r="E6" s="19">
        <v>0.0</v>
      </c>
      <c r="F6" s="18" t="s">
        <v>62</v>
      </c>
      <c r="G6" s="20">
        <v>43727.0</v>
      </c>
      <c r="H6" s="32" t="s">
        <v>64</v>
      </c>
      <c r="I6" s="22" t="str">
        <f t="shared" ref="I6:I7" si="6">CONCATENATE(A6, "_", C6, "_", B6)</f>
        <v>-3_6_9</v>
      </c>
      <c r="J6" s="23">
        <v>43781.0</v>
      </c>
      <c r="K6" s="18">
        <f t="shared" si="2"/>
        <v>7.714285714</v>
      </c>
      <c r="L6" s="23">
        <v>43794.0</v>
      </c>
      <c r="M6" s="18">
        <f t="shared" si="3"/>
        <v>9.571428571</v>
      </c>
      <c r="N6" s="18">
        <f t="shared" si="4"/>
        <v>13</v>
      </c>
      <c r="O6" s="19" t="str">
        <f t="shared" ref="O6:O7" si="7">CONCATENATE(A6, "_", B6, "_", C6, E6)</f>
        <v>-3_9_60</v>
      </c>
    </row>
    <row r="7" ht="15.75" customHeight="1">
      <c r="A7" s="19">
        <v>-3.0</v>
      </c>
      <c r="B7" s="19">
        <v>9.0</v>
      </c>
      <c r="C7" s="19">
        <v>6.0</v>
      </c>
      <c r="D7" s="19"/>
      <c r="E7" s="19" t="s">
        <v>63</v>
      </c>
      <c r="F7" s="18" t="s">
        <v>62</v>
      </c>
      <c r="G7" s="20">
        <v>43727.0</v>
      </c>
      <c r="H7" s="32" t="s">
        <v>64</v>
      </c>
      <c r="I7" s="22" t="str">
        <f t="shared" si="6"/>
        <v>-3_6_9</v>
      </c>
      <c r="J7" s="23">
        <v>43781.0</v>
      </c>
      <c r="K7" s="18">
        <f t="shared" si="2"/>
        <v>7.714285714</v>
      </c>
      <c r="L7" s="23">
        <v>43794.0</v>
      </c>
      <c r="M7" s="18">
        <f t="shared" si="3"/>
        <v>9.571428571</v>
      </c>
      <c r="N7" s="18">
        <f t="shared" si="4"/>
        <v>13</v>
      </c>
      <c r="O7" s="19" t="str">
        <f t="shared" si="7"/>
        <v>-3_9_6R</v>
      </c>
    </row>
    <row r="8" ht="15.75" customHeight="1">
      <c r="A8" s="33">
        <v>-2.0</v>
      </c>
      <c r="B8" s="33">
        <v>9.0</v>
      </c>
      <c r="C8" s="33">
        <v>2.0</v>
      </c>
      <c r="D8" s="33"/>
      <c r="E8" s="33">
        <v>0.0</v>
      </c>
      <c r="F8" s="34" t="s">
        <v>62</v>
      </c>
      <c r="G8" s="35">
        <v>43698.0</v>
      </c>
      <c r="H8" s="36" t="s">
        <v>66</v>
      </c>
      <c r="I8" s="37" t="str">
        <f t="shared" ref="I8:I10" si="8">CONCATENATE(A8, "_", B8)</f>
        <v>-2_9</v>
      </c>
      <c r="J8" s="38">
        <v>43781.0</v>
      </c>
      <c r="K8" s="34">
        <f t="shared" si="2"/>
        <v>11.85714286</v>
      </c>
      <c r="L8" s="38">
        <v>43794.0</v>
      </c>
      <c r="M8" s="34">
        <f t="shared" si="3"/>
        <v>13.71428571</v>
      </c>
      <c r="N8" s="34">
        <f t="shared" si="4"/>
        <v>13</v>
      </c>
      <c r="O8" s="33" t="str">
        <f t="shared" ref="O8:O10" si="9">CONCATENATE(A8, "_", B8, "_", E8)</f>
        <v>-2_9_0</v>
      </c>
    </row>
    <row r="9" ht="15.75" customHeight="1">
      <c r="A9" s="33">
        <v>-2.0</v>
      </c>
      <c r="B9" s="33">
        <v>9.0</v>
      </c>
      <c r="C9" s="33">
        <v>2.0</v>
      </c>
      <c r="D9" s="33"/>
      <c r="E9" s="33" t="s">
        <v>67</v>
      </c>
      <c r="F9" s="33" t="s">
        <v>62</v>
      </c>
      <c r="G9" s="35">
        <v>43698.0</v>
      </c>
      <c r="H9" s="36" t="s">
        <v>66</v>
      </c>
      <c r="I9" s="37" t="str">
        <f t="shared" si="8"/>
        <v>-2_9</v>
      </c>
      <c r="J9" s="38">
        <v>43781.0</v>
      </c>
      <c r="K9" s="34">
        <f t="shared" si="2"/>
        <v>11.85714286</v>
      </c>
      <c r="L9" s="38">
        <v>43794.0</v>
      </c>
      <c r="M9" s="34">
        <f t="shared" si="3"/>
        <v>13.71428571</v>
      </c>
      <c r="N9" s="34">
        <f t="shared" si="4"/>
        <v>13</v>
      </c>
      <c r="O9" s="33" t="str">
        <f t="shared" si="9"/>
        <v>-2_9_L</v>
      </c>
    </row>
    <row r="10" ht="15.75" customHeight="1">
      <c r="A10" s="33">
        <v>-2.0</v>
      </c>
      <c r="B10" s="33">
        <v>9.0</v>
      </c>
      <c r="C10" s="33">
        <v>2.0</v>
      </c>
      <c r="D10" s="33"/>
      <c r="E10" s="33" t="s">
        <v>63</v>
      </c>
      <c r="F10" s="34" t="s">
        <v>62</v>
      </c>
      <c r="G10" s="35">
        <v>43698.0</v>
      </c>
      <c r="H10" s="36" t="s">
        <v>66</v>
      </c>
      <c r="I10" s="37" t="str">
        <f t="shared" si="8"/>
        <v>-2_9</v>
      </c>
      <c r="J10" s="38">
        <v>43781.0</v>
      </c>
      <c r="K10" s="34">
        <f t="shared" si="2"/>
        <v>11.85714286</v>
      </c>
      <c r="L10" s="38">
        <v>43794.0</v>
      </c>
      <c r="M10" s="34">
        <f t="shared" si="3"/>
        <v>13.71428571</v>
      </c>
      <c r="N10" s="34">
        <f t="shared" si="4"/>
        <v>13</v>
      </c>
      <c r="O10" s="33" t="str">
        <f t="shared" si="9"/>
        <v>-2_9_R</v>
      </c>
    </row>
    <row r="11" ht="15.75" customHeight="1">
      <c r="A11" s="39">
        <v>-2.0</v>
      </c>
      <c r="B11" s="39">
        <v>9.0</v>
      </c>
      <c r="C11" s="39">
        <v>5.0</v>
      </c>
      <c r="D11" s="39"/>
      <c r="E11" s="39">
        <v>0.0</v>
      </c>
      <c r="F11" s="40" t="s">
        <v>62</v>
      </c>
      <c r="G11" s="41">
        <v>43727.0</v>
      </c>
      <c r="H11" s="42" t="s">
        <v>64</v>
      </c>
      <c r="I11" s="43" t="str">
        <f t="shared" ref="I11:I12" si="10">CONCATENATE(A11, "_", C11, "_", B11)</f>
        <v>-2_5_9</v>
      </c>
      <c r="J11" s="44">
        <v>43781.0</v>
      </c>
      <c r="K11" s="40">
        <f t="shared" si="2"/>
        <v>7.714285714</v>
      </c>
      <c r="L11" s="44">
        <v>43794.0</v>
      </c>
      <c r="M11" s="40">
        <f t="shared" si="3"/>
        <v>9.571428571</v>
      </c>
      <c r="N11" s="40">
        <f t="shared" si="4"/>
        <v>13</v>
      </c>
      <c r="O11" s="39" t="str">
        <f t="shared" ref="O11:O12" si="11">CONCATENATE(A11, "_", B11, "_", C11, E11)</f>
        <v>-2_9_50</v>
      </c>
    </row>
    <row r="12" ht="15.75" customHeight="1">
      <c r="A12" s="39">
        <v>-2.0</v>
      </c>
      <c r="B12" s="39">
        <v>9.0</v>
      </c>
      <c r="C12" s="39">
        <v>5.0</v>
      </c>
      <c r="D12" s="39"/>
      <c r="E12" s="39" t="s">
        <v>63</v>
      </c>
      <c r="F12" s="40" t="s">
        <v>62</v>
      </c>
      <c r="G12" s="41">
        <v>43727.0</v>
      </c>
      <c r="H12" s="42" t="s">
        <v>64</v>
      </c>
      <c r="I12" s="43" t="str">
        <f t="shared" si="10"/>
        <v>-2_5_9</v>
      </c>
      <c r="J12" s="44">
        <v>43781.0</v>
      </c>
      <c r="K12" s="40">
        <f t="shared" si="2"/>
        <v>7.714285714</v>
      </c>
      <c r="L12" s="44">
        <v>43794.0</v>
      </c>
      <c r="M12" s="40">
        <f t="shared" si="3"/>
        <v>9.571428571</v>
      </c>
      <c r="N12" s="40">
        <f t="shared" si="4"/>
        <v>13</v>
      </c>
      <c r="O12" s="39" t="str">
        <f t="shared" si="11"/>
        <v>-2_9_5R</v>
      </c>
    </row>
    <row r="13" ht="15.75" customHeight="1">
      <c r="A13" s="24">
        <v>-1.0</v>
      </c>
      <c r="B13" s="24">
        <v>9.0</v>
      </c>
      <c r="C13" s="24">
        <v>1.0</v>
      </c>
      <c r="D13" s="24"/>
      <c r="E13" s="24">
        <v>0.0</v>
      </c>
      <c r="F13" s="24" t="s">
        <v>62</v>
      </c>
      <c r="G13" s="26">
        <v>43696.0</v>
      </c>
      <c r="H13" s="45" t="s">
        <v>40</v>
      </c>
      <c r="I13" s="29" t="str">
        <f t="shared" ref="I13:I15" si="12">CONCATENATE(A13, "_", B13)</f>
        <v>-1_9</v>
      </c>
      <c r="J13" s="31">
        <v>43781.0</v>
      </c>
      <c r="K13" s="25">
        <f t="shared" si="2"/>
        <v>12.14285714</v>
      </c>
      <c r="L13" s="31">
        <v>43794.0</v>
      </c>
      <c r="M13" s="25">
        <f t="shared" si="3"/>
        <v>14</v>
      </c>
      <c r="N13" s="25">
        <f t="shared" si="4"/>
        <v>13</v>
      </c>
      <c r="O13" s="24" t="str">
        <f t="shared" ref="O13:O15" si="13">CONCATENATE(A13, "_", B13, "_", E13)</f>
        <v>-1_9_0</v>
      </c>
    </row>
    <row r="14" ht="15.75" customHeight="1">
      <c r="A14" s="24">
        <v>-1.0</v>
      </c>
      <c r="B14" s="24">
        <v>9.0</v>
      </c>
      <c r="C14" s="24">
        <v>1.0</v>
      </c>
      <c r="D14" s="24"/>
      <c r="E14" s="24" t="s">
        <v>67</v>
      </c>
      <c r="F14" s="25" t="s">
        <v>62</v>
      </c>
      <c r="G14" s="26">
        <v>43696.0</v>
      </c>
      <c r="H14" s="45" t="s">
        <v>40</v>
      </c>
      <c r="I14" s="29" t="str">
        <f t="shared" si="12"/>
        <v>-1_9</v>
      </c>
      <c r="J14" s="31">
        <v>43781.0</v>
      </c>
      <c r="K14" s="25">
        <f t="shared" si="2"/>
        <v>12.14285714</v>
      </c>
      <c r="L14" s="31">
        <v>43794.0</v>
      </c>
      <c r="M14" s="25">
        <f t="shared" si="3"/>
        <v>14</v>
      </c>
      <c r="N14" s="25">
        <f t="shared" si="4"/>
        <v>13</v>
      </c>
      <c r="O14" s="24" t="str">
        <f t="shared" si="13"/>
        <v>-1_9_L</v>
      </c>
    </row>
    <row r="15" ht="15.75" customHeight="1">
      <c r="A15" s="24">
        <v>-1.0</v>
      </c>
      <c r="B15" s="24">
        <v>9.0</v>
      </c>
      <c r="C15" s="24">
        <v>1.0</v>
      </c>
      <c r="D15" s="24"/>
      <c r="E15" s="24" t="s">
        <v>63</v>
      </c>
      <c r="F15" s="25" t="s">
        <v>62</v>
      </c>
      <c r="G15" s="26">
        <v>43696.0</v>
      </c>
      <c r="H15" s="45" t="s">
        <v>40</v>
      </c>
      <c r="I15" s="29" t="str">
        <f t="shared" si="12"/>
        <v>-1_9</v>
      </c>
      <c r="J15" s="31">
        <v>43781.0</v>
      </c>
      <c r="K15" s="25">
        <f t="shared" si="2"/>
        <v>12.14285714</v>
      </c>
      <c r="L15" s="31">
        <v>43794.0</v>
      </c>
      <c r="M15" s="25">
        <f t="shared" si="3"/>
        <v>14</v>
      </c>
      <c r="N15" s="25">
        <f t="shared" si="4"/>
        <v>13</v>
      </c>
      <c r="O15" s="24" t="str">
        <f t="shared" si="13"/>
        <v>-1_9_R</v>
      </c>
    </row>
    <row r="16" ht="15.75" customHeight="1">
      <c r="A16" s="19">
        <v>-1.0</v>
      </c>
      <c r="B16" s="19">
        <v>9.0</v>
      </c>
      <c r="C16" s="19">
        <v>4.0</v>
      </c>
      <c r="D16" s="19"/>
      <c r="E16" s="19">
        <v>0.0</v>
      </c>
      <c r="F16" s="18" t="s">
        <v>62</v>
      </c>
      <c r="G16" s="20">
        <v>43727.0</v>
      </c>
      <c r="H16" s="32" t="s">
        <v>64</v>
      </c>
      <c r="I16" s="22" t="str">
        <f t="shared" ref="I16:I17" si="14">CONCATENATE(A16, "_", C16, "_", B16)</f>
        <v>-1_4_9</v>
      </c>
      <c r="J16" s="23">
        <v>43781.0</v>
      </c>
      <c r="K16" s="18">
        <f t="shared" si="2"/>
        <v>7.714285714</v>
      </c>
      <c r="L16" s="23">
        <v>43794.0</v>
      </c>
      <c r="M16" s="18">
        <f t="shared" si="3"/>
        <v>9.571428571</v>
      </c>
      <c r="N16" s="18">
        <f t="shared" si="4"/>
        <v>13</v>
      </c>
      <c r="O16" s="19" t="str">
        <f t="shared" ref="O16:O17" si="15">CONCATENATE(A16, "_", B16, "_", C16, E16)</f>
        <v>-1_9_40</v>
      </c>
    </row>
    <row r="17" ht="15.75" customHeight="1">
      <c r="A17" s="19">
        <v>-1.0</v>
      </c>
      <c r="B17" s="19">
        <v>9.0</v>
      </c>
      <c r="C17" s="19">
        <v>4.0</v>
      </c>
      <c r="D17" s="19"/>
      <c r="E17" s="19" t="s">
        <v>63</v>
      </c>
      <c r="F17" s="18" t="s">
        <v>62</v>
      </c>
      <c r="G17" s="20">
        <v>43727.0</v>
      </c>
      <c r="H17" s="32" t="s">
        <v>64</v>
      </c>
      <c r="I17" s="22" t="str">
        <f t="shared" si="14"/>
        <v>-1_4_9</v>
      </c>
      <c r="J17" s="23">
        <v>43781.0</v>
      </c>
      <c r="K17" s="18">
        <f t="shared" si="2"/>
        <v>7.714285714</v>
      </c>
      <c r="L17" s="23">
        <v>43794.0</v>
      </c>
      <c r="M17" s="18">
        <f t="shared" si="3"/>
        <v>9.571428571</v>
      </c>
      <c r="N17" s="18">
        <f t="shared" si="4"/>
        <v>13</v>
      </c>
      <c r="O17" s="19" t="str">
        <f t="shared" si="15"/>
        <v>-1_9_4R</v>
      </c>
    </row>
    <row r="18" ht="15.75" customHeight="1"/>
    <row r="19" ht="15.75" customHeight="1">
      <c r="A19" s="2" t="s">
        <v>4</v>
      </c>
      <c r="B19" s="2" t="s">
        <v>11</v>
      </c>
      <c r="C19" s="2" t="s">
        <v>12</v>
      </c>
      <c r="D19" s="2" t="s">
        <v>13</v>
      </c>
      <c r="E19" s="2" t="s">
        <v>14</v>
      </c>
      <c r="F19" s="2" t="s">
        <v>15</v>
      </c>
      <c r="G19" s="2" t="s">
        <v>16</v>
      </c>
      <c r="H19" s="2" t="s">
        <v>17</v>
      </c>
    </row>
    <row r="20" ht="15.75" customHeight="1">
      <c r="A20" s="14" t="s">
        <v>40</v>
      </c>
      <c r="B20" s="28">
        <v>43696.0</v>
      </c>
      <c r="C20" s="30">
        <v>43721.0</v>
      </c>
      <c r="D20" s="46" t="s">
        <v>65</v>
      </c>
      <c r="E20" s="47" t="s">
        <v>68</v>
      </c>
      <c r="F20" s="48">
        <v>5.0</v>
      </c>
      <c r="G20" s="49"/>
      <c r="H20" s="50">
        <f t="shared" ref="H20:H23" si="16">(DATEDIF(B20, TODAY(),"D")/7)</f>
        <v>24.14285714</v>
      </c>
      <c r="I20" s="50" t="s">
        <v>69</v>
      </c>
      <c r="J20" s="51" t="s">
        <v>70</v>
      </c>
      <c r="K20" s="51"/>
    </row>
    <row r="21" ht="15.75" customHeight="1">
      <c r="A21" s="52" t="s">
        <v>66</v>
      </c>
      <c r="B21" s="53">
        <v>43698.0</v>
      </c>
      <c r="C21" s="54">
        <v>43721.0</v>
      </c>
      <c r="D21" s="55" t="s">
        <v>65</v>
      </c>
      <c r="E21" s="56" t="s">
        <v>68</v>
      </c>
      <c r="F21" s="57">
        <v>3.0</v>
      </c>
      <c r="G21" s="58"/>
      <c r="H21" s="59">
        <f t="shared" si="16"/>
        <v>23.85714286</v>
      </c>
      <c r="I21" s="59" t="s">
        <v>69</v>
      </c>
      <c r="J21" s="60" t="s">
        <v>70</v>
      </c>
      <c r="K21" s="60"/>
    </row>
    <row r="22" ht="15.75" customHeight="1">
      <c r="A22" s="61" t="s">
        <v>64</v>
      </c>
      <c r="B22" s="62">
        <v>43727.0</v>
      </c>
      <c r="C22" s="54">
        <v>43756.0</v>
      </c>
      <c r="D22" s="55" t="s">
        <v>65</v>
      </c>
      <c r="E22" s="56" t="s">
        <v>68</v>
      </c>
      <c r="F22" s="57">
        <v>4.0</v>
      </c>
      <c r="G22" s="58"/>
      <c r="H22" s="59">
        <f t="shared" si="16"/>
        <v>19.71428571</v>
      </c>
      <c r="I22" s="59" t="s">
        <v>69</v>
      </c>
      <c r="J22" s="60" t="s">
        <v>70</v>
      </c>
      <c r="K22" s="60"/>
    </row>
    <row r="23" ht="15.75" customHeight="1">
      <c r="A23" s="61" t="s">
        <v>64</v>
      </c>
      <c r="B23" s="62">
        <v>43727.0</v>
      </c>
      <c r="C23" s="54">
        <v>43756.0</v>
      </c>
      <c r="D23" s="55" t="s">
        <v>65</v>
      </c>
      <c r="E23" s="56" t="s">
        <v>68</v>
      </c>
      <c r="F23" s="57">
        <v>4.0</v>
      </c>
      <c r="G23" s="58"/>
      <c r="H23" s="59">
        <f t="shared" si="16"/>
        <v>19.71428571</v>
      </c>
      <c r="I23" s="59" t="s">
        <v>69</v>
      </c>
      <c r="J23" s="60" t="s">
        <v>70</v>
      </c>
      <c r="K23" s="60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9.0"/>
    <col customWidth="1" min="2" max="3" width="8.67"/>
    <col customWidth="1" min="4" max="4" width="10.78"/>
  </cols>
  <sheetData>
    <row r="1" ht="15.75" customHeight="1">
      <c r="A1" s="68" t="s">
        <v>61</v>
      </c>
      <c r="B1" s="69" t="s">
        <v>79</v>
      </c>
      <c r="C1" s="69" t="s">
        <v>81</v>
      </c>
      <c r="D1" s="71" t="s">
        <v>82</v>
      </c>
    </row>
    <row r="2" ht="15.75" customHeight="1">
      <c r="A2" s="74" t="str">
        <f>Inventory!O2</f>
        <v>NT_9_0</v>
      </c>
      <c r="B2" s="75">
        <v>-2.0</v>
      </c>
      <c r="C2" s="75">
        <v>24.5</v>
      </c>
      <c r="D2" s="76" t="s">
        <v>84</v>
      </c>
    </row>
    <row r="3" ht="15.75" customHeight="1">
      <c r="A3" s="79" t="str">
        <f>Inventory!O3</f>
        <v>NT_9_R</v>
      </c>
      <c r="B3" s="19">
        <v>-2.0</v>
      </c>
      <c r="C3" s="19">
        <v>29.0</v>
      </c>
      <c r="D3" s="80"/>
    </row>
    <row r="4" ht="15.75" customHeight="1">
      <c r="A4" s="79" t="str">
        <f>Inventory!O4</f>
        <v>-3_9_0</v>
      </c>
      <c r="B4" s="19">
        <v>-2.0</v>
      </c>
      <c r="C4" s="19">
        <v>22.4</v>
      </c>
      <c r="D4" s="80"/>
    </row>
    <row r="5" ht="15.75" customHeight="1">
      <c r="A5" s="79" t="str">
        <f>Inventory!O5</f>
        <v>-3_9_R</v>
      </c>
      <c r="B5" s="19">
        <v>-2.0</v>
      </c>
      <c r="C5" s="19">
        <v>25.0</v>
      </c>
      <c r="D5" s="80"/>
    </row>
    <row r="6" ht="15.75" customHeight="1">
      <c r="A6" s="79" t="str">
        <f>Inventory!O6</f>
        <v>-3_9_60</v>
      </c>
      <c r="B6" s="19">
        <v>-2.0</v>
      </c>
      <c r="C6" s="19">
        <v>25.0</v>
      </c>
      <c r="D6" s="80"/>
    </row>
    <row r="7" ht="15.75" customHeight="1">
      <c r="A7" s="79" t="str">
        <f>Inventory!O7</f>
        <v>-3_9_6R</v>
      </c>
      <c r="B7" s="19">
        <v>-2.0</v>
      </c>
      <c r="C7" s="19">
        <v>24.3</v>
      </c>
      <c r="D7" s="80"/>
    </row>
    <row r="8" ht="15.75" customHeight="1">
      <c r="A8" s="79" t="str">
        <f>Inventory!O8</f>
        <v>-2_9_0</v>
      </c>
      <c r="B8" s="19">
        <v>-2.0</v>
      </c>
      <c r="C8" s="19">
        <v>29.0</v>
      </c>
      <c r="D8" s="80"/>
    </row>
    <row r="9" ht="15.75" customHeight="1">
      <c r="A9" s="79" t="str">
        <f>Inventory!O9</f>
        <v>-2_9_L</v>
      </c>
      <c r="B9" s="19">
        <v>-2.0</v>
      </c>
      <c r="C9" s="19">
        <v>28.8</v>
      </c>
      <c r="D9" s="80"/>
    </row>
    <row r="10" ht="15.75" customHeight="1">
      <c r="A10" s="79" t="str">
        <f>Inventory!O10</f>
        <v>-2_9_R</v>
      </c>
      <c r="B10" s="19">
        <v>-2.0</v>
      </c>
      <c r="C10" s="19">
        <v>29.5</v>
      </c>
      <c r="D10" s="80"/>
    </row>
    <row r="11" ht="15.75" customHeight="1">
      <c r="A11" s="79" t="str">
        <f>Inventory!O11</f>
        <v>-2_9_50</v>
      </c>
      <c r="B11" s="19">
        <v>-2.0</v>
      </c>
      <c r="C11" s="19">
        <v>24.8</v>
      </c>
      <c r="D11" s="80"/>
    </row>
    <row r="12" ht="15.75" customHeight="1">
      <c r="A12" s="79" t="str">
        <f>Inventory!O12</f>
        <v>-2_9_5R</v>
      </c>
      <c r="B12" s="19">
        <v>-2.0</v>
      </c>
      <c r="C12" s="19">
        <v>22.6</v>
      </c>
      <c r="D12" s="80"/>
    </row>
    <row r="13" ht="15.75" customHeight="1">
      <c r="A13" s="79" t="str">
        <f>Inventory!O13</f>
        <v>-1_9_0</v>
      </c>
      <c r="B13" s="19">
        <v>-2.0</v>
      </c>
      <c r="C13" s="19">
        <v>27.2</v>
      </c>
      <c r="D13" s="80"/>
    </row>
    <row r="14" ht="15.75" customHeight="1">
      <c r="A14" s="79" t="str">
        <f>Inventory!O14</f>
        <v>-1_9_L</v>
      </c>
      <c r="B14" s="19">
        <v>-2.0</v>
      </c>
      <c r="C14" s="19">
        <v>31.2</v>
      </c>
      <c r="D14" s="80"/>
    </row>
    <row r="15" ht="15.75" customHeight="1">
      <c r="A15" s="79" t="str">
        <f>Inventory!O15</f>
        <v>-1_9_R</v>
      </c>
      <c r="B15" s="19">
        <v>-2.0</v>
      </c>
      <c r="C15" s="19">
        <v>29.0</v>
      </c>
      <c r="D15" s="80"/>
    </row>
    <row r="16" ht="15.75" customHeight="1">
      <c r="A16" s="79" t="str">
        <f>Inventory!O16</f>
        <v>-1_9_40</v>
      </c>
      <c r="B16" s="19">
        <v>-2.0</v>
      </c>
      <c r="C16" s="19">
        <v>25.3</v>
      </c>
      <c r="D16" s="80"/>
    </row>
    <row r="17" ht="15.75" customHeight="1">
      <c r="A17" s="82" t="str">
        <f>Inventory!O17</f>
        <v>-1_9_4R</v>
      </c>
      <c r="B17" s="83">
        <v>-2.0</v>
      </c>
      <c r="C17" s="83">
        <v>26.1</v>
      </c>
      <c r="D17" s="84"/>
    </row>
    <row r="18" ht="15.75" customHeight="1">
      <c r="A18" s="85" t="str">
        <f t="shared" ref="A18:A225" si="1">A2</f>
        <v>NT_9_0</v>
      </c>
      <c r="B18" s="86">
        <f t="shared" ref="B18:B225" si="2">B2+1</f>
        <v>-1</v>
      </c>
      <c r="C18" s="87">
        <v>24.5</v>
      </c>
      <c r="D18" s="89" t="s">
        <v>85</v>
      </c>
    </row>
    <row r="19" ht="15.75" customHeight="1">
      <c r="A19" s="90" t="str">
        <f t="shared" si="1"/>
        <v>NT_9_R</v>
      </c>
      <c r="B19" s="91">
        <f t="shared" si="2"/>
        <v>-1</v>
      </c>
      <c r="C19" s="19">
        <v>29.0</v>
      </c>
      <c r="D19" s="92"/>
    </row>
    <row r="20" ht="15.75" customHeight="1">
      <c r="A20" s="90" t="str">
        <f t="shared" si="1"/>
        <v>-3_9_0</v>
      </c>
      <c r="B20" s="91">
        <f t="shared" si="2"/>
        <v>-1</v>
      </c>
      <c r="C20" s="19">
        <v>21.7</v>
      </c>
      <c r="D20" s="92"/>
    </row>
    <row r="21" ht="15.75" customHeight="1">
      <c r="A21" s="90" t="str">
        <f t="shared" si="1"/>
        <v>-3_9_R</v>
      </c>
      <c r="B21" s="91">
        <f t="shared" si="2"/>
        <v>-1</v>
      </c>
      <c r="C21" s="19">
        <v>24.4</v>
      </c>
      <c r="D21" s="92"/>
    </row>
    <row r="22" ht="15.75" customHeight="1">
      <c r="A22" s="90" t="str">
        <f t="shared" si="1"/>
        <v>-3_9_60</v>
      </c>
      <c r="B22" s="91">
        <f t="shared" si="2"/>
        <v>-1</v>
      </c>
      <c r="C22" s="19">
        <v>24.5</v>
      </c>
      <c r="D22" s="92"/>
    </row>
    <row r="23" ht="15.75" customHeight="1">
      <c r="A23" s="90" t="str">
        <f t="shared" si="1"/>
        <v>-3_9_6R</v>
      </c>
      <c r="B23" s="91">
        <f t="shared" si="2"/>
        <v>-1</v>
      </c>
      <c r="C23" s="19">
        <v>23.4</v>
      </c>
      <c r="D23" s="92"/>
    </row>
    <row r="24" ht="15.75" customHeight="1">
      <c r="A24" s="90" t="str">
        <f t="shared" si="1"/>
        <v>-2_9_0</v>
      </c>
      <c r="B24" s="91">
        <f t="shared" si="2"/>
        <v>-1</v>
      </c>
      <c r="C24" s="19">
        <v>27.7</v>
      </c>
      <c r="D24" s="92"/>
    </row>
    <row r="25" ht="15.75" customHeight="1">
      <c r="A25" s="90" t="str">
        <f t="shared" si="1"/>
        <v>-2_9_L</v>
      </c>
      <c r="B25" s="91">
        <f t="shared" si="2"/>
        <v>-1</v>
      </c>
      <c r="C25" s="19">
        <v>28.4</v>
      </c>
      <c r="D25" s="92"/>
    </row>
    <row r="26" ht="15.75" customHeight="1">
      <c r="A26" s="90" t="str">
        <f t="shared" si="1"/>
        <v>-2_9_R</v>
      </c>
      <c r="B26" s="91">
        <f t="shared" si="2"/>
        <v>-1</v>
      </c>
      <c r="C26" s="19">
        <v>28.2</v>
      </c>
      <c r="D26" s="92"/>
    </row>
    <row r="27" ht="15.75" customHeight="1">
      <c r="A27" s="90" t="str">
        <f t="shared" si="1"/>
        <v>-2_9_50</v>
      </c>
      <c r="B27" s="91">
        <f t="shared" si="2"/>
        <v>-1</v>
      </c>
      <c r="C27" s="19">
        <v>23.3</v>
      </c>
      <c r="D27" s="92"/>
    </row>
    <row r="28" ht="15.75" customHeight="1">
      <c r="A28" s="90" t="str">
        <f t="shared" si="1"/>
        <v>-2_9_5R</v>
      </c>
      <c r="B28" s="91">
        <f t="shared" si="2"/>
        <v>-1</v>
      </c>
      <c r="C28" s="19">
        <v>21.1</v>
      </c>
      <c r="D28" s="92"/>
    </row>
    <row r="29" ht="15.75" customHeight="1">
      <c r="A29" s="90" t="str">
        <f t="shared" si="1"/>
        <v>-1_9_0</v>
      </c>
      <c r="B29" s="91">
        <f t="shared" si="2"/>
        <v>-1</v>
      </c>
      <c r="C29" s="19">
        <v>26.8</v>
      </c>
      <c r="D29" s="92"/>
    </row>
    <row r="30" ht="15.75" customHeight="1">
      <c r="A30" s="90" t="str">
        <f t="shared" si="1"/>
        <v>-1_9_L</v>
      </c>
      <c r="B30" s="91">
        <f t="shared" si="2"/>
        <v>-1</v>
      </c>
      <c r="C30" s="19">
        <v>29.8</v>
      </c>
      <c r="D30" s="92"/>
    </row>
    <row r="31" ht="15.75" customHeight="1">
      <c r="A31" s="90" t="str">
        <f t="shared" si="1"/>
        <v>-1_9_R</v>
      </c>
      <c r="B31" s="91">
        <f t="shared" si="2"/>
        <v>-1</v>
      </c>
      <c r="C31" s="19">
        <v>29.1</v>
      </c>
      <c r="D31" s="92"/>
    </row>
    <row r="32" ht="15.75" customHeight="1">
      <c r="A32" s="90" t="str">
        <f t="shared" si="1"/>
        <v>-1_9_40</v>
      </c>
      <c r="B32" s="91">
        <f t="shared" si="2"/>
        <v>-1</v>
      </c>
      <c r="C32" s="19">
        <v>24.9</v>
      </c>
      <c r="D32" s="92"/>
    </row>
    <row r="33" ht="15.75" customHeight="1">
      <c r="A33" s="94" t="str">
        <f t="shared" si="1"/>
        <v>-1_9_4R</v>
      </c>
      <c r="B33" s="95">
        <f t="shared" si="2"/>
        <v>-1</v>
      </c>
      <c r="C33" s="96">
        <v>25.5</v>
      </c>
      <c r="D33" s="97"/>
    </row>
    <row r="34" ht="15.75" customHeight="1">
      <c r="A34" s="98" t="str">
        <f t="shared" si="1"/>
        <v>NT_9_0</v>
      </c>
      <c r="B34" s="99">
        <f t="shared" si="2"/>
        <v>0</v>
      </c>
      <c r="C34" s="75">
        <v>24.5</v>
      </c>
      <c r="D34" s="100" t="s">
        <v>86</v>
      </c>
    </row>
    <row r="35" ht="15.75" customHeight="1">
      <c r="A35" s="102" t="str">
        <f t="shared" si="1"/>
        <v>NT_9_R</v>
      </c>
      <c r="B35" s="91">
        <f t="shared" si="2"/>
        <v>0</v>
      </c>
      <c r="C35" s="19">
        <v>28.5</v>
      </c>
      <c r="D35" s="103"/>
    </row>
    <row r="36" ht="15.75" customHeight="1">
      <c r="A36" s="102" t="str">
        <f t="shared" si="1"/>
        <v>-3_9_0</v>
      </c>
      <c r="B36" s="91">
        <f t="shared" si="2"/>
        <v>0</v>
      </c>
      <c r="C36" s="19">
        <v>21.1</v>
      </c>
      <c r="D36" s="103"/>
    </row>
    <row r="37" ht="15.75" customHeight="1">
      <c r="A37" s="102" t="str">
        <f t="shared" si="1"/>
        <v>-3_9_R</v>
      </c>
      <c r="B37" s="91">
        <f t="shared" si="2"/>
        <v>0</v>
      </c>
      <c r="C37" s="19">
        <v>23.6</v>
      </c>
      <c r="D37" s="103"/>
    </row>
    <row r="38" ht="15.75" customHeight="1">
      <c r="A38" s="102" t="str">
        <f t="shared" si="1"/>
        <v>-3_9_60</v>
      </c>
      <c r="B38" s="91">
        <f t="shared" si="2"/>
        <v>0</v>
      </c>
      <c r="C38" s="19">
        <v>24.3</v>
      </c>
      <c r="D38" s="103"/>
    </row>
    <row r="39" ht="15.75" customHeight="1">
      <c r="A39" s="102" t="str">
        <f t="shared" si="1"/>
        <v>-3_9_6R</v>
      </c>
      <c r="B39" s="91">
        <f t="shared" si="2"/>
        <v>0</v>
      </c>
      <c r="C39" s="19">
        <v>23.8</v>
      </c>
      <c r="D39" s="103"/>
    </row>
    <row r="40" ht="15.75" customHeight="1">
      <c r="A40" s="102" t="str">
        <f t="shared" si="1"/>
        <v>-2_9_0</v>
      </c>
      <c r="B40" s="91">
        <f t="shared" si="2"/>
        <v>0</v>
      </c>
      <c r="C40" s="19">
        <v>28.3</v>
      </c>
      <c r="D40" s="103"/>
    </row>
    <row r="41" ht="15.75" customHeight="1">
      <c r="A41" s="102" t="str">
        <f t="shared" si="1"/>
        <v>-2_9_L</v>
      </c>
      <c r="B41" s="91">
        <f t="shared" si="2"/>
        <v>0</v>
      </c>
      <c r="C41" s="19">
        <v>28.8</v>
      </c>
      <c r="D41" s="103"/>
    </row>
    <row r="42" ht="15.75" customHeight="1">
      <c r="A42" s="102" t="str">
        <f t="shared" si="1"/>
        <v>-2_9_R</v>
      </c>
      <c r="B42" s="91">
        <f t="shared" si="2"/>
        <v>0</v>
      </c>
      <c r="C42" s="19">
        <v>29.0</v>
      </c>
      <c r="D42" s="103"/>
    </row>
    <row r="43" ht="15.75" customHeight="1">
      <c r="A43" s="102" t="str">
        <f t="shared" si="1"/>
        <v>-2_9_50</v>
      </c>
      <c r="B43" s="91">
        <f t="shared" si="2"/>
        <v>0</v>
      </c>
      <c r="C43" s="19">
        <v>24.0</v>
      </c>
      <c r="D43" s="103"/>
    </row>
    <row r="44" ht="15.75" customHeight="1">
      <c r="A44" s="102" t="str">
        <f t="shared" si="1"/>
        <v>-2_9_5R</v>
      </c>
      <c r="B44" s="91">
        <f t="shared" si="2"/>
        <v>0</v>
      </c>
      <c r="C44" s="19">
        <v>22.3</v>
      </c>
      <c r="D44" s="103"/>
    </row>
    <row r="45" ht="15.75" customHeight="1">
      <c r="A45" s="102" t="str">
        <f t="shared" si="1"/>
        <v>-1_9_0</v>
      </c>
      <c r="B45" s="91">
        <f t="shared" si="2"/>
        <v>0</v>
      </c>
      <c r="C45" s="19">
        <v>25.7</v>
      </c>
      <c r="D45" s="103"/>
    </row>
    <row r="46" ht="15.75" customHeight="1">
      <c r="A46" s="102" t="str">
        <f t="shared" si="1"/>
        <v>-1_9_L</v>
      </c>
      <c r="B46" s="91">
        <f t="shared" si="2"/>
        <v>0</v>
      </c>
      <c r="C46" s="19">
        <v>29.8</v>
      </c>
      <c r="D46" s="103"/>
    </row>
    <row r="47" ht="15.75" customHeight="1">
      <c r="A47" s="102" t="str">
        <f t="shared" si="1"/>
        <v>-1_9_R</v>
      </c>
      <c r="B47" s="91">
        <f t="shared" si="2"/>
        <v>0</v>
      </c>
      <c r="C47" s="19">
        <v>28.2</v>
      </c>
      <c r="D47" s="103"/>
    </row>
    <row r="48" ht="15.75" customHeight="1">
      <c r="A48" s="102" t="str">
        <f t="shared" si="1"/>
        <v>-1_9_40</v>
      </c>
      <c r="B48" s="91">
        <f t="shared" si="2"/>
        <v>0</v>
      </c>
      <c r="C48" s="19">
        <v>24.3</v>
      </c>
      <c r="D48" s="103"/>
    </row>
    <row r="49" ht="15.75" customHeight="1">
      <c r="A49" s="105" t="str">
        <f t="shared" si="1"/>
        <v>-1_9_4R</v>
      </c>
      <c r="B49" s="106">
        <f t="shared" si="2"/>
        <v>0</v>
      </c>
      <c r="C49" s="83">
        <v>25.0</v>
      </c>
      <c r="D49" s="107"/>
    </row>
    <row r="50" ht="15.75" customHeight="1">
      <c r="A50" s="85" t="str">
        <f t="shared" si="1"/>
        <v>NT_9_0</v>
      </c>
      <c r="B50" s="86">
        <f t="shared" si="2"/>
        <v>1</v>
      </c>
      <c r="C50" s="87">
        <v>24.9</v>
      </c>
      <c r="D50" s="89"/>
    </row>
    <row r="51" ht="15.75" customHeight="1">
      <c r="A51" s="90" t="str">
        <f t="shared" si="1"/>
        <v>NT_9_R</v>
      </c>
      <c r="B51" s="91">
        <f t="shared" si="2"/>
        <v>1</v>
      </c>
      <c r="C51" s="19">
        <v>28.6</v>
      </c>
      <c r="D51" s="92"/>
    </row>
    <row r="52" ht="15.75" customHeight="1">
      <c r="A52" s="90" t="str">
        <f t="shared" si="1"/>
        <v>-3_9_0</v>
      </c>
      <c r="B52" s="91">
        <f t="shared" si="2"/>
        <v>1</v>
      </c>
      <c r="C52" s="19">
        <v>21.6</v>
      </c>
      <c r="D52" s="92"/>
    </row>
    <row r="53" ht="15.75" customHeight="1">
      <c r="A53" s="90" t="str">
        <f t="shared" si="1"/>
        <v>-3_9_R</v>
      </c>
      <c r="B53" s="91">
        <f t="shared" si="2"/>
        <v>1</v>
      </c>
      <c r="C53" s="19">
        <v>23.9</v>
      </c>
      <c r="D53" s="92"/>
    </row>
    <row r="54" ht="15.75" customHeight="1">
      <c r="A54" s="90" t="str">
        <f t="shared" si="1"/>
        <v>-3_9_60</v>
      </c>
      <c r="B54" s="91">
        <f t="shared" si="2"/>
        <v>1</v>
      </c>
      <c r="C54" s="19">
        <v>24.4</v>
      </c>
      <c r="D54" s="92"/>
    </row>
    <row r="55" ht="15.75" customHeight="1">
      <c r="A55" s="90" t="str">
        <f t="shared" si="1"/>
        <v>-3_9_6R</v>
      </c>
      <c r="B55" s="91">
        <f t="shared" si="2"/>
        <v>1</v>
      </c>
      <c r="C55" s="19">
        <v>23.6</v>
      </c>
      <c r="D55" s="92"/>
    </row>
    <row r="56" ht="15.75" customHeight="1">
      <c r="A56" s="90" t="str">
        <f t="shared" si="1"/>
        <v>-2_9_0</v>
      </c>
      <c r="B56" s="91">
        <f t="shared" si="2"/>
        <v>1</v>
      </c>
      <c r="C56" s="19">
        <v>27.6</v>
      </c>
      <c r="D56" s="92"/>
    </row>
    <row r="57" ht="15.75" customHeight="1">
      <c r="A57" s="90" t="str">
        <f t="shared" si="1"/>
        <v>-2_9_L</v>
      </c>
      <c r="B57" s="91">
        <f t="shared" si="2"/>
        <v>1</v>
      </c>
      <c r="C57" s="19">
        <v>28.0</v>
      </c>
      <c r="D57" s="92"/>
    </row>
    <row r="58" ht="15.75" customHeight="1">
      <c r="A58" s="90" t="str">
        <f t="shared" si="1"/>
        <v>-2_9_R</v>
      </c>
      <c r="B58" s="91">
        <f t="shared" si="2"/>
        <v>1</v>
      </c>
      <c r="C58" s="19">
        <v>28.3</v>
      </c>
      <c r="D58" s="92"/>
    </row>
    <row r="59" ht="15.75" customHeight="1">
      <c r="A59" s="90" t="str">
        <f t="shared" si="1"/>
        <v>-2_9_50</v>
      </c>
      <c r="B59" s="91">
        <f t="shared" si="2"/>
        <v>1</v>
      </c>
      <c r="C59" s="19">
        <v>24.3</v>
      </c>
      <c r="D59" s="92"/>
    </row>
    <row r="60" ht="15.75" customHeight="1">
      <c r="A60" s="90" t="str">
        <f t="shared" si="1"/>
        <v>-2_9_5R</v>
      </c>
      <c r="B60" s="91">
        <f t="shared" si="2"/>
        <v>1</v>
      </c>
      <c r="C60" s="19">
        <v>22.6</v>
      </c>
      <c r="D60" s="92"/>
    </row>
    <row r="61" ht="15.75" customHeight="1">
      <c r="A61" s="90" t="str">
        <f t="shared" si="1"/>
        <v>-1_9_0</v>
      </c>
      <c r="B61" s="91">
        <f t="shared" si="2"/>
        <v>1</v>
      </c>
      <c r="C61" s="19">
        <v>26.8</v>
      </c>
      <c r="D61" s="92"/>
    </row>
    <row r="62" ht="15.75" customHeight="1">
      <c r="A62" s="90" t="str">
        <f t="shared" si="1"/>
        <v>-1_9_L</v>
      </c>
      <c r="B62" s="91">
        <f t="shared" si="2"/>
        <v>1</v>
      </c>
      <c r="C62" s="19">
        <v>30.4</v>
      </c>
      <c r="D62" s="92"/>
    </row>
    <row r="63" ht="15.75" customHeight="1">
      <c r="A63" s="90" t="str">
        <f t="shared" si="1"/>
        <v>-1_9_R</v>
      </c>
      <c r="B63" s="91">
        <f t="shared" si="2"/>
        <v>1</v>
      </c>
      <c r="C63" s="19">
        <v>29.2</v>
      </c>
      <c r="D63" s="92"/>
    </row>
    <row r="64" ht="15.75" customHeight="1">
      <c r="A64" s="90" t="str">
        <f t="shared" si="1"/>
        <v>-1_9_40</v>
      </c>
      <c r="B64" s="91">
        <f t="shared" si="2"/>
        <v>1</v>
      </c>
      <c r="C64" s="19">
        <v>24.6</v>
      </c>
      <c r="D64" s="92"/>
    </row>
    <row r="65" ht="15.75" customHeight="1">
      <c r="A65" s="94" t="str">
        <f t="shared" si="1"/>
        <v>-1_9_4R</v>
      </c>
      <c r="B65" s="95">
        <f t="shared" si="2"/>
        <v>1</v>
      </c>
      <c r="C65" s="96">
        <v>25.5</v>
      </c>
      <c r="D65" s="97"/>
    </row>
    <row r="66" ht="15.75" customHeight="1">
      <c r="A66" s="98" t="str">
        <f t="shared" si="1"/>
        <v>NT_9_0</v>
      </c>
      <c r="B66" s="99">
        <f t="shared" si="2"/>
        <v>2</v>
      </c>
      <c r="C66" s="75">
        <v>25.1</v>
      </c>
      <c r="D66" s="109"/>
    </row>
    <row r="67" ht="15.75" customHeight="1">
      <c r="A67" s="102" t="str">
        <f t="shared" si="1"/>
        <v>NT_9_R</v>
      </c>
      <c r="B67" s="91">
        <f t="shared" si="2"/>
        <v>2</v>
      </c>
      <c r="C67" s="19">
        <v>28.9</v>
      </c>
      <c r="D67" s="103"/>
    </row>
    <row r="68" ht="15.75" customHeight="1">
      <c r="A68" s="102" t="str">
        <f t="shared" si="1"/>
        <v>-3_9_0</v>
      </c>
      <c r="B68" s="91">
        <f t="shared" si="2"/>
        <v>2</v>
      </c>
      <c r="C68" s="19">
        <v>22.1</v>
      </c>
      <c r="D68" s="103"/>
    </row>
    <row r="69" ht="15.75" customHeight="1">
      <c r="A69" s="102" t="str">
        <f t="shared" si="1"/>
        <v>-3_9_R</v>
      </c>
      <c r="B69" s="91">
        <f t="shared" si="2"/>
        <v>2</v>
      </c>
      <c r="C69" s="19">
        <v>24.7</v>
      </c>
      <c r="D69" s="103"/>
    </row>
    <row r="70" ht="15.75" customHeight="1">
      <c r="A70" s="102" t="str">
        <f t="shared" si="1"/>
        <v>-3_9_60</v>
      </c>
      <c r="B70" s="91">
        <f t="shared" si="2"/>
        <v>2</v>
      </c>
      <c r="C70" s="19">
        <v>24.8</v>
      </c>
      <c r="D70" s="103"/>
    </row>
    <row r="71" ht="15.75" customHeight="1">
      <c r="A71" s="102" t="str">
        <f t="shared" si="1"/>
        <v>-3_9_6R</v>
      </c>
      <c r="B71" s="91">
        <f t="shared" si="2"/>
        <v>2</v>
      </c>
      <c r="C71" s="19">
        <v>24.3</v>
      </c>
      <c r="D71" s="103"/>
    </row>
    <row r="72" ht="15.75" customHeight="1">
      <c r="A72" s="102" t="str">
        <f t="shared" si="1"/>
        <v>-2_9_0</v>
      </c>
      <c r="B72" s="91">
        <f t="shared" si="2"/>
        <v>2</v>
      </c>
      <c r="C72" s="19">
        <v>29.0</v>
      </c>
      <c r="D72" s="103"/>
    </row>
    <row r="73" ht="15.75" customHeight="1">
      <c r="A73" s="102" t="str">
        <f t="shared" si="1"/>
        <v>-2_9_L</v>
      </c>
      <c r="B73" s="91">
        <f t="shared" si="2"/>
        <v>2</v>
      </c>
      <c r="C73" s="19">
        <v>29.5</v>
      </c>
      <c r="D73" s="103"/>
    </row>
    <row r="74" ht="15.75" customHeight="1">
      <c r="A74" s="102" t="str">
        <f t="shared" si="1"/>
        <v>-2_9_R</v>
      </c>
      <c r="B74" s="91">
        <f t="shared" si="2"/>
        <v>2</v>
      </c>
      <c r="C74" s="19">
        <v>29.5</v>
      </c>
      <c r="D74" s="103"/>
    </row>
    <row r="75" ht="15.75" customHeight="1">
      <c r="A75" s="102" t="str">
        <f t="shared" si="1"/>
        <v>-2_9_50</v>
      </c>
      <c r="B75" s="91">
        <f t="shared" si="2"/>
        <v>2</v>
      </c>
      <c r="C75" s="19">
        <v>24.6</v>
      </c>
      <c r="D75" s="103"/>
    </row>
    <row r="76" ht="15.75" customHeight="1">
      <c r="A76" s="102" t="str">
        <f t="shared" si="1"/>
        <v>-2_9_5R</v>
      </c>
      <c r="B76" s="91">
        <f t="shared" si="2"/>
        <v>2</v>
      </c>
      <c r="C76" s="19">
        <v>22.9</v>
      </c>
      <c r="D76" s="103"/>
    </row>
    <row r="77" ht="15.75" customHeight="1">
      <c r="A77" s="102" t="str">
        <f t="shared" si="1"/>
        <v>-1_9_0</v>
      </c>
      <c r="B77" s="91">
        <f t="shared" si="2"/>
        <v>2</v>
      </c>
      <c r="C77" s="19">
        <v>27.2</v>
      </c>
      <c r="D77" s="103"/>
    </row>
    <row r="78" ht="15.75" customHeight="1">
      <c r="A78" s="102" t="str">
        <f t="shared" si="1"/>
        <v>-1_9_L</v>
      </c>
      <c r="B78" s="91">
        <f t="shared" si="2"/>
        <v>2</v>
      </c>
      <c r="C78" s="19">
        <v>30.8</v>
      </c>
      <c r="D78" s="103"/>
    </row>
    <row r="79" ht="15.75" customHeight="1">
      <c r="A79" s="102" t="str">
        <f t="shared" si="1"/>
        <v>-1_9_R</v>
      </c>
      <c r="B79" s="91">
        <f t="shared" si="2"/>
        <v>2</v>
      </c>
      <c r="C79" s="19">
        <v>29.9</v>
      </c>
      <c r="D79" s="103"/>
    </row>
    <row r="80" ht="15.75" customHeight="1">
      <c r="A80" s="102" t="str">
        <f t="shared" si="1"/>
        <v>-1_9_40</v>
      </c>
      <c r="B80" s="91">
        <f t="shared" si="2"/>
        <v>2</v>
      </c>
      <c r="C80" s="19">
        <v>23.2</v>
      </c>
      <c r="D80" s="103"/>
    </row>
    <row r="81" ht="15.75" customHeight="1">
      <c r="A81" s="105" t="str">
        <f t="shared" si="1"/>
        <v>-1_9_4R</v>
      </c>
      <c r="B81" s="106">
        <f t="shared" si="2"/>
        <v>2</v>
      </c>
      <c r="C81" s="83">
        <v>25.5</v>
      </c>
      <c r="D81" s="107"/>
    </row>
    <row r="82" ht="15.75" customHeight="1">
      <c r="A82" s="85" t="str">
        <f t="shared" si="1"/>
        <v>NT_9_0</v>
      </c>
      <c r="B82" s="86">
        <f t="shared" si="2"/>
        <v>3</v>
      </c>
      <c r="C82" s="87">
        <v>24.9</v>
      </c>
      <c r="D82" s="110"/>
    </row>
    <row r="83" ht="15.75" customHeight="1">
      <c r="A83" s="90" t="str">
        <f t="shared" si="1"/>
        <v>NT_9_R</v>
      </c>
      <c r="B83" s="91">
        <f t="shared" si="2"/>
        <v>3</v>
      </c>
      <c r="C83" s="19">
        <v>29.4</v>
      </c>
      <c r="D83" s="92"/>
    </row>
    <row r="84" ht="15.75" customHeight="1">
      <c r="A84" s="90" t="str">
        <f t="shared" si="1"/>
        <v>-3_9_0</v>
      </c>
      <c r="B84" s="91">
        <f t="shared" si="2"/>
        <v>3</v>
      </c>
      <c r="C84" s="19">
        <v>22.3</v>
      </c>
      <c r="D84" s="92"/>
    </row>
    <row r="85" ht="15.75" customHeight="1">
      <c r="A85" s="90" t="str">
        <f t="shared" si="1"/>
        <v>-3_9_R</v>
      </c>
      <c r="B85" s="91">
        <f t="shared" si="2"/>
        <v>3</v>
      </c>
      <c r="C85" s="19">
        <v>24.8</v>
      </c>
      <c r="D85" s="92"/>
    </row>
    <row r="86" ht="15.75" customHeight="1">
      <c r="A86" s="90" t="str">
        <f t="shared" si="1"/>
        <v>-3_9_60</v>
      </c>
      <c r="B86" s="91">
        <f t="shared" si="2"/>
        <v>3</v>
      </c>
      <c r="C86" s="19">
        <v>24.9</v>
      </c>
      <c r="D86" s="92"/>
    </row>
    <row r="87" ht="15.75" customHeight="1">
      <c r="A87" s="90" t="str">
        <f t="shared" si="1"/>
        <v>-3_9_6R</v>
      </c>
      <c r="B87" s="91">
        <f t="shared" si="2"/>
        <v>3</v>
      </c>
      <c r="C87" s="19">
        <v>24.5</v>
      </c>
      <c r="D87" s="92"/>
    </row>
    <row r="88" ht="15.75" customHeight="1">
      <c r="A88" s="90" t="str">
        <f t="shared" si="1"/>
        <v>-2_9_0</v>
      </c>
      <c r="B88" s="91">
        <f t="shared" si="2"/>
        <v>3</v>
      </c>
      <c r="C88" s="19">
        <v>28.6</v>
      </c>
      <c r="D88" s="92"/>
    </row>
    <row r="89" ht="15.75" customHeight="1">
      <c r="A89" s="90" t="str">
        <f t="shared" si="1"/>
        <v>-2_9_L</v>
      </c>
      <c r="B89" s="91">
        <f t="shared" si="2"/>
        <v>3</v>
      </c>
      <c r="C89" s="19">
        <v>29.1</v>
      </c>
      <c r="D89" s="92"/>
    </row>
    <row r="90" ht="15.75" customHeight="1">
      <c r="A90" s="90" t="str">
        <f t="shared" si="1"/>
        <v>-2_9_R</v>
      </c>
      <c r="B90" s="91">
        <f t="shared" si="2"/>
        <v>3</v>
      </c>
      <c r="C90" s="19">
        <v>28.9</v>
      </c>
      <c r="D90" s="92"/>
    </row>
    <row r="91" ht="15.75" customHeight="1">
      <c r="A91" s="90" t="str">
        <f t="shared" si="1"/>
        <v>-2_9_50</v>
      </c>
      <c r="B91" s="91">
        <f t="shared" si="2"/>
        <v>3</v>
      </c>
      <c r="C91" s="19">
        <v>24.4</v>
      </c>
      <c r="D91" s="92"/>
    </row>
    <row r="92" ht="15.75" customHeight="1">
      <c r="A92" s="90" t="str">
        <f t="shared" si="1"/>
        <v>-2_9_5R</v>
      </c>
      <c r="B92" s="91">
        <f t="shared" si="2"/>
        <v>3</v>
      </c>
      <c r="C92" s="19">
        <v>22.6</v>
      </c>
      <c r="D92" s="92"/>
    </row>
    <row r="93" ht="15.75" customHeight="1">
      <c r="A93" s="90" t="str">
        <f t="shared" si="1"/>
        <v>-1_9_0</v>
      </c>
      <c r="B93" s="91">
        <f t="shared" si="2"/>
        <v>3</v>
      </c>
      <c r="C93" s="19">
        <v>26.2</v>
      </c>
      <c r="D93" s="92"/>
    </row>
    <row r="94" ht="15.75" customHeight="1">
      <c r="A94" s="90" t="str">
        <f t="shared" si="1"/>
        <v>-1_9_L</v>
      </c>
      <c r="B94" s="91">
        <f t="shared" si="2"/>
        <v>3</v>
      </c>
      <c r="C94" s="19">
        <v>30.6</v>
      </c>
      <c r="D94" s="92"/>
    </row>
    <row r="95" ht="15.75" customHeight="1">
      <c r="A95" s="90" t="str">
        <f t="shared" si="1"/>
        <v>-1_9_R</v>
      </c>
      <c r="B95" s="91">
        <f t="shared" si="2"/>
        <v>3</v>
      </c>
      <c r="C95" s="19">
        <v>29.1</v>
      </c>
      <c r="D95" s="92"/>
    </row>
    <row r="96" ht="15.75" customHeight="1">
      <c r="A96" s="90" t="str">
        <f t="shared" si="1"/>
        <v>-1_9_40</v>
      </c>
      <c r="B96" s="91">
        <f t="shared" si="2"/>
        <v>3</v>
      </c>
      <c r="C96" s="19">
        <v>24.7</v>
      </c>
      <c r="D96" s="92"/>
    </row>
    <row r="97" ht="15.75" customHeight="1">
      <c r="A97" s="94" t="str">
        <f t="shared" si="1"/>
        <v>-1_9_4R</v>
      </c>
      <c r="B97" s="95">
        <f t="shared" si="2"/>
        <v>3</v>
      </c>
      <c r="C97" s="96">
        <v>25.7</v>
      </c>
      <c r="D97" s="97"/>
    </row>
    <row r="98" ht="15.75" customHeight="1">
      <c r="A98" s="98" t="str">
        <f t="shared" si="1"/>
        <v>NT_9_0</v>
      </c>
      <c r="B98" s="99">
        <f t="shared" si="2"/>
        <v>4</v>
      </c>
      <c r="C98" s="75">
        <v>24.7</v>
      </c>
      <c r="D98" s="109"/>
    </row>
    <row r="99" ht="15.75" customHeight="1">
      <c r="A99" s="102" t="str">
        <f t="shared" si="1"/>
        <v>NT_9_R</v>
      </c>
      <c r="B99" s="91">
        <f t="shared" si="2"/>
        <v>4</v>
      </c>
      <c r="C99" s="19">
        <v>29.0</v>
      </c>
      <c r="D99" s="103"/>
    </row>
    <row r="100" ht="15.75" customHeight="1">
      <c r="A100" s="102" t="str">
        <f t="shared" si="1"/>
        <v>-3_9_0</v>
      </c>
      <c r="B100" s="91">
        <f t="shared" si="2"/>
        <v>4</v>
      </c>
      <c r="C100" s="19">
        <v>22.2</v>
      </c>
      <c r="D100" s="103"/>
    </row>
    <row r="101" ht="15.75" customHeight="1">
      <c r="A101" s="102" t="str">
        <f t="shared" si="1"/>
        <v>-3_9_R</v>
      </c>
      <c r="B101" s="91">
        <f t="shared" si="2"/>
        <v>4</v>
      </c>
      <c r="C101" s="19">
        <v>24.2</v>
      </c>
      <c r="D101" s="103"/>
    </row>
    <row r="102" ht="15.75" customHeight="1">
      <c r="A102" s="102" t="str">
        <f t="shared" si="1"/>
        <v>-3_9_60</v>
      </c>
      <c r="B102" s="91">
        <f t="shared" si="2"/>
        <v>4</v>
      </c>
      <c r="C102" s="19">
        <v>24.1</v>
      </c>
      <c r="D102" s="103"/>
    </row>
    <row r="103" ht="15.75" customHeight="1">
      <c r="A103" s="102" t="str">
        <f t="shared" si="1"/>
        <v>-3_9_6R</v>
      </c>
      <c r="B103" s="91">
        <f t="shared" si="2"/>
        <v>4</v>
      </c>
      <c r="C103" s="19">
        <v>24.0</v>
      </c>
      <c r="D103" s="103"/>
    </row>
    <row r="104" ht="15.75" customHeight="1">
      <c r="A104" s="102" t="str">
        <f t="shared" si="1"/>
        <v>-2_9_0</v>
      </c>
      <c r="B104" s="91">
        <f t="shared" si="2"/>
        <v>4</v>
      </c>
      <c r="C104" s="19">
        <v>28.0</v>
      </c>
      <c r="D104" s="103"/>
    </row>
    <row r="105" ht="15.75" customHeight="1">
      <c r="A105" s="102" t="str">
        <f t="shared" si="1"/>
        <v>-2_9_L</v>
      </c>
      <c r="B105" s="91">
        <f t="shared" si="2"/>
        <v>4</v>
      </c>
      <c r="C105" s="19">
        <v>28.9</v>
      </c>
      <c r="D105" s="103"/>
    </row>
    <row r="106" ht="15.75" customHeight="1">
      <c r="A106" s="102" t="str">
        <f t="shared" si="1"/>
        <v>-2_9_R</v>
      </c>
      <c r="B106" s="91">
        <f t="shared" si="2"/>
        <v>4</v>
      </c>
      <c r="C106" s="19">
        <v>28.5</v>
      </c>
      <c r="D106" s="103"/>
    </row>
    <row r="107" ht="15.75" customHeight="1">
      <c r="A107" s="102" t="str">
        <f t="shared" si="1"/>
        <v>-2_9_50</v>
      </c>
      <c r="B107" s="91">
        <f t="shared" si="2"/>
        <v>4</v>
      </c>
      <c r="C107" s="19" t="s">
        <v>87</v>
      </c>
      <c r="D107" s="104" t="s">
        <v>88</v>
      </c>
    </row>
    <row r="108" ht="15.75" customHeight="1">
      <c r="A108" s="102" t="str">
        <f t="shared" si="1"/>
        <v>-2_9_5R</v>
      </c>
      <c r="B108" s="91">
        <f t="shared" si="2"/>
        <v>4</v>
      </c>
      <c r="C108" s="19">
        <v>22.5</v>
      </c>
      <c r="D108" s="103"/>
    </row>
    <row r="109" ht="15.75" customHeight="1">
      <c r="A109" s="102" t="str">
        <f t="shared" si="1"/>
        <v>-1_9_0</v>
      </c>
      <c r="B109" s="91">
        <f t="shared" si="2"/>
        <v>4</v>
      </c>
      <c r="C109" s="19">
        <v>25.7</v>
      </c>
      <c r="D109" s="103"/>
    </row>
    <row r="110" ht="15.75" customHeight="1">
      <c r="A110" s="102" t="str">
        <f t="shared" si="1"/>
        <v>-1_9_L</v>
      </c>
      <c r="B110" s="91">
        <f t="shared" si="2"/>
        <v>4</v>
      </c>
      <c r="C110" s="19">
        <v>30.3</v>
      </c>
      <c r="D110" s="103"/>
    </row>
    <row r="111" ht="15.75" customHeight="1">
      <c r="A111" s="102" t="str">
        <f t="shared" si="1"/>
        <v>-1_9_R</v>
      </c>
      <c r="B111" s="91">
        <f t="shared" si="2"/>
        <v>4</v>
      </c>
      <c r="C111" s="19">
        <v>29.6</v>
      </c>
      <c r="D111" s="103"/>
    </row>
    <row r="112" ht="15.75" customHeight="1">
      <c r="A112" s="102" t="str">
        <f t="shared" si="1"/>
        <v>-1_9_40</v>
      </c>
      <c r="B112" s="91">
        <f t="shared" si="2"/>
        <v>4</v>
      </c>
      <c r="C112" s="19">
        <v>24.7</v>
      </c>
      <c r="D112" s="103"/>
    </row>
    <row r="113" ht="15.75" customHeight="1">
      <c r="A113" s="105" t="str">
        <f t="shared" si="1"/>
        <v>-1_9_4R</v>
      </c>
      <c r="B113" s="106">
        <f t="shared" si="2"/>
        <v>4</v>
      </c>
      <c r="C113" s="83">
        <v>25.1</v>
      </c>
      <c r="D113" s="107"/>
    </row>
    <row r="114" ht="15.75" customHeight="1">
      <c r="A114" s="85" t="str">
        <f t="shared" si="1"/>
        <v>NT_9_0</v>
      </c>
      <c r="B114" s="86">
        <f t="shared" si="2"/>
        <v>5</v>
      </c>
      <c r="C114" s="87">
        <v>24.8</v>
      </c>
      <c r="D114" s="110"/>
    </row>
    <row r="115" ht="15.75" customHeight="1">
      <c r="A115" s="90" t="str">
        <f t="shared" si="1"/>
        <v>NT_9_R</v>
      </c>
      <c r="B115" s="91">
        <f t="shared" si="2"/>
        <v>5</v>
      </c>
      <c r="C115" s="19">
        <v>29.0</v>
      </c>
      <c r="D115" s="92"/>
    </row>
    <row r="116" ht="15.75" customHeight="1">
      <c r="A116" s="90" t="str">
        <f t="shared" si="1"/>
        <v>-3_9_0</v>
      </c>
      <c r="B116" s="91">
        <f t="shared" si="2"/>
        <v>5</v>
      </c>
      <c r="C116" s="19">
        <v>22.2</v>
      </c>
      <c r="D116" s="92"/>
    </row>
    <row r="117" ht="15.75" customHeight="1">
      <c r="A117" s="90" t="str">
        <f t="shared" si="1"/>
        <v>-3_9_R</v>
      </c>
      <c r="B117" s="91">
        <f t="shared" si="2"/>
        <v>5</v>
      </c>
      <c r="C117" s="19">
        <v>24.1</v>
      </c>
      <c r="D117" s="92"/>
    </row>
    <row r="118" ht="15.75" customHeight="1">
      <c r="A118" s="90" t="str">
        <f t="shared" si="1"/>
        <v>-3_9_60</v>
      </c>
      <c r="B118" s="91">
        <f t="shared" si="2"/>
        <v>5</v>
      </c>
      <c r="C118" s="19">
        <v>23.9</v>
      </c>
      <c r="D118" s="92"/>
    </row>
    <row r="119" ht="15.75" customHeight="1">
      <c r="A119" s="90" t="str">
        <f t="shared" si="1"/>
        <v>-3_9_6R</v>
      </c>
      <c r="B119" s="91">
        <f t="shared" si="2"/>
        <v>5</v>
      </c>
      <c r="C119" s="19">
        <v>23.7</v>
      </c>
      <c r="D119" s="92"/>
    </row>
    <row r="120" ht="15.75" customHeight="1">
      <c r="A120" s="90" t="str">
        <f t="shared" si="1"/>
        <v>-2_9_0</v>
      </c>
      <c r="B120" s="91">
        <f t="shared" si="2"/>
        <v>5</v>
      </c>
      <c r="C120" s="19">
        <v>27.9</v>
      </c>
      <c r="D120" s="92"/>
    </row>
    <row r="121" ht="15.75" customHeight="1">
      <c r="A121" s="90" t="str">
        <f t="shared" si="1"/>
        <v>-2_9_L</v>
      </c>
      <c r="B121" s="91">
        <f t="shared" si="2"/>
        <v>5</v>
      </c>
      <c r="C121" s="19">
        <v>28.7</v>
      </c>
      <c r="D121" s="92"/>
    </row>
    <row r="122" ht="15.75" customHeight="1">
      <c r="A122" s="90" t="str">
        <f t="shared" si="1"/>
        <v>-2_9_R</v>
      </c>
      <c r="B122" s="91">
        <f t="shared" si="2"/>
        <v>5</v>
      </c>
      <c r="C122" s="19">
        <v>28.7</v>
      </c>
      <c r="D122" s="92"/>
    </row>
    <row r="123" ht="15.75" customHeight="1">
      <c r="A123" s="90" t="str">
        <f t="shared" si="1"/>
        <v>-2_9_50</v>
      </c>
      <c r="B123" s="91">
        <f t="shared" si="2"/>
        <v>5</v>
      </c>
      <c r="C123" s="19">
        <v>24.1</v>
      </c>
      <c r="D123" s="92"/>
    </row>
    <row r="124" ht="15.75" customHeight="1">
      <c r="A124" s="90" t="str">
        <f t="shared" si="1"/>
        <v>-2_9_5R</v>
      </c>
      <c r="B124" s="91">
        <f t="shared" si="2"/>
        <v>5</v>
      </c>
      <c r="C124" s="19">
        <v>22.4</v>
      </c>
      <c r="D124" s="92"/>
    </row>
    <row r="125" ht="15.75" customHeight="1">
      <c r="A125" s="90" t="str">
        <f t="shared" si="1"/>
        <v>-1_9_0</v>
      </c>
      <c r="B125" s="91">
        <f t="shared" si="2"/>
        <v>5</v>
      </c>
      <c r="C125" s="19">
        <v>25.5</v>
      </c>
      <c r="D125" s="92"/>
    </row>
    <row r="126" ht="15.75" customHeight="1">
      <c r="A126" s="90" t="str">
        <f t="shared" si="1"/>
        <v>-1_9_L</v>
      </c>
      <c r="B126" s="91">
        <f t="shared" si="2"/>
        <v>5</v>
      </c>
      <c r="C126" s="19">
        <v>30.0</v>
      </c>
      <c r="D126" s="92"/>
    </row>
    <row r="127" ht="15.75" customHeight="1">
      <c r="A127" s="90" t="str">
        <f t="shared" si="1"/>
        <v>-1_9_R</v>
      </c>
      <c r="B127" s="91">
        <f t="shared" si="2"/>
        <v>5</v>
      </c>
      <c r="C127" s="19">
        <v>28.6</v>
      </c>
      <c r="D127" s="92"/>
    </row>
    <row r="128" ht="15.75" customHeight="1">
      <c r="A128" s="90" t="str">
        <f t="shared" si="1"/>
        <v>-1_9_40</v>
      </c>
      <c r="B128" s="91">
        <f t="shared" si="2"/>
        <v>5</v>
      </c>
      <c r="C128" s="19">
        <v>24.6</v>
      </c>
      <c r="D128" s="92"/>
    </row>
    <row r="129" ht="15.75" customHeight="1">
      <c r="A129" s="94" t="str">
        <f t="shared" si="1"/>
        <v>-1_9_4R</v>
      </c>
      <c r="B129" s="95">
        <f t="shared" si="2"/>
        <v>5</v>
      </c>
      <c r="C129" s="96">
        <v>25.2</v>
      </c>
      <c r="D129" s="97"/>
    </row>
    <row r="130" ht="15.75" customHeight="1">
      <c r="A130" s="98" t="str">
        <f t="shared" si="1"/>
        <v>NT_9_0</v>
      </c>
      <c r="B130" s="99">
        <f t="shared" si="2"/>
        <v>6</v>
      </c>
      <c r="C130" s="75">
        <v>24.7</v>
      </c>
      <c r="D130" s="109"/>
    </row>
    <row r="131" ht="15.75" customHeight="1">
      <c r="A131" s="102" t="str">
        <f t="shared" si="1"/>
        <v>NT_9_R</v>
      </c>
      <c r="B131" s="91">
        <f t="shared" si="2"/>
        <v>6</v>
      </c>
      <c r="C131" s="19">
        <v>28.6</v>
      </c>
      <c r="D131" s="103"/>
    </row>
    <row r="132" ht="15.75" customHeight="1">
      <c r="A132" s="102" t="str">
        <f t="shared" si="1"/>
        <v>-3_9_0</v>
      </c>
      <c r="B132" s="91">
        <f t="shared" si="2"/>
        <v>6</v>
      </c>
      <c r="C132" s="19">
        <v>21.4</v>
      </c>
      <c r="D132" s="103"/>
    </row>
    <row r="133" ht="15.75" customHeight="1">
      <c r="A133" s="102" t="str">
        <f t="shared" si="1"/>
        <v>-3_9_R</v>
      </c>
      <c r="B133" s="91">
        <f t="shared" si="2"/>
        <v>6</v>
      </c>
      <c r="C133" s="19">
        <v>23.6</v>
      </c>
      <c r="D133" s="103"/>
    </row>
    <row r="134" ht="15.75" customHeight="1">
      <c r="A134" s="102" t="str">
        <f t="shared" si="1"/>
        <v>-3_9_60</v>
      </c>
      <c r="B134" s="91">
        <f t="shared" si="2"/>
        <v>6</v>
      </c>
      <c r="C134" s="19">
        <v>24.2</v>
      </c>
      <c r="D134" s="103"/>
    </row>
    <row r="135" ht="15.75" customHeight="1">
      <c r="A135" s="102" t="str">
        <f t="shared" si="1"/>
        <v>-3_9_6R</v>
      </c>
      <c r="B135" s="91">
        <f t="shared" si="2"/>
        <v>6</v>
      </c>
      <c r="C135" s="19">
        <v>24.1</v>
      </c>
      <c r="D135" s="103"/>
    </row>
    <row r="136" ht="15.75" customHeight="1">
      <c r="A136" s="102" t="str">
        <f t="shared" si="1"/>
        <v>-2_9_0</v>
      </c>
      <c r="B136" s="91">
        <f t="shared" si="2"/>
        <v>6</v>
      </c>
      <c r="C136" s="19">
        <v>28.0</v>
      </c>
      <c r="D136" s="103"/>
    </row>
    <row r="137" ht="15.75" customHeight="1">
      <c r="A137" s="102" t="str">
        <f t="shared" si="1"/>
        <v>-2_9_L</v>
      </c>
      <c r="B137" s="91">
        <f t="shared" si="2"/>
        <v>6</v>
      </c>
      <c r="C137" s="19">
        <v>28.8</v>
      </c>
      <c r="D137" s="103"/>
    </row>
    <row r="138" ht="15.75" customHeight="1">
      <c r="A138" s="102" t="str">
        <f t="shared" si="1"/>
        <v>-2_9_R</v>
      </c>
      <c r="B138" s="91">
        <f t="shared" si="2"/>
        <v>6</v>
      </c>
      <c r="C138" s="19">
        <v>28.7</v>
      </c>
      <c r="D138" s="103"/>
    </row>
    <row r="139" ht="15.75" customHeight="1">
      <c r="A139" s="102" t="str">
        <f t="shared" si="1"/>
        <v>-2_9_50</v>
      </c>
      <c r="B139" s="91">
        <f t="shared" si="2"/>
        <v>6</v>
      </c>
      <c r="C139" s="19">
        <v>23.8</v>
      </c>
      <c r="D139" s="103"/>
    </row>
    <row r="140" ht="15.75" customHeight="1">
      <c r="A140" s="102" t="str">
        <f t="shared" si="1"/>
        <v>-2_9_5R</v>
      </c>
      <c r="B140" s="91">
        <f t="shared" si="2"/>
        <v>6</v>
      </c>
      <c r="C140" s="19">
        <v>22.2</v>
      </c>
      <c r="D140" s="103"/>
    </row>
    <row r="141" ht="15.75" customHeight="1">
      <c r="A141" s="102" t="str">
        <f t="shared" si="1"/>
        <v>-1_9_0</v>
      </c>
      <c r="B141" s="91">
        <f t="shared" si="2"/>
        <v>6</v>
      </c>
      <c r="C141" s="19">
        <v>25.4</v>
      </c>
      <c r="D141" s="103"/>
    </row>
    <row r="142" ht="15.75" customHeight="1">
      <c r="A142" s="102" t="str">
        <f t="shared" si="1"/>
        <v>-1_9_L</v>
      </c>
      <c r="B142" s="91">
        <f t="shared" si="2"/>
        <v>6</v>
      </c>
      <c r="C142" s="19">
        <v>30.0</v>
      </c>
      <c r="D142" s="103"/>
    </row>
    <row r="143" ht="15.75" customHeight="1">
      <c r="A143" s="102" t="str">
        <f t="shared" si="1"/>
        <v>-1_9_R</v>
      </c>
      <c r="B143" s="91">
        <f t="shared" si="2"/>
        <v>6</v>
      </c>
      <c r="C143" s="19">
        <v>28.5</v>
      </c>
      <c r="D143" s="103"/>
    </row>
    <row r="144" ht="15.75" customHeight="1">
      <c r="A144" s="102" t="str">
        <f t="shared" si="1"/>
        <v>-1_9_40</v>
      </c>
      <c r="B144" s="91">
        <f t="shared" si="2"/>
        <v>6</v>
      </c>
      <c r="C144" s="19">
        <v>24.6</v>
      </c>
      <c r="D144" s="103"/>
    </row>
    <row r="145" ht="15.75" customHeight="1">
      <c r="A145" s="105" t="str">
        <f t="shared" si="1"/>
        <v>-1_9_4R</v>
      </c>
      <c r="B145" s="106">
        <f t="shared" si="2"/>
        <v>6</v>
      </c>
      <c r="C145" s="83">
        <v>25.1</v>
      </c>
      <c r="D145" s="107"/>
    </row>
    <row r="146" ht="15.75" customHeight="1">
      <c r="A146" s="85" t="str">
        <f t="shared" si="1"/>
        <v>NT_9_0</v>
      </c>
      <c r="B146" s="86">
        <f t="shared" si="2"/>
        <v>7</v>
      </c>
      <c r="C146" s="87">
        <v>25.0</v>
      </c>
      <c r="D146" s="110"/>
    </row>
    <row r="147" ht="15.75" customHeight="1">
      <c r="A147" s="90" t="str">
        <f t="shared" si="1"/>
        <v>NT_9_R</v>
      </c>
      <c r="B147" s="91">
        <f t="shared" si="2"/>
        <v>7</v>
      </c>
      <c r="C147" s="19">
        <v>28.5</v>
      </c>
      <c r="D147" s="92"/>
    </row>
    <row r="148" ht="15.75" customHeight="1">
      <c r="A148" s="90" t="str">
        <f t="shared" si="1"/>
        <v>-3_9_0</v>
      </c>
      <c r="B148" s="91">
        <f t="shared" si="2"/>
        <v>7</v>
      </c>
      <c r="C148" s="19">
        <v>21.7</v>
      </c>
      <c r="D148" s="92"/>
    </row>
    <row r="149" ht="15.75" customHeight="1">
      <c r="A149" s="90" t="str">
        <f t="shared" si="1"/>
        <v>-3_9_R</v>
      </c>
      <c r="B149" s="91">
        <f t="shared" si="2"/>
        <v>7</v>
      </c>
      <c r="C149" s="19">
        <v>23.5</v>
      </c>
      <c r="D149" s="92"/>
    </row>
    <row r="150" ht="15.75" customHeight="1">
      <c r="A150" s="90" t="str">
        <f t="shared" si="1"/>
        <v>-3_9_60</v>
      </c>
      <c r="B150" s="91">
        <f t="shared" si="2"/>
        <v>7</v>
      </c>
      <c r="C150" s="19">
        <v>23.7</v>
      </c>
      <c r="D150" s="92"/>
    </row>
    <row r="151" ht="15.75" customHeight="1">
      <c r="A151" s="90" t="str">
        <f t="shared" si="1"/>
        <v>-3_9_6R</v>
      </c>
      <c r="B151" s="91">
        <f t="shared" si="2"/>
        <v>7</v>
      </c>
      <c r="C151" s="19">
        <v>23.5</v>
      </c>
      <c r="D151" s="92"/>
    </row>
    <row r="152" ht="15.75" customHeight="1">
      <c r="A152" s="90" t="str">
        <f t="shared" si="1"/>
        <v>-2_9_0</v>
      </c>
      <c r="B152" s="91">
        <f t="shared" si="2"/>
        <v>7</v>
      </c>
      <c r="C152" s="19">
        <v>28.2</v>
      </c>
      <c r="D152" s="92"/>
    </row>
    <row r="153" ht="15.75" customHeight="1">
      <c r="A153" s="90" t="str">
        <f t="shared" si="1"/>
        <v>-2_9_L</v>
      </c>
      <c r="B153" s="91">
        <f t="shared" si="2"/>
        <v>7</v>
      </c>
      <c r="C153" s="19">
        <v>28.6</v>
      </c>
      <c r="D153" s="92"/>
    </row>
    <row r="154" ht="15.75" customHeight="1">
      <c r="A154" s="90" t="str">
        <f t="shared" si="1"/>
        <v>-2_9_R</v>
      </c>
      <c r="B154" s="91">
        <f t="shared" si="2"/>
        <v>7</v>
      </c>
      <c r="C154" s="19">
        <v>28.6</v>
      </c>
      <c r="D154" s="92"/>
    </row>
    <row r="155" ht="15.75" customHeight="1">
      <c r="A155" s="90" t="str">
        <f t="shared" si="1"/>
        <v>-2_9_50</v>
      </c>
      <c r="B155" s="91">
        <f t="shared" si="2"/>
        <v>7</v>
      </c>
      <c r="C155" s="19">
        <v>23.8</v>
      </c>
      <c r="D155" s="92"/>
    </row>
    <row r="156" ht="15.75" customHeight="1">
      <c r="A156" s="90" t="str">
        <f t="shared" si="1"/>
        <v>-2_9_5R</v>
      </c>
      <c r="B156" s="91">
        <f t="shared" si="2"/>
        <v>7</v>
      </c>
      <c r="C156" s="19">
        <v>22.2</v>
      </c>
      <c r="D156" s="92"/>
    </row>
    <row r="157" ht="15.75" customHeight="1">
      <c r="A157" s="90" t="str">
        <f t="shared" si="1"/>
        <v>-1_9_0</v>
      </c>
      <c r="B157" s="91">
        <f t="shared" si="2"/>
        <v>7</v>
      </c>
      <c r="C157" s="19">
        <v>25.6</v>
      </c>
      <c r="D157" s="92"/>
    </row>
    <row r="158" ht="15.75" customHeight="1">
      <c r="A158" s="90" t="str">
        <f t="shared" si="1"/>
        <v>-1_9_L</v>
      </c>
      <c r="B158" s="91">
        <f t="shared" si="2"/>
        <v>7</v>
      </c>
      <c r="C158" s="19">
        <v>29.7</v>
      </c>
      <c r="D158" s="92"/>
    </row>
    <row r="159" ht="15.75" customHeight="1">
      <c r="A159" s="90" t="str">
        <f t="shared" si="1"/>
        <v>-1_9_R</v>
      </c>
      <c r="B159" s="91">
        <f t="shared" si="2"/>
        <v>7</v>
      </c>
      <c r="C159" s="19">
        <v>28.4</v>
      </c>
      <c r="D159" s="92"/>
    </row>
    <row r="160" ht="15.75" customHeight="1">
      <c r="A160" s="90" t="str">
        <f t="shared" si="1"/>
        <v>-1_9_40</v>
      </c>
      <c r="B160" s="91">
        <f t="shared" si="2"/>
        <v>7</v>
      </c>
      <c r="C160" s="19">
        <v>24.5</v>
      </c>
      <c r="D160" s="92"/>
    </row>
    <row r="161" ht="15.75" customHeight="1">
      <c r="A161" s="94" t="str">
        <f t="shared" si="1"/>
        <v>-1_9_4R</v>
      </c>
      <c r="B161" s="95">
        <f t="shared" si="2"/>
        <v>7</v>
      </c>
      <c r="C161" s="96">
        <v>25.5</v>
      </c>
      <c r="D161" s="97"/>
    </row>
    <row r="162" ht="15.75" customHeight="1">
      <c r="A162" s="98" t="str">
        <f t="shared" si="1"/>
        <v>NT_9_0</v>
      </c>
      <c r="B162" s="99">
        <f t="shared" si="2"/>
        <v>8</v>
      </c>
      <c r="C162" s="75"/>
      <c r="D162" s="109"/>
    </row>
    <row r="163" ht="15.75" customHeight="1">
      <c r="A163" s="102" t="str">
        <f t="shared" si="1"/>
        <v>NT_9_R</v>
      </c>
      <c r="B163" s="91">
        <f t="shared" si="2"/>
        <v>8</v>
      </c>
      <c r="C163" s="19"/>
      <c r="D163" s="103"/>
    </row>
    <row r="164" ht="15.75" customHeight="1">
      <c r="A164" s="102" t="str">
        <f t="shared" si="1"/>
        <v>-3_9_0</v>
      </c>
      <c r="B164" s="91">
        <f t="shared" si="2"/>
        <v>8</v>
      </c>
      <c r="C164" s="19"/>
      <c r="D164" s="103"/>
    </row>
    <row r="165" ht="15.75" customHeight="1">
      <c r="A165" s="102" t="str">
        <f t="shared" si="1"/>
        <v>-3_9_R</v>
      </c>
      <c r="B165" s="91">
        <f t="shared" si="2"/>
        <v>8</v>
      </c>
      <c r="C165" s="19"/>
      <c r="D165" s="103"/>
    </row>
    <row r="166" ht="15.75" customHeight="1">
      <c r="A166" s="102" t="str">
        <f t="shared" si="1"/>
        <v>-3_9_60</v>
      </c>
      <c r="B166" s="91">
        <f t="shared" si="2"/>
        <v>8</v>
      </c>
      <c r="C166" s="19"/>
      <c r="D166" s="103"/>
    </row>
    <row r="167" ht="15.75" customHeight="1">
      <c r="A167" s="102" t="str">
        <f t="shared" si="1"/>
        <v>-3_9_6R</v>
      </c>
      <c r="B167" s="91">
        <f t="shared" si="2"/>
        <v>8</v>
      </c>
      <c r="C167" s="19"/>
      <c r="D167" s="103"/>
    </row>
    <row r="168" ht="15.75" customHeight="1">
      <c r="A168" s="102" t="str">
        <f t="shared" si="1"/>
        <v>-2_9_0</v>
      </c>
      <c r="B168" s="91">
        <f t="shared" si="2"/>
        <v>8</v>
      </c>
      <c r="C168" s="19"/>
      <c r="D168" s="103"/>
    </row>
    <row r="169" ht="15.75" customHeight="1">
      <c r="A169" s="102" t="str">
        <f t="shared" si="1"/>
        <v>-2_9_L</v>
      </c>
      <c r="B169" s="91">
        <f t="shared" si="2"/>
        <v>8</v>
      </c>
      <c r="C169" s="19"/>
      <c r="D169" s="103"/>
    </row>
    <row r="170" ht="15.75" customHeight="1">
      <c r="A170" s="102" t="str">
        <f t="shared" si="1"/>
        <v>-2_9_R</v>
      </c>
      <c r="B170" s="91">
        <f t="shared" si="2"/>
        <v>8</v>
      </c>
      <c r="C170" s="19"/>
      <c r="D170" s="103"/>
    </row>
    <row r="171" ht="15.75" customHeight="1">
      <c r="A171" s="102" t="str">
        <f t="shared" si="1"/>
        <v>-2_9_50</v>
      </c>
      <c r="B171" s="91">
        <f t="shared" si="2"/>
        <v>8</v>
      </c>
      <c r="C171" s="19"/>
      <c r="D171" s="103"/>
    </row>
    <row r="172" ht="15.75" customHeight="1">
      <c r="A172" s="102" t="str">
        <f t="shared" si="1"/>
        <v>-2_9_5R</v>
      </c>
      <c r="B172" s="91">
        <f t="shared" si="2"/>
        <v>8</v>
      </c>
      <c r="C172" s="19"/>
      <c r="D172" s="103"/>
    </row>
    <row r="173" ht="15.75" customHeight="1">
      <c r="A173" s="102" t="str">
        <f t="shared" si="1"/>
        <v>-1_9_0</v>
      </c>
      <c r="B173" s="91">
        <f t="shared" si="2"/>
        <v>8</v>
      </c>
      <c r="C173" s="19"/>
      <c r="D173" s="103"/>
    </row>
    <row r="174" ht="15.75" customHeight="1">
      <c r="A174" s="102" t="str">
        <f t="shared" si="1"/>
        <v>-1_9_L</v>
      </c>
      <c r="B174" s="91">
        <f t="shared" si="2"/>
        <v>8</v>
      </c>
      <c r="C174" s="19"/>
      <c r="D174" s="103"/>
    </row>
    <row r="175" ht="15.75" customHeight="1">
      <c r="A175" s="102" t="str">
        <f t="shared" si="1"/>
        <v>-1_9_R</v>
      </c>
      <c r="B175" s="91">
        <f t="shared" si="2"/>
        <v>8</v>
      </c>
      <c r="C175" s="19"/>
      <c r="D175" s="103"/>
    </row>
    <row r="176" ht="15.75" customHeight="1">
      <c r="A176" s="102" t="str">
        <f t="shared" si="1"/>
        <v>-1_9_40</v>
      </c>
      <c r="B176" s="91">
        <f t="shared" si="2"/>
        <v>8</v>
      </c>
      <c r="C176" s="19"/>
      <c r="D176" s="103"/>
    </row>
    <row r="177" ht="15.75" customHeight="1">
      <c r="A177" s="105" t="str">
        <f t="shared" si="1"/>
        <v>-1_9_4R</v>
      </c>
      <c r="B177" s="106">
        <f t="shared" si="2"/>
        <v>8</v>
      </c>
      <c r="C177" s="83"/>
      <c r="D177" s="107"/>
    </row>
    <row r="178" ht="15.75" customHeight="1">
      <c r="A178" s="85" t="str">
        <f t="shared" si="1"/>
        <v>NT_9_0</v>
      </c>
      <c r="B178" s="86">
        <f t="shared" si="2"/>
        <v>9</v>
      </c>
      <c r="C178" s="87"/>
      <c r="D178" s="110"/>
    </row>
    <row r="179" ht="15.75" customHeight="1">
      <c r="A179" s="90" t="str">
        <f t="shared" si="1"/>
        <v>NT_9_R</v>
      </c>
      <c r="B179" s="91">
        <f t="shared" si="2"/>
        <v>9</v>
      </c>
      <c r="C179" s="19"/>
      <c r="D179" s="92"/>
    </row>
    <row r="180" ht="15.75" customHeight="1">
      <c r="A180" s="90" t="str">
        <f t="shared" si="1"/>
        <v>-3_9_0</v>
      </c>
      <c r="B180" s="91">
        <f t="shared" si="2"/>
        <v>9</v>
      </c>
      <c r="C180" s="19"/>
      <c r="D180" s="92"/>
    </row>
    <row r="181" ht="15.75" customHeight="1">
      <c r="A181" s="90" t="str">
        <f t="shared" si="1"/>
        <v>-3_9_R</v>
      </c>
      <c r="B181" s="91">
        <f t="shared" si="2"/>
        <v>9</v>
      </c>
      <c r="C181" s="19"/>
      <c r="D181" s="92"/>
    </row>
    <row r="182" ht="15.75" customHeight="1">
      <c r="A182" s="90" t="str">
        <f t="shared" si="1"/>
        <v>-3_9_60</v>
      </c>
      <c r="B182" s="91">
        <f t="shared" si="2"/>
        <v>9</v>
      </c>
      <c r="C182" s="19"/>
      <c r="D182" s="92"/>
    </row>
    <row r="183" ht="15.75" customHeight="1">
      <c r="A183" s="90" t="str">
        <f t="shared" si="1"/>
        <v>-3_9_6R</v>
      </c>
      <c r="B183" s="91">
        <f t="shared" si="2"/>
        <v>9</v>
      </c>
      <c r="C183" s="19"/>
      <c r="D183" s="92"/>
    </row>
    <row r="184" ht="15.75" customHeight="1">
      <c r="A184" s="90" t="str">
        <f t="shared" si="1"/>
        <v>-2_9_0</v>
      </c>
      <c r="B184" s="91">
        <f t="shared" si="2"/>
        <v>9</v>
      </c>
      <c r="C184" s="19"/>
      <c r="D184" s="92"/>
    </row>
    <row r="185" ht="15.75" customHeight="1">
      <c r="A185" s="90" t="str">
        <f t="shared" si="1"/>
        <v>-2_9_L</v>
      </c>
      <c r="B185" s="91">
        <f t="shared" si="2"/>
        <v>9</v>
      </c>
      <c r="C185" s="19"/>
      <c r="D185" s="92"/>
    </row>
    <row r="186" ht="15.75" customHeight="1">
      <c r="A186" s="90" t="str">
        <f t="shared" si="1"/>
        <v>-2_9_R</v>
      </c>
      <c r="B186" s="91">
        <f t="shared" si="2"/>
        <v>9</v>
      </c>
      <c r="C186" s="19"/>
      <c r="D186" s="92"/>
    </row>
    <row r="187" ht="15.75" customHeight="1">
      <c r="A187" s="90" t="str">
        <f t="shared" si="1"/>
        <v>-2_9_50</v>
      </c>
      <c r="B187" s="91">
        <f t="shared" si="2"/>
        <v>9</v>
      </c>
      <c r="C187" s="19"/>
      <c r="D187" s="92"/>
    </row>
    <row r="188" ht="15.75" customHeight="1">
      <c r="A188" s="90" t="str">
        <f t="shared" si="1"/>
        <v>-2_9_5R</v>
      </c>
      <c r="B188" s="91">
        <f t="shared" si="2"/>
        <v>9</v>
      </c>
      <c r="C188" s="19"/>
      <c r="D188" s="92"/>
    </row>
    <row r="189" ht="15.75" customHeight="1">
      <c r="A189" s="90" t="str">
        <f t="shared" si="1"/>
        <v>-1_9_0</v>
      </c>
      <c r="B189" s="91">
        <f t="shared" si="2"/>
        <v>9</v>
      </c>
      <c r="C189" s="19"/>
      <c r="D189" s="92"/>
    </row>
    <row r="190" ht="15.75" customHeight="1">
      <c r="A190" s="90" t="str">
        <f t="shared" si="1"/>
        <v>-1_9_L</v>
      </c>
      <c r="B190" s="91">
        <f t="shared" si="2"/>
        <v>9</v>
      </c>
      <c r="C190" s="19"/>
      <c r="D190" s="92"/>
    </row>
    <row r="191" ht="15.75" customHeight="1">
      <c r="A191" s="90" t="str">
        <f t="shared" si="1"/>
        <v>-1_9_R</v>
      </c>
      <c r="B191" s="91">
        <f t="shared" si="2"/>
        <v>9</v>
      </c>
      <c r="C191" s="19"/>
      <c r="D191" s="92"/>
    </row>
    <row r="192" ht="15.75" customHeight="1">
      <c r="A192" s="90" t="str">
        <f t="shared" si="1"/>
        <v>-1_9_40</v>
      </c>
      <c r="B192" s="91">
        <f t="shared" si="2"/>
        <v>9</v>
      </c>
      <c r="C192" s="19"/>
      <c r="D192" s="92"/>
    </row>
    <row r="193" ht="15.75" customHeight="1">
      <c r="A193" s="94" t="str">
        <f t="shared" si="1"/>
        <v>-1_9_4R</v>
      </c>
      <c r="B193" s="95">
        <f t="shared" si="2"/>
        <v>9</v>
      </c>
      <c r="C193" s="96"/>
      <c r="D193" s="97"/>
    </row>
    <row r="194" ht="15.75" customHeight="1">
      <c r="A194" s="98" t="str">
        <f t="shared" si="1"/>
        <v>NT_9_0</v>
      </c>
      <c r="B194" s="99">
        <f t="shared" si="2"/>
        <v>10</v>
      </c>
      <c r="C194" s="75"/>
      <c r="D194" s="109"/>
    </row>
    <row r="195" ht="15.75" customHeight="1">
      <c r="A195" s="102" t="str">
        <f t="shared" si="1"/>
        <v>NT_9_R</v>
      </c>
      <c r="B195" s="91">
        <f t="shared" si="2"/>
        <v>10</v>
      </c>
      <c r="C195" s="19"/>
      <c r="D195" s="103"/>
    </row>
    <row r="196" ht="15.75" customHeight="1">
      <c r="A196" s="102" t="str">
        <f t="shared" si="1"/>
        <v>-3_9_0</v>
      </c>
      <c r="B196" s="91">
        <f t="shared" si="2"/>
        <v>10</v>
      </c>
      <c r="C196" s="19"/>
      <c r="D196" s="103"/>
    </row>
    <row r="197" ht="15.75" customHeight="1">
      <c r="A197" s="102" t="str">
        <f t="shared" si="1"/>
        <v>-3_9_R</v>
      </c>
      <c r="B197" s="91">
        <f t="shared" si="2"/>
        <v>10</v>
      </c>
      <c r="C197" s="19"/>
      <c r="D197" s="103"/>
    </row>
    <row r="198" ht="15.75" customHeight="1">
      <c r="A198" s="102" t="str">
        <f t="shared" si="1"/>
        <v>-3_9_60</v>
      </c>
      <c r="B198" s="91">
        <f t="shared" si="2"/>
        <v>10</v>
      </c>
      <c r="C198" s="19"/>
      <c r="D198" s="103"/>
    </row>
    <row r="199" ht="15.75" customHeight="1">
      <c r="A199" s="102" t="str">
        <f t="shared" si="1"/>
        <v>-3_9_6R</v>
      </c>
      <c r="B199" s="91">
        <f t="shared" si="2"/>
        <v>10</v>
      </c>
      <c r="C199" s="19"/>
      <c r="D199" s="103"/>
    </row>
    <row r="200" ht="15.75" customHeight="1">
      <c r="A200" s="102" t="str">
        <f t="shared" si="1"/>
        <v>-2_9_0</v>
      </c>
      <c r="B200" s="91">
        <f t="shared" si="2"/>
        <v>10</v>
      </c>
      <c r="C200" s="19"/>
      <c r="D200" s="103"/>
    </row>
    <row r="201" ht="15.75" customHeight="1">
      <c r="A201" s="102" t="str">
        <f t="shared" si="1"/>
        <v>-2_9_L</v>
      </c>
      <c r="B201" s="91">
        <f t="shared" si="2"/>
        <v>10</v>
      </c>
      <c r="C201" s="19"/>
      <c r="D201" s="103"/>
    </row>
    <row r="202" ht="15.75" customHeight="1">
      <c r="A202" s="102" t="str">
        <f t="shared" si="1"/>
        <v>-2_9_R</v>
      </c>
      <c r="B202" s="91">
        <f t="shared" si="2"/>
        <v>10</v>
      </c>
      <c r="C202" s="19"/>
      <c r="D202" s="103"/>
    </row>
    <row r="203" ht="15.75" customHeight="1">
      <c r="A203" s="102" t="str">
        <f t="shared" si="1"/>
        <v>-2_9_50</v>
      </c>
      <c r="B203" s="91">
        <f t="shared" si="2"/>
        <v>10</v>
      </c>
      <c r="C203" s="19"/>
      <c r="D203" s="103"/>
    </row>
    <row r="204" ht="15.75" customHeight="1">
      <c r="A204" s="102" t="str">
        <f t="shared" si="1"/>
        <v>-2_9_5R</v>
      </c>
      <c r="B204" s="91">
        <f t="shared" si="2"/>
        <v>10</v>
      </c>
      <c r="C204" s="19"/>
      <c r="D204" s="103"/>
    </row>
    <row r="205" ht="15.75" customHeight="1">
      <c r="A205" s="102" t="str">
        <f t="shared" si="1"/>
        <v>-1_9_0</v>
      </c>
      <c r="B205" s="91">
        <f t="shared" si="2"/>
        <v>10</v>
      </c>
      <c r="C205" s="19"/>
      <c r="D205" s="103"/>
    </row>
    <row r="206" ht="15.75" customHeight="1">
      <c r="A206" s="102" t="str">
        <f t="shared" si="1"/>
        <v>-1_9_L</v>
      </c>
      <c r="B206" s="91">
        <f t="shared" si="2"/>
        <v>10</v>
      </c>
      <c r="C206" s="19"/>
      <c r="D206" s="103"/>
    </row>
    <row r="207" ht="15.75" customHeight="1">
      <c r="A207" s="102" t="str">
        <f t="shared" si="1"/>
        <v>-1_9_R</v>
      </c>
      <c r="B207" s="91">
        <f t="shared" si="2"/>
        <v>10</v>
      </c>
      <c r="C207" s="19"/>
      <c r="D207" s="103"/>
    </row>
    <row r="208" ht="15.75" customHeight="1">
      <c r="A208" s="102" t="str">
        <f t="shared" si="1"/>
        <v>-1_9_40</v>
      </c>
      <c r="B208" s="91">
        <f t="shared" si="2"/>
        <v>10</v>
      </c>
      <c r="C208" s="19"/>
      <c r="D208" s="103"/>
    </row>
    <row r="209" ht="15.75" customHeight="1">
      <c r="A209" s="105" t="str">
        <f t="shared" si="1"/>
        <v>-1_9_4R</v>
      </c>
      <c r="B209" s="106">
        <f t="shared" si="2"/>
        <v>10</v>
      </c>
      <c r="C209" s="83"/>
      <c r="D209" s="107"/>
    </row>
    <row r="210" ht="15.75" customHeight="1">
      <c r="A210" s="85" t="str">
        <f t="shared" si="1"/>
        <v>NT_9_0</v>
      </c>
      <c r="B210" s="86">
        <f t="shared" si="2"/>
        <v>11</v>
      </c>
      <c r="C210" s="87"/>
      <c r="D210" s="110"/>
    </row>
    <row r="211" ht="15.75" customHeight="1">
      <c r="A211" s="90" t="str">
        <f t="shared" si="1"/>
        <v>NT_9_R</v>
      </c>
      <c r="B211" s="91">
        <f t="shared" si="2"/>
        <v>11</v>
      </c>
      <c r="C211" s="19"/>
      <c r="D211" s="92"/>
    </row>
    <row r="212" ht="15.75" customHeight="1">
      <c r="A212" s="90" t="str">
        <f t="shared" si="1"/>
        <v>-3_9_0</v>
      </c>
      <c r="B212" s="91">
        <f t="shared" si="2"/>
        <v>11</v>
      </c>
      <c r="C212" s="19"/>
      <c r="D212" s="92"/>
    </row>
    <row r="213" ht="15.75" customHeight="1">
      <c r="A213" s="90" t="str">
        <f t="shared" si="1"/>
        <v>-3_9_R</v>
      </c>
      <c r="B213" s="91">
        <f t="shared" si="2"/>
        <v>11</v>
      </c>
      <c r="C213" s="19"/>
      <c r="D213" s="92"/>
    </row>
    <row r="214" ht="15.75" customHeight="1">
      <c r="A214" s="90" t="str">
        <f t="shared" si="1"/>
        <v>-3_9_60</v>
      </c>
      <c r="B214" s="91">
        <f t="shared" si="2"/>
        <v>11</v>
      </c>
      <c r="C214" s="19"/>
      <c r="D214" s="92"/>
    </row>
    <row r="215" ht="15.75" customHeight="1">
      <c r="A215" s="90" t="str">
        <f t="shared" si="1"/>
        <v>-3_9_6R</v>
      </c>
      <c r="B215" s="91">
        <f t="shared" si="2"/>
        <v>11</v>
      </c>
      <c r="C215" s="19"/>
      <c r="D215" s="92"/>
    </row>
    <row r="216" ht="15.75" customHeight="1">
      <c r="A216" s="90" t="str">
        <f t="shared" si="1"/>
        <v>-2_9_0</v>
      </c>
      <c r="B216" s="91">
        <f t="shared" si="2"/>
        <v>11</v>
      </c>
      <c r="C216" s="19"/>
      <c r="D216" s="92"/>
    </row>
    <row r="217" ht="15.75" customHeight="1">
      <c r="A217" s="90" t="str">
        <f t="shared" si="1"/>
        <v>-2_9_L</v>
      </c>
      <c r="B217" s="91">
        <f t="shared" si="2"/>
        <v>11</v>
      </c>
      <c r="C217" s="19"/>
      <c r="D217" s="92"/>
    </row>
    <row r="218" ht="15.75" customHeight="1">
      <c r="A218" s="90" t="str">
        <f t="shared" si="1"/>
        <v>-2_9_R</v>
      </c>
      <c r="B218" s="91">
        <f t="shared" si="2"/>
        <v>11</v>
      </c>
      <c r="C218" s="19"/>
      <c r="D218" s="92"/>
    </row>
    <row r="219" ht="15.75" customHeight="1">
      <c r="A219" s="90" t="str">
        <f t="shared" si="1"/>
        <v>-2_9_50</v>
      </c>
      <c r="B219" s="91">
        <f t="shared" si="2"/>
        <v>11</v>
      </c>
      <c r="C219" s="19"/>
      <c r="D219" s="92"/>
    </row>
    <row r="220" ht="15.75" customHeight="1">
      <c r="A220" s="90" t="str">
        <f t="shared" si="1"/>
        <v>-2_9_5R</v>
      </c>
      <c r="B220" s="91">
        <f t="shared" si="2"/>
        <v>11</v>
      </c>
      <c r="C220" s="19"/>
      <c r="D220" s="92"/>
    </row>
    <row r="221" ht="15.75" customHeight="1">
      <c r="A221" s="90" t="str">
        <f t="shared" si="1"/>
        <v>-1_9_0</v>
      </c>
      <c r="B221" s="91">
        <f t="shared" si="2"/>
        <v>11</v>
      </c>
      <c r="C221" s="19"/>
      <c r="D221" s="92"/>
    </row>
    <row r="222" ht="15.75" customHeight="1">
      <c r="A222" s="90" t="str">
        <f t="shared" si="1"/>
        <v>-1_9_L</v>
      </c>
      <c r="B222" s="91">
        <f t="shared" si="2"/>
        <v>11</v>
      </c>
      <c r="C222" s="19"/>
      <c r="D222" s="92"/>
    </row>
    <row r="223" ht="15.75" customHeight="1">
      <c r="A223" s="90" t="str">
        <f t="shared" si="1"/>
        <v>-1_9_R</v>
      </c>
      <c r="B223" s="91">
        <f t="shared" si="2"/>
        <v>11</v>
      </c>
      <c r="C223" s="19"/>
      <c r="D223" s="92"/>
    </row>
    <row r="224" ht="15.75" customHeight="1">
      <c r="A224" s="90" t="str">
        <f t="shared" si="1"/>
        <v>-1_9_40</v>
      </c>
      <c r="B224" s="91">
        <f t="shared" si="2"/>
        <v>11</v>
      </c>
      <c r="C224" s="19"/>
      <c r="D224" s="92"/>
    </row>
    <row r="225" ht="15.75" customHeight="1">
      <c r="A225" s="90" t="str">
        <f t="shared" si="1"/>
        <v>-1_9_4R</v>
      </c>
      <c r="B225" s="91">
        <f t="shared" si="2"/>
        <v>11</v>
      </c>
      <c r="C225" s="19"/>
      <c r="D225" s="92"/>
    </row>
    <row r="226" ht="15.75" customHeight="1">
      <c r="A226" s="78"/>
      <c r="C226" s="78"/>
      <c r="D226" s="112"/>
    </row>
    <row r="227" ht="15.75" customHeight="1">
      <c r="A227" s="78"/>
      <c r="C227" s="78"/>
      <c r="D227" s="112"/>
    </row>
    <row r="228" ht="15.75" customHeight="1">
      <c r="A228" s="78"/>
      <c r="C228" s="78"/>
      <c r="D228" s="112"/>
    </row>
    <row r="229" ht="15.75" customHeight="1">
      <c r="A229" s="78"/>
      <c r="C229" s="78"/>
      <c r="D229" s="112"/>
    </row>
    <row r="230" ht="15.75" customHeight="1">
      <c r="A230" s="78"/>
      <c r="C230" s="78"/>
      <c r="D230" s="112"/>
    </row>
    <row r="231" ht="15.75" customHeight="1">
      <c r="A231" s="78"/>
      <c r="C231" s="78"/>
      <c r="D231" s="112"/>
    </row>
    <row r="232" ht="15.75" customHeight="1">
      <c r="A232" s="78"/>
      <c r="C232" s="78"/>
      <c r="D232" s="112"/>
    </row>
    <row r="233" ht="15.75" customHeight="1">
      <c r="A233" s="78"/>
      <c r="B233" s="78"/>
      <c r="C233" s="78"/>
      <c r="D233" s="112"/>
    </row>
    <row r="234" ht="15.75" customHeight="1">
      <c r="A234" s="78"/>
      <c r="B234" s="78"/>
      <c r="C234" s="78"/>
      <c r="D234" s="112"/>
    </row>
    <row r="235" ht="15.75" customHeight="1">
      <c r="A235" s="78"/>
      <c r="B235" s="78"/>
      <c r="C235" s="78"/>
      <c r="D235" s="112"/>
    </row>
    <row r="236" ht="15.75" customHeight="1">
      <c r="A236" s="78"/>
      <c r="B236" s="78"/>
      <c r="C236" s="78"/>
      <c r="D236" s="112"/>
    </row>
    <row r="237" ht="15.75" customHeight="1">
      <c r="A237" s="78"/>
      <c r="B237" s="78"/>
      <c r="C237" s="78"/>
      <c r="D237" s="112"/>
    </row>
    <row r="238" ht="15.75" customHeight="1">
      <c r="A238" s="78"/>
      <c r="B238" s="78"/>
      <c r="C238" s="78"/>
      <c r="D238" s="112"/>
    </row>
    <row r="239" ht="15.75" customHeight="1">
      <c r="A239" s="78"/>
      <c r="B239" s="78"/>
      <c r="C239" s="78"/>
      <c r="D239" s="112"/>
    </row>
    <row r="240" ht="15.75" customHeight="1">
      <c r="A240" s="78"/>
      <c r="B240" s="78"/>
      <c r="C240" s="78"/>
      <c r="D240" s="112"/>
    </row>
    <row r="241" ht="15.75" customHeight="1">
      <c r="A241" s="78"/>
      <c r="B241" s="78"/>
      <c r="C241" s="78"/>
      <c r="D241" s="112"/>
    </row>
    <row r="242" ht="15.75" customHeight="1">
      <c r="A242" s="78"/>
      <c r="B242" s="78"/>
      <c r="C242" s="78"/>
      <c r="D242" s="112"/>
    </row>
    <row r="243" ht="15.75" customHeight="1">
      <c r="A243" s="78"/>
      <c r="B243" s="78"/>
      <c r="C243" s="78"/>
      <c r="D243" s="112"/>
    </row>
    <row r="244" ht="15.75" customHeight="1">
      <c r="A244" s="78"/>
      <c r="B244" s="78"/>
      <c r="C244" s="78"/>
      <c r="D244" s="112"/>
    </row>
    <row r="245" ht="15.75" customHeight="1">
      <c r="A245" s="78"/>
      <c r="B245" s="78"/>
      <c r="C245" s="78"/>
      <c r="D245" s="112"/>
    </row>
    <row r="246" ht="15.75" customHeight="1">
      <c r="A246" s="78"/>
      <c r="B246" s="78"/>
      <c r="C246" s="78"/>
      <c r="D246" s="112"/>
    </row>
    <row r="247" ht="15.75" customHeight="1">
      <c r="A247" s="78"/>
      <c r="B247" s="78"/>
      <c r="C247" s="78"/>
      <c r="D247" s="112"/>
    </row>
    <row r="248" ht="15.75" customHeight="1">
      <c r="A248" s="78"/>
      <c r="B248" s="78"/>
      <c r="C248" s="78"/>
      <c r="D248" s="112"/>
    </row>
    <row r="249" ht="15.75" customHeight="1">
      <c r="A249" s="78"/>
      <c r="B249" s="78"/>
      <c r="C249" s="78"/>
      <c r="D249" s="112"/>
    </row>
    <row r="250" ht="15.75" customHeight="1">
      <c r="A250" s="78"/>
      <c r="B250" s="78"/>
      <c r="C250" s="78"/>
      <c r="D250" s="112"/>
    </row>
    <row r="251" ht="15.75" customHeight="1">
      <c r="A251" s="78"/>
      <c r="B251" s="78"/>
      <c r="C251" s="78"/>
      <c r="D251" s="112"/>
    </row>
    <row r="252" ht="15.75" customHeight="1">
      <c r="A252" s="78"/>
      <c r="B252" s="78"/>
      <c r="C252" s="78"/>
      <c r="D252" s="112"/>
    </row>
    <row r="253" ht="15.75" customHeight="1">
      <c r="A253" s="78"/>
      <c r="B253" s="78"/>
      <c r="C253" s="78"/>
      <c r="D253" s="112"/>
    </row>
    <row r="254" ht="15.75" customHeight="1">
      <c r="A254" s="78"/>
      <c r="B254" s="78"/>
      <c r="C254" s="78"/>
      <c r="D254" s="112"/>
    </row>
    <row r="255" ht="15.75" customHeight="1">
      <c r="A255" s="78"/>
      <c r="B255" s="78"/>
      <c r="C255" s="78"/>
      <c r="D255" s="112"/>
    </row>
    <row r="256" ht="15.75" customHeight="1">
      <c r="A256" s="78"/>
      <c r="B256" s="78"/>
      <c r="C256" s="78"/>
      <c r="D256" s="112"/>
    </row>
    <row r="257" ht="15.75" customHeight="1">
      <c r="A257" s="78"/>
      <c r="B257" s="78"/>
      <c r="C257" s="78"/>
      <c r="D257" s="112"/>
    </row>
    <row r="258" ht="15.75" customHeight="1">
      <c r="A258" s="78"/>
      <c r="B258" s="78"/>
      <c r="C258" s="78"/>
      <c r="D258" s="112"/>
    </row>
    <row r="259" ht="15.75" customHeight="1">
      <c r="A259" s="78"/>
      <c r="B259" s="78"/>
      <c r="C259" s="78"/>
      <c r="D259" s="112"/>
    </row>
    <row r="260" ht="15.75" customHeight="1">
      <c r="A260" s="78"/>
      <c r="B260" s="78"/>
      <c r="C260" s="78"/>
      <c r="D260" s="112"/>
    </row>
    <row r="261" ht="15.75" customHeight="1">
      <c r="A261" s="78"/>
      <c r="B261" s="78"/>
      <c r="C261" s="78"/>
      <c r="D261" s="112"/>
    </row>
    <row r="262" ht="15.75" customHeight="1">
      <c r="A262" s="78"/>
      <c r="B262" s="78"/>
      <c r="C262" s="78"/>
      <c r="D262" s="112"/>
    </row>
    <row r="263" ht="15.75" customHeight="1">
      <c r="A263" s="78"/>
      <c r="B263" s="78"/>
      <c r="C263" s="78"/>
      <c r="D263" s="112"/>
    </row>
    <row r="264" ht="15.75" customHeight="1">
      <c r="A264" s="78"/>
      <c r="B264" s="78"/>
      <c r="C264" s="78"/>
      <c r="D264" s="112"/>
    </row>
    <row r="265" ht="15.75" customHeight="1">
      <c r="A265" s="78"/>
      <c r="B265" s="78"/>
      <c r="C265" s="78"/>
      <c r="D265" s="112"/>
    </row>
    <row r="266" ht="15.75" customHeight="1">
      <c r="A266" s="78"/>
      <c r="B266" s="78"/>
      <c r="C266" s="78"/>
      <c r="D266" s="112"/>
    </row>
    <row r="267" ht="15.75" customHeight="1">
      <c r="A267" s="78"/>
      <c r="B267" s="78"/>
      <c r="C267" s="78"/>
      <c r="D267" s="112"/>
    </row>
    <row r="268" ht="15.75" customHeight="1">
      <c r="A268" s="78"/>
      <c r="B268" s="78"/>
      <c r="C268" s="78"/>
      <c r="D268" s="112"/>
    </row>
    <row r="269" ht="15.75" customHeight="1">
      <c r="A269" s="78"/>
      <c r="B269" s="78"/>
      <c r="C269" s="78"/>
      <c r="D269" s="112"/>
    </row>
    <row r="270" ht="15.75" customHeight="1">
      <c r="A270" s="78"/>
      <c r="B270" s="78"/>
      <c r="C270" s="78"/>
      <c r="D270" s="112"/>
    </row>
    <row r="271" ht="15.75" customHeight="1">
      <c r="A271" s="78"/>
      <c r="B271" s="78"/>
      <c r="C271" s="78"/>
      <c r="D271" s="112"/>
    </row>
    <row r="272" ht="15.75" customHeight="1">
      <c r="A272" s="78"/>
      <c r="B272" s="78"/>
      <c r="C272" s="78"/>
      <c r="D272" s="112"/>
    </row>
    <row r="273" ht="15.75" customHeight="1">
      <c r="A273" s="78"/>
      <c r="B273" s="78"/>
      <c r="C273" s="78"/>
      <c r="D273" s="112"/>
    </row>
    <row r="274" ht="15.75" customHeight="1">
      <c r="A274" s="78"/>
      <c r="B274" s="78"/>
      <c r="C274" s="78"/>
      <c r="D274" s="112"/>
    </row>
    <row r="275" ht="15.75" customHeight="1">
      <c r="A275" s="78"/>
      <c r="B275" s="78"/>
      <c r="C275" s="78"/>
      <c r="D275" s="112"/>
    </row>
    <row r="276" ht="15.75" customHeight="1">
      <c r="A276" s="78"/>
      <c r="B276" s="78"/>
      <c r="C276" s="78"/>
      <c r="D276" s="112"/>
    </row>
    <row r="277" ht="15.75" customHeight="1">
      <c r="A277" s="78"/>
      <c r="B277" s="78"/>
      <c r="C277" s="78"/>
      <c r="D277" s="112"/>
    </row>
    <row r="278" ht="15.75" customHeight="1">
      <c r="A278" s="78"/>
      <c r="B278" s="78"/>
      <c r="C278" s="78"/>
      <c r="D278" s="112"/>
    </row>
    <row r="279" ht="15.75" customHeight="1">
      <c r="A279" s="78"/>
      <c r="B279" s="78"/>
      <c r="C279" s="78"/>
      <c r="D279" s="112"/>
    </row>
    <row r="280" ht="15.75" customHeight="1">
      <c r="A280" s="78"/>
      <c r="B280" s="78"/>
      <c r="C280" s="78"/>
      <c r="D280" s="112"/>
    </row>
    <row r="281" ht="15.75" customHeight="1">
      <c r="A281" s="78"/>
      <c r="B281" s="78"/>
      <c r="C281" s="78"/>
      <c r="D281" s="112"/>
    </row>
    <row r="282" ht="15.75" customHeight="1">
      <c r="A282" s="78"/>
      <c r="B282" s="78"/>
      <c r="C282" s="78"/>
      <c r="D282" s="112"/>
    </row>
    <row r="283" ht="15.75" customHeight="1">
      <c r="A283" s="78"/>
      <c r="B283" s="78"/>
      <c r="C283" s="78"/>
      <c r="D283" s="112"/>
    </row>
    <row r="284" ht="15.75" customHeight="1">
      <c r="A284" s="78"/>
      <c r="B284" s="78"/>
      <c r="C284" s="78"/>
      <c r="D284" s="112"/>
    </row>
    <row r="285" ht="15.75" customHeight="1">
      <c r="A285" s="78"/>
      <c r="B285" s="78"/>
      <c r="C285" s="78"/>
      <c r="D285" s="112"/>
    </row>
    <row r="286" ht="15.75" customHeight="1">
      <c r="A286" s="78"/>
      <c r="B286" s="78"/>
      <c r="C286" s="78"/>
      <c r="D286" s="112"/>
    </row>
    <row r="287" ht="15.75" customHeight="1">
      <c r="A287" s="78"/>
      <c r="B287" s="78"/>
      <c r="C287" s="78"/>
      <c r="D287" s="112"/>
    </row>
    <row r="288" ht="15.75" customHeight="1">
      <c r="A288" s="78"/>
      <c r="B288" s="78"/>
      <c r="C288" s="78"/>
      <c r="D288" s="112"/>
    </row>
    <row r="289" ht="15.75" customHeight="1">
      <c r="A289" s="78"/>
      <c r="B289" s="78"/>
      <c r="C289" s="78"/>
      <c r="D289" s="112"/>
    </row>
    <row r="290" ht="15.75" customHeight="1">
      <c r="A290" s="78"/>
      <c r="B290" s="78"/>
      <c r="C290" s="78"/>
      <c r="D290" s="112"/>
    </row>
    <row r="291" ht="15.75" customHeight="1">
      <c r="A291" s="78"/>
      <c r="B291" s="78"/>
      <c r="C291" s="78"/>
      <c r="D291" s="112"/>
    </row>
    <row r="292" ht="15.75" customHeight="1">
      <c r="A292" s="78"/>
      <c r="B292" s="78"/>
      <c r="C292" s="78"/>
      <c r="D292" s="112"/>
    </row>
    <row r="293" ht="15.75" customHeight="1">
      <c r="A293" s="78"/>
      <c r="B293" s="78"/>
      <c r="C293" s="78"/>
      <c r="D293" s="112"/>
    </row>
    <row r="294" ht="15.75" customHeight="1">
      <c r="A294" s="78"/>
      <c r="B294" s="78"/>
      <c r="C294" s="78"/>
      <c r="D294" s="112"/>
    </row>
    <row r="295" ht="15.75" customHeight="1">
      <c r="A295" s="78"/>
      <c r="B295" s="78"/>
      <c r="C295" s="78"/>
      <c r="D295" s="112"/>
    </row>
    <row r="296" ht="15.75" customHeight="1">
      <c r="A296" s="78"/>
      <c r="B296" s="78"/>
      <c r="C296" s="78"/>
      <c r="D296" s="112"/>
    </row>
    <row r="297" ht="15.75" customHeight="1">
      <c r="A297" s="78"/>
      <c r="B297" s="78"/>
      <c r="C297" s="78"/>
      <c r="D297" s="112"/>
    </row>
    <row r="298" ht="15.75" customHeight="1">
      <c r="A298" s="78"/>
      <c r="B298" s="78"/>
      <c r="C298" s="78"/>
      <c r="D298" s="112"/>
    </row>
    <row r="299" ht="15.75" customHeight="1">
      <c r="A299" s="78"/>
      <c r="B299" s="78"/>
      <c r="C299" s="78"/>
      <c r="D299" s="112"/>
    </row>
    <row r="300" ht="15.75" customHeight="1">
      <c r="A300" s="78"/>
      <c r="B300" s="78"/>
      <c r="C300" s="78"/>
      <c r="D300" s="112"/>
    </row>
    <row r="301" ht="15.75" customHeight="1">
      <c r="A301" s="78"/>
      <c r="B301" s="78"/>
      <c r="C301" s="78"/>
      <c r="D301" s="112"/>
    </row>
    <row r="302" ht="15.75" customHeight="1">
      <c r="A302" s="78"/>
      <c r="B302" s="78"/>
      <c r="C302" s="78"/>
      <c r="D302" s="112"/>
    </row>
    <row r="303" ht="15.75" customHeight="1">
      <c r="A303" s="78"/>
      <c r="B303" s="78"/>
      <c r="C303" s="78"/>
      <c r="D303" s="112"/>
    </row>
    <row r="304" ht="15.75" customHeight="1">
      <c r="A304" s="78"/>
      <c r="B304" s="78"/>
      <c r="C304" s="78"/>
      <c r="D304" s="112"/>
    </row>
    <row r="305" ht="15.75" customHeight="1">
      <c r="A305" s="78"/>
      <c r="B305" s="78"/>
      <c r="C305" s="78"/>
      <c r="D305" s="112"/>
    </row>
    <row r="306" ht="15.75" customHeight="1">
      <c r="A306" s="78"/>
      <c r="B306" s="78"/>
      <c r="C306" s="78"/>
      <c r="D306" s="112"/>
    </row>
    <row r="307" ht="15.75" customHeight="1">
      <c r="A307" s="78"/>
      <c r="B307" s="78"/>
      <c r="C307" s="78"/>
      <c r="D307" s="112"/>
    </row>
    <row r="308" ht="15.75" customHeight="1">
      <c r="A308" s="78"/>
      <c r="B308" s="78"/>
      <c r="C308" s="78"/>
      <c r="D308" s="112"/>
    </row>
    <row r="309" ht="15.75" customHeight="1">
      <c r="A309" s="78"/>
      <c r="B309" s="78"/>
      <c r="C309" s="78"/>
      <c r="D309" s="112"/>
    </row>
    <row r="310" ht="15.75" customHeight="1">
      <c r="A310" s="78"/>
      <c r="B310" s="78"/>
      <c r="C310" s="78"/>
      <c r="D310" s="112"/>
    </row>
    <row r="311" ht="15.75" customHeight="1">
      <c r="A311" s="78"/>
      <c r="B311" s="78"/>
      <c r="C311" s="78"/>
      <c r="D311" s="112"/>
    </row>
    <row r="312" ht="15.75" customHeight="1">
      <c r="A312" s="78"/>
      <c r="B312" s="78"/>
      <c r="C312" s="78"/>
      <c r="D312" s="112"/>
    </row>
    <row r="313" ht="15.75" customHeight="1">
      <c r="A313" s="78"/>
      <c r="B313" s="78"/>
      <c r="C313" s="78"/>
      <c r="D313" s="112"/>
    </row>
    <row r="314" ht="15.75" customHeight="1">
      <c r="A314" s="78"/>
      <c r="B314" s="78"/>
      <c r="C314" s="78"/>
      <c r="D314" s="112"/>
    </row>
    <row r="315" ht="15.75" customHeight="1">
      <c r="A315" s="78"/>
      <c r="B315" s="78"/>
      <c r="C315" s="78"/>
      <c r="D315" s="112"/>
    </row>
    <row r="316" ht="15.75" customHeight="1">
      <c r="A316" s="78"/>
      <c r="B316" s="78"/>
      <c r="C316" s="78"/>
      <c r="D316" s="112"/>
    </row>
    <row r="317" ht="15.75" customHeight="1">
      <c r="A317" s="78"/>
      <c r="B317" s="78"/>
      <c r="C317" s="78"/>
      <c r="D317" s="112"/>
    </row>
    <row r="318" ht="15.75" customHeight="1">
      <c r="A318" s="78"/>
      <c r="B318" s="78"/>
      <c r="C318" s="78"/>
      <c r="D318" s="112"/>
    </row>
    <row r="319" ht="15.75" customHeight="1">
      <c r="A319" s="78"/>
      <c r="B319" s="78"/>
      <c r="C319" s="78"/>
      <c r="D319" s="112"/>
    </row>
    <row r="320" ht="15.75" customHeight="1">
      <c r="A320" s="78"/>
      <c r="B320" s="78"/>
      <c r="C320" s="78"/>
      <c r="D320" s="112"/>
    </row>
    <row r="321" ht="15.75" customHeight="1">
      <c r="A321" s="78"/>
      <c r="B321" s="78"/>
      <c r="C321" s="78"/>
      <c r="D321" s="112"/>
    </row>
    <row r="322" ht="15.75" customHeight="1">
      <c r="A322" s="78"/>
      <c r="B322" s="78"/>
      <c r="C322" s="78"/>
      <c r="D322" s="112"/>
    </row>
    <row r="323" ht="15.75" customHeight="1">
      <c r="A323" s="78"/>
      <c r="B323" s="78"/>
      <c r="C323" s="78"/>
      <c r="D323" s="112"/>
    </row>
    <row r="324" ht="15.75" customHeight="1">
      <c r="A324" s="78"/>
      <c r="B324" s="78"/>
      <c r="C324" s="78"/>
      <c r="D324" s="112"/>
    </row>
    <row r="325" ht="15.75" customHeight="1">
      <c r="A325" s="78"/>
      <c r="B325" s="78"/>
      <c r="C325" s="78"/>
      <c r="D325" s="112"/>
    </row>
    <row r="326" ht="15.75" customHeight="1">
      <c r="A326" s="78"/>
      <c r="B326" s="78"/>
      <c r="C326" s="78"/>
      <c r="D326" s="112"/>
    </row>
    <row r="327" ht="15.75" customHeight="1">
      <c r="A327" s="78"/>
      <c r="B327" s="78"/>
      <c r="C327" s="78"/>
      <c r="D327" s="112"/>
    </row>
    <row r="328" ht="15.75" customHeight="1">
      <c r="A328" s="78"/>
      <c r="B328" s="78"/>
      <c r="C328" s="78"/>
      <c r="D328" s="112"/>
    </row>
    <row r="329" ht="15.75" customHeight="1">
      <c r="A329" s="78"/>
      <c r="B329" s="78"/>
      <c r="C329" s="78"/>
      <c r="D329" s="112"/>
    </row>
    <row r="330" ht="15.75" customHeight="1">
      <c r="A330" s="78"/>
      <c r="B330" s="78"/>
      <c r="C330" s="78"/>
      <c r="D330" s="112"/>
    </row>
    <row r="331" ht="15.75" customHeight="1">
      <c r="A331" s="78"/>
      <c r="B331" s="78"/>
      <c r="C331" s="78"/>
      <c r="D331" s="112"/>
    </row>
    <row r="332" ht="15.75" customHeight="1">
      <c r="A332" s="78"/>
      <c r="B332" s="78"/>
      <c r="C332" s="78"/>
      <c r="D332" s="112"/>
    </row>
    <row r="333" ht="15.75" customHeight="1">
      <c r="A333" s="78"/>
      <c r="B333" s="78"/>
      <c r="C333" s="78"/>
      <c r="D333" s="112"/>
    </row>
    <row r="334" ht="15.75" customHeight="1">
      <c r="A334" s="78"/>
      <c r="B334" s="78"/>
      <c r="C334" s="78"/>
      <c r="D334" s="112"/>
    </row>
    <row r="335" ht="15.75" customHeight="1">
      <c r="A335" s="78"/>
      <c r="B335" s="78"/>
      <c r="C335" s="78"/>
      <c r="D335" s="112"/>
    </row>
    <row r="336" ht="15.75" customHeight="1">
      <c r="A336" s="78"/>
      <c r="B336" s="78"/>
      <c r="C336" s="78"/>
      <c r="D336" s="112"/>
    </row>
    <row r="337" ht="15.75" customHeight="1">
      <c r="A337" s="78"/>
      <c r="B337" s="78"/>
      <c r="C337" s="78"/>
      <c r="D337" s="112"/>
    </row>
    <row r="338" ht="15.75" customHeight="1">
      <c r="A338" s="78"/>
      <c r="B338" s="78"/>
      <c r="C338" s="78"/>
      <c r="D338" s="112"/>
    </row>
    <row r="339" ht="15.75" customHeight="1">
      <c r="A339" s="78"/>
      <c r="B339" s="78"/>
      <c r="C339" s="78"/>
      <c r="D339" s="112"/>
    </row>
    <row r="340" ht="15.75" customHeight="1">
      <c r="A340" s="78"/>
      <c r="B340" s="78"/>
      <c r="C340" s="78"/>
      <c r="D340" s="112"/>
    </row>
    <row r="341" ht="15.75" customHeight="1">
      <c r="A341" s="78"/>
      <c r="B341" s="78"/>
      <c r="C341" s="78"/>
      <c r="D341" s="112"/>
    </row>
    <row r="342" ht="15.75" customHeight="1">
      <c r="A342" s="78"/>
      <c r="B342" s="78"/>
      <c r="C342" s="78"/>
      <c r="D342" s="112"/>
    </row>
    <row r="343" ht="15.75" customHeight="1">
      <c r="A343" s="78"/>
      <c r="B343" s="78"/>
      <c r="C343" s="78"/>
      <c r="D343" s="112"/>
    </row>
    <row r="344" ht="15.75" customHeight="1">
      <c r="A344" s="78"/>
      <c r="B344" s="78"/>
      <c r="C344" s="78"/>
      <c r="D344" s="112"/>
    </row>
    <row r="345" ht="15.75" customHeight="1">
      <c r="A345" s="78"/>
      <c r="B345" s="78"/>
      <c r="C345" s="78"/>
      <c r="D345" s="112"/>
    </row>
    <row r="346" ht="15.75" customHeight="1">
      <c r="A346" s="78"/>
      <c r="B346" s="78"/>
      <c r="C346" s="78"/>
      <c r="D346" s="112"/>
    </row>
    <row r="347" ht="15.75" customHeight="1">
      <c r="A347" s="78"/>
      <c r="B347" s="78"/>
      <c r="C347" s="78"/>
      <c r="D347" s="112"/>
    </row>
    <row r="348" ht="15.75" customHeight="1">
      <c r="A348" s="78"/>
      <c r="B348" s="78"/>
      <c r="C348" s="78"/>
      <c r="D348" s="112"/>
    </row>
    <row r="349" ht="15.75" customHeight="1">
      <c r="A349" s="78"/>
      <c r="B349" s="78"/>
      <c r="C349" s="78"/>
      <c r="D349" s="112"/>
    </row>
    <row r="350" ht="15.75" customHeight="1">
      <c r="A350" s="78"/>
      <c r="B350" s="78"/>
      <c r="C350" s="78"/>
      <c r="D350" s="112"/>
    </row>
    <row r="351" ht="15.75" customHeight="1">
      <c r="A351" s="78"/>
      <c r="B351" s="78"/>
      <c r="C351" s="78"/>
      <c r="D351" s="112"/>
    </row>
    <row r="352" ht="15.75" customHeight="1">
      <c r="A352" s="78"/>
      <c r="B352" s="78"/>
      <c r="C352" s="78"/>
      <c r="D352" s="112"/>
    </row>
    <row r="353" ht="15.75" customHeight="1">
      <c r="A353" s="78"/>
      <c r="B353" s="78"/>
      <c r="C353" s="78"/>
      <c r="D353" s="112"/>
    </row>
    <row r="354" ht="15.75" customHeight="1">
      <c r="A354" s="78"/>
      <c r="B354" s="78"/>
      <c r="C354" s="78"/>
      <c r="D354" s="112"/>
    </row>
    <row r="355" ht="15.75" customHeight="1">
      <c r="A355" s="78"/>
      <c r="B355" s="78"/>
      <c r="C355" s="78"/>
      <c r="D355" s="112"/>
    </row>
    <row r="356" ht="15.75" customHeight="1">
      <c r="A356" s="78"/>
      <c r="B356" s="78"/>
      <c r="C356" s="78"/>
      <c r="D356" s="112"/>
    </row>
    <row r="357" ht="15.75" customHeight="1">
      <c r="A357" s="78"/>
      <c r="B357" s="78"/>
      <c r="C357" s="78"/>
      <c r="D357" s="112"/>
    </row>
    <row r="358" ht="15.75" customHeight="1">
      <c r="A358" s="78"/>
      <c r="B358" s="78"/>
      <c r="C358" s="78"/>
      <c r="D358" s="112"/>
    </row>
    <row r="359" ht="15.75" customHeight="1">
      <c r="A359" s="78"/>
      <c r="B359" s="78"/>
      <c r="C359" s="78"/>
      <c r="D359" s="112"/>
    </row>
    <row r="360" ht="15.75" customHeight="1">
      <c r="A360" s="78"/>
      <c r="B360" s="78"/>
      <c r="C360" s="78"/>
      <c r="D360" s="112"/>
    </row>
    <row r="361" ht="15.75" customHeight="1">
      <c r="A361" s="78"/>
      <c r="B361" s="78"/>
      <c r="C361" s="78"/>
      <c r="D361" s="112"/>
    </row>
    <row r="362" ht="15.75" customHeight="1">
      <c r="A362" s="78"/>
      <c r="B362" s="78"/>
      <c r="C362" s="78"/>
      <c r="D362" s="112"/>
    </row>
    <row r="363" ht="15.75" customHeight="1">
      <c r="A363" s="78"/>
      <c r="B363" s="78"/>
      <c r="C363" s="78"/>
      <c r="D363" s="112"/>
    </row>
    <row r="364" ht="15.75" customHeight="1">
      <c r="A364" s="78"/>
      <c r="B364" s="78"/>
      <c r="C364" s="78"/>
      <c r="D364" s="112"/>
    </row>
    <row r="365" ht="15.75" customHeight="1">
      <c r="A365" s="78"/>
      <c r="B365" s="78"/>
      <c r="C365" s="78"/>
      <c r="D365" s="112"/>
    </row>
    <row r="366" ht="15.75" customHeight="1">
      <c r="A366" s="78"/>
      <c r="B366" s="78"/>
      <c r="C366" s="78"/>
      <c r="D366" s="112"/>
    </row>
    <row r="367" ht="15.75" customHeight="1">
      <c r="A367" s="78"/>
      <c r="B367" s="78"/>
      <c r="C367" s="78"/>
      <c r="D367" s="112"/>
    </row>
    <row r="368" ht="15.75" customHeight="1">
      <c r="A368" s="78"/>
      <c r="B368" s="78"/>
      <c r="C368" s="78"/>
      <c r="D368" s="112"/>
    </row>
    <row r="369" ht="15.75" customHeight="1">
      <c r="A369" s="78"/>
      <c r="B369" s="78"/>
      <c r="C369" s="78"/>
      <c r="D369" s="112"/>
    </row>
    <row r="370" ht="15.75" customHeight="1">
      <c r="A370" s="78"/>
      <c r="B370" s="78"/>
      <c r="C370" s="78"/>
      <c r="D370" s="112"/>
    </row>
    <row r="371" ht="15.75" customHeight="1">
      <c r="A371" s="78"/>
      <c r="B371" s="78"/>
      <c r="C371" s="78"/>
      <c r="D371" s="112"/>
    </row>
    <row r="372" ht="15.75" customHeight="1">
      <c r="A372" s="78"/>
      <c r="B372" s="78"/>
      <c r="C372" s="78"/>
      <c r="D372" s="112"/>
    </row>
    <row r="373" ht="15.75" customHeight="1">
      <c r="A373" s="78"/>
      <c r="B373" s="78"/>
      <c r="C373" s="78"/>
      <c r="D373" s="112"/>
    </row>
    <row r="374" ht="15.75" customHeight="1">
      <c r="A374" s="78"/>
      <c r="B374" s="78"/>
      <c r="C374" s="78"/>
      <c r="D374" s="112"/>
    </row>
    <row r="375" ht="15.75" customHeight="1">
      <c r="A375" s="78"/>
      <c r="B375" s="78"/>
      <c r="C375" s="78"/>
      <c r="D375" s="112"/>
    </row>
    <row r="376" ht="15.75" customHeight="1">
      <c r="A376" s="78"/>
      <c r="B376" s="78"/>
      <c r="C376" s="78"/>
      <c r="D376" s="112"/>
    </row>
    <row r="377" ht="15.75" customHeight="1">
      <c r="A377" s="78"/>
      <c r="B377" s="78"/>
      <c r="C377" s="78"/>
      <c r="D377" s="112"/>
    </row>
    <row r="378" ht="15.75" customHeight="1">
      <c r="A378" s="78"/>
      <c r="B378" s="78"/>
      <c r="C378" s="78"/>
      <c r="D378" s="112"/>
    </row>
    <row r="379" ht="15.75" customHeight="1">
      <c r="A379" s="78"/>
      <c r="B379" s="78"/>
      <c r="C379" s="78"/>
      <c r="D379" s="112"/>
    </row>
    <row r="380" ht="15.75" customHeight="1">
      <c r="A380" s="78"/>
      <c r="B380" s="78"/>
      <c r="C380" s="78"/>
      <c r="D380" s="112"/>
    </row>
    <row r="381" ht="15.75" customHeight="1">
      <c r="A381" s="78"/>
      <c r="B381" s="78"/>
      <c r="C381" s="78"/>
      <c r="D381" s="112"/>
    </row>
    <row r="382" ht="15.75" customHeight="1">
      <c r="A382" s="78"/>
      <c r="B382" s="78"/>
      <c r="C382" s="78"/>
      <c r="D382" s="112"/>
    </row>
    <row r="383" ht="15.75" customHeight="1">
      <c r="A383" s="78"/>
      <c r="B383" s="78"/>
      <c r="C383" s="78"/>
      <c r="D383" s="112"/>
    </row>
    <row r="384" ht="15.75" customHeight="1">
      <c r="A384" s="78"/>
      <c r="B384" s="78"/>
      <c r="C384" s="78"/>
      <c r="D384" s="112"/>
    </row>
    <row r="385" ht="15.75" customHeight="1">
      <c r="A385" s="78"/>
      <c r="B385" s="78"/>
      <c r="C385" s="78"/>
      <c r="D385" s="112"/>
    </row>
    <row r="386" ht="15.75" customHeight="1">
      <c r="A386" s="78"/>
      <c r="B386" s="78"/>
      <c r="C386" s="78"/>
      <c r="D386" s="112"/>
    </row>
    <row r="387" ht="15.75" customHeight="1">
      <c r="A387" s="78"/>
      <c r="B387" s="78"/>
      <c r="C387" s="78"/>
      <c r="D387" s="112"/>
    </row>
    <row r="388" ht="15.75" customHeight="1">
      <c r="A388" s="78"/>
      <c r="B388" s="78"/>
      <c r="C388" s="78"/>
      <c r="D388" s="112"/>
    </row>
    <row r="389" ht="15.75" customHeight="1">
      <c r="A389" s="78"/>
      <c r="B389" s="78"/>
      <c r="C389" s="78"/>
      <c r="D389" s="112"/>
    </row>
    <row r="390" ht="15.75" customHeight="1">
      <c r="A390" s="78"/>
      <c r="B390" s="78"/>
      <c r="C390" s="78"/>
      <c r="D390" s="112"/>
    </row>
    <row r="391" ht="15.75" customHeight="1">
      <c r="A391" s="78"/>
      <c r="B391" s="78"/>
      <c r="C391" s="78"/>
      <c r="D391" s="112"/>
    </row>
    <row r="392" ht="15.75" customHeight="1">
      <c r="A392" s="78"/>
      <c r="B392" s="78"/>
      <c r="C392" s="78"/>
      <c r="D392" s="112"/>
    </row>
    <row r="393" ht="15.75" customHeight="1">
      <c r="A393" s="78"/>
      <c r="B393" s="78"/>
      <c r="C393" s="78"/>
      <c r="D393" s="112"/>
    </row>
    <row r="394" ht="15.75" customHeight="1">
      <c r="A394" s="78"/>
      <c r="B394" s="78"/>
      <c r="C394" s="78"/>
      <c r="D394" s="112"/>
    </row>
    <row r="395" ht="15.75" customHeight="1">
      <c r="A395" s="78"/>
      <c r="B395" s="78"/>
      <c r="C395" s="78"/>
      <c r="D395" s="112"/>
    </row>
    <row r="396" ht="15.75" customHeight="1">
      <c r="A396" s="78"/>
      <c r="B396" s="78"/>
      <c r="C396" s="78"/>
      <c r="D396" s="112"/>
    </row>
    <row r="397" ht="15.75" customHeight="1">
      <c r="A397" s="78"/>
      <c r="B397" s="78"/>
      <c r="C397" s="78"/>
      <c r="D397" s="112"/>
    </row>
    <row r="398" ht="15.75" customHeight="1">
      <c r="A398" s="78"/>
      <c r="B398" s="78"/>
      <c r="C398" s="78"/>
      <c r="D398" s="112"/>
    </row>
    <row r="399" ht="15.75" customHeight="1">
      <c r="A399" s="78"/>
      <c r="B399" s="78"/>
      <c r="C399" s="78"/>
      <c r="D399" s="112"/>
    </row>
    <row r="400" ht="15.75" customHeight="1">
      <c r="A400" s="78"/>
      <c r="B400" s="78"/>
      <c r="C400" s="78"/>
      <c r="D400" s="112"/>
    </row>
    <row r="401" ht="15.75" customHeight="1">
      <c r="A401" s="78"/>
      <c r="B401" s="78"/>
      <c r="C401" s="78"/>
      <c r="D401" s="112"/>
    </row>
    <row r="402" ht="15.75" customHeight="1">
      <c r="A402" s="78"/>
      <c r="B402" s="78"/>
      <c r="C402" s="78"/>
      <c r="D402" s="112"/>
    </row>
    <row r="403" ht="15.75" customHeight="1">
      <c r="A403" s="78"/>
      <c r="B403" s="78"/>
      <c r="C403" s="78"/>
      <c r="D403" s="112"/>
    </row>
    <row r="404" ht="15.75" customHeight="1">
      <c r="A404" s="78"/>
      <c r="B404" s="78"/>
      <c r="C404" s="78"/>
      <c r="D404" s="112"/>
    </row>
    <row r="405" ht="15.75" customHeight="1">
      <c r="A405" s="78"/>
      <c r="B405" s="78"/>
      <c r="C405" s="78"/>
      <c r="D405" s="112"/>
    </row>
    <row r="406" ht="15.75" customHeight="1">
      <c r="A406" s="78"/>
      <c r="B406" s="78"/>
      <c r="C406" s="78"/>
      <c r="D406" s="112"/>
    </row>
    <row r="407" ht="15.75" customHeight="1">
      <c r="A407" s="78"/>
      <c r="B407" s="78"/>
      <c r="C407" s="78"/>
      <c r="D407" s="112"/>
    </row>
    <row r="408" ht="15.75" customHeight="1">
      <c r="A408" s="78"/>
      <c r="B408" s="78"/>
      <c r="C408" s="78"/>
      <c r="D408" s="112"/>
    </row>
    <row r="409" ht="15.75" customHeight="1">
      <c r="A409" s="78"/>
      <c r="B409" s="78"/>
      <c r="C409" s="78"/>
      <c r="D409" s="112"/>
    </row>
    <row r="410" ht="15.75" customHeight="1">
      <c r="A410" s="78"/>
      <c r="B410" s="78"/>
      <c r="C410" s="78"/>
      <c r="D410" s="112"/>
    </row>
    <row r="411" ht="15.75" customHeight="1">
      <c r="A411" s="78"/>
      <c r="B411" s="78"/>
      <c r="C411" s="78"/>
      <c r="D411" s="112"/>
    </row>
    <row r="412" ht="15.75" customHeight="1">
      <c r="A412" s="78"/>
      <c r="B412" s="78"/>
      <c r="C412" s="78"/>
      <c r="D412" s="112"/>
    </row>
    <row r="413" ht="15.75" customHeight="1">
      <c r="A413" s="78"/>
      <c r="B413" s="78"/>
      <c r="C413" s="78"/>
      <c r="D413" s="112"/>
    </row>
    <row r="414" ht="15.75" customHeight="1">
      <c r="A414" s="78"/>
      <c r="B414" s="78"/>
      <c r="C414" s="78"/>
      <c r="D414" s="112"/>
    </row>
    <row r="415" ht="15.75" customHeight="1">
      <c r="A415" s="78"/>
      <c r="B415" s="78"/>
      <c r="C415" s="78"/>
      <c r="D415" s="112"/>
    </row>
    <row r="416" ht="15.75" customHeight="1">
      <c r="A416" s="78"/>
      <c r="B416" s="78"/>
      <c r="C416" s="78"/>
      <c r="D416" s="112"/>
    </row>
    <row r="417" ht="15.75" customHeight="1">
      <c r="A417" s="78"/>
      <c r="B417" s="78"/>
      <c r="C417" s="78"/>
      <c r="D417" s="112"/>
    </row>
    <row r="418" ht="15.75" customHeight="1">
      <c r="A418" s="78"/>
      <c r="B418" s="78"/>
      <c r="C418" s="78"/>
      <c r="D418" s="112"/>
    </row>
    <row r="419" ht="15.75" customHeight="1">
      <c r="A419" s="78"/>
      <c r="B419" s="78"/>
      <c r="C419" s="78"/>
      <c r="D419" s="112"/>
    </row>
    <row r="420" ht="15.75" customHeight="1">
      <c r="A420" s="78"/>
      <c r="B420" s="78"/>
      <c r="C420" s="78"/>
      <c r="D420" s="112"/>
    </row>
    <row r="421" ht="15.75" customHeight="1">
      <c r="A421" s="78"/>
      <c r="B421" s="78"/>
      <c r="C421" s="78"/>
      <c r="D421" s="112"/>
    </row>
    <row r="422" ht="15.75" customHeight="1">
      <c r="A422" s="78"/>
      <c r="B422" s="78"/>
      <c r="C422" s="78"/>
      <c r="D422" s="112"/>
    </row>
    <row r="423" ht="15.75" customHeight="1">
      <c r="A423" s="78"/>
      <c r="B423" s="78"/>
      <c r="C423" s="78"/>
      <c r="D423" s="112"/>
    </row>
    <row r="424" ht="15.75" customHeight="1">
      <c r="A424" s="78"/>
      <c r="B424" s="78"/>
      <c r="C424" s="78"/>
      <c r="D424" s="112"/>
    </row>
    <row r="425" ht="15.75" customHeight="1">
      <c r="A425" s="78"/>
      <c r="B425" s="78"/>
      <c r="C425" s="78"/>
      <c r="D425" s="112"/>
    </row>
    <row r="426" ht="15.75" customHeight="1">
      <c r="A426" s="78"/>
      <c r="B426" s="78"/>
      <c r="C426" s="78"/>
      <c r="D426" s="112"/>
    </row>
    <row r="427" ht="15.75" customHeight="1">
      <c r="A427" s="78"/>
      <c r="B427" s="78"/>
      <c r="C427" s="78"/>
      <c r="D427" s="112"/>
    </row>
    <row r="428" ht="15.75" customHeight="1">
      <c r="A428" s="78"/>
      <c r="B428" s="78"/>
      <c r="C428" s="78"/>
      <c r="D428" s="112"/>
    </row>
    <row r="429" ht="15.75" customHeight="1">
      <c r="A429" s="78"/>
      <c r="B429" s="78"/>
      <c r="C429" s="78"/>
      <c r="D429" s="112"/>
    </row>
    <row r="430" ht="15.75" customHeight="1">
      <c r="A430" s="78"/>
      <c r="B430" s="78"/>
      <c r="C430" s="78"/>
      <c r="D430" s="112"/>
    </row>
    <row r="431" ht="15.75" customHeight="1">
      <c r="A431" s="78"/>
      <c r="B431" s="78"/>
      <c r="C431" s="78"/>
      <c r="D431" s="112"/>
    </row>
    <row r="432" ht="15.75" customHeight="1">
      <c r="A432" s="78"/>
      <c r="B432" s="78"/>
      <c r="C432" s="78"/>
      <c r="D432" s="112"/>
    </row>
    <row r="433" ht="15.75" customHeight="1">
      <c r="A433" s="78"/>
      <c r="B433" s="78"/>
      <c r="C433" s="78"/>
      <c r="D433" s="112"/>
    </row>
    <row r="434" ht="15.75" customHeight="1">
      <c r="A434" s="78"/>
      <c r="B434" s="78"/>
      <c r="C434" s="78"/>
      <c r="D434" s="112"/>
    </row>
    <row r="435" ht="15.75" customHeight="1">
      <c r="A435" s="78"/>
      <c r="B435" s="78"/>
      <c r="C435" s="78"/>
      <c r="D435" s="112"/>
    </row>
    <row r="436" ht="15.75" customHeight="1">
      <c r="A436" s="78"/>
      <c r="B436" s="78"/>
      <c r="C436" s="78"/>
      <c r="D436" s="112"/>
    </row>
    <row r="437" ht="15.75" customHeight="1">
      <c r="A437" s="78"/>
      <c r="B437" s="78"/>
      <c r="C437" s="78"/>
      <c r="D437" s="112"/>
    </row>
    <row r="438" ht="15.75" customHeight="1">
      <c r="A438" s="78"/>
      <c r="B438" s="78"/>
      <c r="C438" s="78"/>
      <c r="D438" s="112"/>
    </row>
    <row r="439" ht="15.75" customHeight="1">
      <c r="A439" s="78"/>
      <c r="B439" s="78"/>
      <c r="C439" s="78"/>
      <c r="D439" s="112"/>
    </row>
    <row r="440" ht="15.75" customHeight="1">
      <c r="A440" s="78"/>
      <c r="B440" s="78"/>
      <c r="C440" s="78"/>
      <c r="D440" s="112"/>
    </row>
    <row r="441" ht="15.75" customHeight="1">
      <c r="A441" s="78"/>
      <c r="B441" s="78"/>
      <c r="C441" s="78"/>
      <c r="D441" s="112"/>
    </row>
    <row r="442" ht="15.75" customHeight="1">
      <c r="A442" s="78"/>
      <c r="B442" s="78"/>
      <c r="C442" s="78"/>
      <c r="D442" s="112"/>
    </row>
    <row r="443" ht="15.75" customHeight="1">
      <c r="A443" s="78"/>
      <c r="B443" s="78"/>
      <c r="C443" s="78"/>
      <c r="D443" s="112"/>
    </row>
    <row r="444" ht="15.75" customHeight="1">
      <c r="A444" s="78"/>
      <c r="B444" s="78"/>
      <c r="C444" s="78"/>
      <c r="D444" s="112"/>
    </row>
    <row r="445" ht="15.75" customHeight="1">
      <c r="A445" s="78"/>
      <c r="B445" s="78"/>
      <c r="C445" s="78"/>
      <c r="D445" s="112"/>
    </row>
    <row r="446" ht="15.75" customHeight="1">
      <c r="A446" s="78"/>
      <c r="B446" s="78"/>
      <c r="C446" s="78"/>
      <c r="D446" s="112"/>
    </row>
    <row r="447" ht="15.75" customHeight="1">
      <c r="A447" s="78"/>
      <c r="B447" s="78"/>
      <c r="C447" s="78"/>
      <c r="D447" s="112"/>
    </row>
    <row r="448" ht="15.75" customHeight="1">
      <c r="A448" s="78"/>
      <c r="B448" s="78"/>
      <c r="C448" s="78"/>
      <c r="D448" s="112"/>
    </row>
    <row r="449" ht="15.75" customHeight="1">
      <c r="A449" s="78"/>
      <c r="B449" s="78"/>
      <c r="C449" s="78"/>
      <c r="D449" s="112"/>
    </row>
    <row r="450" ht="15.75" customHeight="1">
      <c r="A450" s="78"/>
      <c r="B450" s="78"/>
      <c r="C450" s="78"/>
      <c r="D450" s="112"/>
    </row>
    <row r="451" ht="15.75" customHeight="1">
      <c r="A451" s="78"/>
      <c r="B451" s="78"/>
      <c r="C451" s="78"/>
      <c r="D451" s="112"/>
    </row>
    <row r="452" ht="15.75" customHeight="1">
      <c r="A452" s="78"/>
      <c r="B452" s="78"/>
      <c r="C452" s="78"/>
      <c r="D452" s="112"/>
    </row>
    <row r="453" ht="15.75" customHeight="1">
      <c r="A453" s="78"/>
      <c r="B453" s="78"/>
      <c r="C453" s="78"/>
      <c r="D453" s="112"/>
    </row>
    <row r="454" ht="15.75" customHeight="1">
      <c r="A454" s="78"/>
      <c r="B454" s="78"/>
      <c r="C454" s="78"/>
      <c r="D454" s="112"/>
    </row>
    <row r="455" ht="15.75" customHeight="1">
      <c r="A455" s="78"/>
      <c r="B455" s="78"/>
      <c r="C455" s="78"/>
      <c r="D455" s="112"/>
    </row>
    <row r="456" ht="15.75" customHeight="1">
      <c r="A456" s="78"/>
      <c r="B456" s="78"/>
      <c r="C456" s="78"/>
      <c r="D456" s="112"/>
    </row>
    <row r="457" ht="15.75" customHeight="1">
      <c r="A457" s="78"/>
      <c r="B457" s="78"/>
      <c r="C457" s="78"/>
      <c r="D457" s="112"/>
    </row>
    <row r="458" ht="15.75" customHeight="1">
      <c r="A458" s="78"/>
      <c r="B458" s="78"/>
      <c r="C458" s="78"/>
      <c r="D458" s="112"/>
    </row>
    <row r="459" ht="15.75" customHeight="1">
      <c r="A459" s="78"/>
      <c r="B459" s="78"/>
      <c r="C459" s="78"/>
      <c r="D459" s="112"/>
    </row>
    <row r="460" ht="15.75" customHeight="1">
      <c r="A460" s="78"/>
      <c r="B460" s="78"/>
      <c r="C460" s="78"/>
      <c r="D460" s="112"/>
    </row>
    <row r="461" ht="15.75" customHeight="1">
      <c r="A461" s="78"/>
      <c r="B461" s="78"/>
      <c r="C461" s="78"/>
      <c r="D461" s="112"/>
    </row>
    <row r="462" ht="15.75" customHeight="1">
      <c r="A462" s="78"/>
      <c r="B462" s="78"/>
      <c r="C462" s="78"/>
      <c r="D462" s="112"/>
    </row>
    <row r="463" ht="15.75" customHeight="1">
      <c r="A463" s="78"/>
      <c r="B463" s="78"/>
      <c r="C463" s="78"/>
      <c r="D463" s="112"/>
    </row>
    <row r="464" ht="15.75" customHeight="1">
      <c r="A464" s="78"/>
      <c r="B464" s="78"/>
      <c r="C464" s="78"/>
      <c r="D464" s="112"/>
    </row>
    <row r="465" ht="15.75" customHeight="1">
      <c r="A465" s="78"/>
      <c r="B465" s="78"/>
      <c r="C465" s="78"/>
      <c r="D465" s="112"/>
    </row>
    <row r="466" ht="15.75" customHeight="1">
      <c r="A466" s="78"/>
      <c r="B466" s="78"/>
      <c r="C466" s="78"/>
      <c r="D466" s="112"/>
    </row>
    <row r="467" ht="15.75" customHeight="1">
      <c r="A467" s="78"/>
      <c r="B467" s="78"/>
      <c r="C467" s="78"/>
      <c r="D467" s="112"/>
    </row>
    <row r="468" ht="15.75" customHeight="1">
      <c r="A468" s="78"/>
      <c r="B468" s="78"/>
      <c r="C468" s="78"/>
      <c r="D468" s="112"/>
    </row>
    <row r="469" ht="15.75" customHeight="1">
      <c r="A469" s="78"/>
      <c r="B469" s="78"/>
      <c r="C469" s="78"/>
      <c r="D469" s="112"/>
    </row>
    <row r="470" ht="15.75" customHeight="1">
      <c r="A470" s="78"/>
      <c r="B470" s="78"/>
      <c r="C470" s="78"/>
      <c r="D470" s="112"/>
    </row>
    <row r="471" ht="15.75" customHeight="1">
      <c r="A471" s="78"/>
      <c r="B471" s="78"/>
      <c r="C471" s="78"/>
      <c r="D471" s="112"/>
    </row>
    <row r="472" ht="15.75" customHeight="1">
      <c r="A472" s="78"/>
      <c r="B472" s="78"/>
      <c r="C472" s="78"/>
      <c r="D472" s="112"/>
    </row>
    <row r="473" ht="15.75" customHeight="1">
      <c r="A473" s="78"/>
      <c r="B473" s="78"/>
      <c r="C473" s="78"/>
      <c r="D473" s="112"/>
    </row>
    <row r="474" ht="15.75" customHeight="1">
      <c r="A474" s="78"/>
      <c r="B474" s="78"/>
      <c r="C474" s="78"/>
      <c r="D474" s="112"/>
    </row>
    <row r="475" ht="15.75" customHeight="1">
      <c r="A475" s="78"/>
      <c r="B475" s="78"/>
      <c r="C475" s="78"/>
      <c r="D475" s="112"/>
    </row>
    <row r="476" ht="15.75" customHeight="1">
      <c r="A476" s="78"/>
      <c r="B476" s="78"/>
      <c r="C476" s="78"/>
      <c r="D476" s="112"/>
    </row>
    <row r="477" ht="15.75" customHeight="1">
      <c r="A477" s="78"/>
      <c r="B477" s="78"/>
      <c r="C477" s="78"/>
      <c r="D477" s="112"/>
    </row>
    <row r="478" ht="15.75" customHeight="1">
      <c r="A478" s="78"/>
      <c r="B478" s="78"/>
      <c r="C478" s="78"/>
      <c r="D478" s="112"/>
    </row>
    <row r="479" ht="15.75" customHeight="1">
      <c r="A479" s="78"/>
      <c r="B479" s="78"/>
      <c r="C479" s="78"/>
      <c r="D479" s="112"/>
    </row>
    <row r="480" ht="15.75" customHeight="1">
      <c r="A480" s="78"/>
      <c r="B480" s="78"/>
      <c r="C480" s="78"/>
      <c r="D480" s="112"/>
    </row>
    <row r="481" ht="15.75" customHeight="1">
      <c r="A481" s="78"/>
      <c r="B481" s="78"/>
      <c r="C481" s="78"/>
      <c r="D481" s="112"/>
    </row>
    <row r="482" ht="15.75" customHeight="1">
      <c r="A482" s="78"/>
      <c r="B482" s="78"/>
      <c r="C482" s="78"/>
      <c r="D482" s="112"/>
    </row>
    <row r="483" ht="15.75" customHeight="1">
      <c r="A483" s="78"/>
      <c r="B483" s="78"/>
      <c r="C483" s="78"/>
      <c r="D483" s="112"/>
    </row>
    <row r="484" ht="15.75" customHeight="1">
      <c r="A484" s="78"/>
      <c r="B484" s="78"/>
      <c r="C484" s="78"/>
      <c r="D484" s="112"/>
    </row>
    <row r="485" ht="15.75" customHeight="1">
      <c r="A485" s="78"/>
      <c r="B485" s="78"/>
      <c r="C485" s="78"/>
      <c r="D485" s="112"/>
    </row>
    <row r="486" ht="15.75" customHeight="1">
      <c r="A486" s="78"/>
      <c r="B486" s="78"/>
      <c r="C486" s="78"/>
      <c r="D486" s="112"/>
    </row>
    <row r="487" ht="15.75" customHeight="1">
      <c r="A487" s="78"/>
      <c r="B487" s="78"/>
      <c r="C487" s="78"/>
      <c r="D487" s="112"/>
    </row>
    <row r="488" ht="15.75" customHeight="1">
      <c r="A488" s="78"/>
      <c r="B488" s="78"/>
      <c r="C488" s="78"/>
      <c r="D488" s="112"/>
    </row>
    <row r="489" ht="15.75" customHeight="1">
      <c r="A489" s="78"/>
      <c r="B489" s="78"/>
      <c r="C489" s="78"/>
      <c r="D489" s="112"/>
    </row>
    <row r="490" ht="15.75" customHeight="1">
      <c r="A490" s="78"/>
      <c r="B490" s="78"/>
      <c r="C490" s="78"/>
      <c r="D490" s="112"/>
    </row>
    <row r="491" ht="15.75" customHeight="1">
      <c r="A491" s="78"/>
      <c r="B491" s="78"/>
      <c r="C491" s="78"/>
      <c r="D491" s="112"/>
    </row>
    <row r="492" ht="15.75" customHeight="1">
      <c r="A492" s="78"/>
      <c r="B492" s="78"/>
      <c r="C492" s="78"/>
      <c r="D492" s="112"/>
    </row>
    <row r="493" ht="15.75" customHeight="1">
      <c r="A493" s="78"/>
      <c r="B493" s="78"/>
      <c r="C493" s="78"/>
      <c r="D493" s="112"/>
    </row>
    <row r="494" ht="15.75" customHeight="1">
      <c r="A494" s="78"/>
      <c r="B494" s="78"/>
      <c r="C494" s="78"/>
      <c r="D494" s="112"/>
    </row>
    <row r="495" ht="15.75" customHeight="1">
      <c r="A495" s="78"/>
      <c r="B495" s="78"/>
      <c r="C495" s="78"/>
      <c r="D495" s="112"/>
    </row>
    <row r="496" ht="15.75" customHeight="1">
      <c r="A496" s="78"/>
      <c r="B496" s="78"/>
      <c r="C496" s="78"/>
      <c r="D496" s="112"/>
    </row>
    <row r="497" ht="15.75" customHeight="1">
      <c r="A497" s="78"/>
      <c r="B497" s="78"/>
      <c r="C497" s="78"/>
      <c r="D497" s="112"/>
    </row>
    <row r="498" ht="15.75" customHeight="1">
      <c r="A498" s="78"/>
      <c r="B498" s="78"/>
      <c r="C498" s="78"/>
      <c r="D498" s="112"/>
    </row>
    <row r="499" ht="15.75" customHeight="1">
      <c r="A499" s="78"/>
      <c r="B499" s="78"/>
      <c r="C499" s="78"/>
      <c r="D499" s="112"/>
    </row>
    <row r="500" ht="15.75" customHeight="1">
      <c r="A500" s="78"/>
      <c r="B500" s="78"/>
      <c r="C500" s="78"/>
      <c r="D500" s="112"/>
    </row>
    <row r="501" ht="15.75" customHeight="1">
      <c r="A501" s="78"/>
      <c r="B501" s="78"/>
      <c r="C501" s="78"/>
      <c r="D501" s="112"/>
    </row>
    <row r="502" ht="15.75" customHeight="1">
      <c r="A502" s="78"/>
      <c r="B502" s="78"/>
      <c r="C502" s="78"/>
      <c r="D502" s="112"/>
    </row>
    <row r="503" ht="15.75" customHeight="1">
      <c r="A503" s="78"/>
      <c r="B503" s="78"/>
      <c r="C503" s="78"/>
      <c r="D503" s="112"/>
    </row>
    <row r="504" ht="15.75" customHeight="1">
      <c r="A504" s="78"/>
      <c r="B504" s="78"/>
      <c r="C504" s="78"/>
      <c r="D504" s="112"/>
    </row>
    <row r="505" ht="15.75" customHeight="1">
      <c r="A505" s="78"/>
      <c r="B505" s="78"/>
      <c r="C505" s="78"/>
      <c r="D505" s="112"/>
    </row>
    <row r="506" ht="15.75" customHeight="1">
      <c r="A506" s="78"/>
      <c r="B506" s="78"/>
      <c r="C506" s="78"/>
      <c r="D506" s="112"/>
    </row>
    <row r="507" ht="15.75" customHeight="1">
      <c r="A507" s="78"/>
      <c r="B507" s="78"/>
      <c r="C507" s="78"/>
      <c r="D507" s="112"/>
    </row>
    <row r="508" ht="15.75" customHeight="1">
      <c r="A508" s="78"/>
      <c r="B508" s="78"/>
      <c r="C508" s="78"/>
      <c r="D508" s="112"/>
    </row>
    <row r="509" ht="15.75" customHeight="1">
      <c r="A509" s="78"/>
      <c r="B509" s="78"/>
      <c r="C509" s="78"/>
      <c r="D509" s="112"/>
    </row>
    <row r="510" ht="15.75" customHeight="1">
      <c r="A510" s="78"/>
      <c r="B510" s="78"/>
      <c r="C510" s="78"/>
      <c r="D510" s="112"/>
    </row>
    <row r="511" ht="15.75" customHeight="1">
      <c r="A511" s="78"/>
      <c r="B511" s="78"/>
      <c r="C511" s="78"/>
      <c r="D511" s="112"/>
    </row>
    <row r="512" ht="15.75" customHeight="1">
      <c r="A512" s="78"/>
      <c r="B512" s="78"/>
      <c r="C512" s="78"/>
      <c r="D512" s="112"/>
    </row>
    <row r="513" ht="15.75" customHeight="1">
      <c r="A513" s="78"/>
      <c r="B513" s="78"/>
      <c r="C513" s="78"/>
      <c r="D513" s="112"/>
    </row>
    <row r="514" ht="15.75" customHeight="1">
      <c r="A514" s="78"/>
      <c r="B514" s="78"/>
      <c r="C514" s="78"/>
      <c r="D514" s="112"/>
    </row>
    <row r="515" ht="15.75" customHeight="1">
      <c r="A515" s="78"/>
      <c r="B515" s="78"/>
      <c r="C515" s="78"/>
      <c r="D515" s="112"/>
    </row>
    <row r="516" ht="15.75" customHeight="1">
      <c r="A516" s="78"/>
      <c r="B516" s="78"/>
      <c r="C516" s="78"/>
      <c r="D516" s="112"/>
    </row>
    <row r="517" ht="15.75" customHeight="1">
      <c r="A517" s="78"/>
      <c r="B517" s="78"/>
      <c r="C517" s="78"/>
      <c r="D517" s="112"/>
    </row>
    <row r="518" ht="15.75" customHeight="1">
      <c r="A518" s="78"/>
      <c r="B518" s="78"/>
      <c r="C518" s="78"/>
      <c r="D518" s="112"/>
    </row>
    <row r="519" ht="15.75" customHeight="1">
      <c r="A519" s="78"/>
      <c r="B519" s="78"/>
      <c r="C519" s="78"/>
      <c r="D519" s="112"/>
    </row>
    <row r="520" ht="15.75" customHeight="1">
      <c r="A520" s="78"/>
      <c r="B520" s="78"/>
      <c r="C520" s="78"/>
      <c r="D520" s="112"/>
    </row>
    <row r="521" ht="15.75" customHeight="1">
      <c r="A521" s="78"/>
      <c r="B521" s="78"/>
      <c r="C521" s="78"/>
      <c r="D521" s="112"/>
    </row>
    <row r="522" ht="15.75" customHeight="1">
      <c r="A522" s="78"/>
      <c r="B522" s="78"/>
      <c r="C522" s="78"/>
      <c r="D522" s="112"/>
    </row>
    <row r="523" ht="15.75" customHeight="1">
      <c r="A523" s="78"/>
      <c r="B523" s="78"/>
      <c r="C523" s="78"/>
      <c r="D523" s="112"/>
    </row>
    <row r="524" ht="15.75" customHeight="1">
      <c r="A524" s="78"/>
      <c r="B524" s="78"/>
      <c r="C524" s="78"/>
      <c r="D524" s="112"/>
    </row>
    <row r="525" ht="15.75" customHeight="1">
      <c r="A525" s="78"/>
      <c r="B525" s="78"/>
      <c r="C525" s="78"/>
      <c r="D525" s="112"/>
    </row>
    <row r="526" ht="15.75" customHeight="1">
      <c r="A526" s="78"/>
      <c r="B526" s="78"/>
      <c r="C526" s="78"/>
      <c r="D526" s="112"/>
    </row>
    <row r="527" ht="15.75" customHeight="1">
      <c r="A527" s="78"/>
      <c r="B527" s="78"/>
      <c r="C527" s="78"/>
      <c r="D527" s="112"/>
    </row>
    <row r="528" ht="15.75" customHeight="1">
      <c r="A528" s="78"/>
      <c r="B528" s="78"/>
      <c r="C528" s="78"/>
      <c r="D528" s="112"/>
    </row>
    <row r="529" ht="15.75" customHeight="1">
      <c r="A529" s="78"/>
      <c r="B529" s="78"/>
      <c r="C529" s="78"/>
      <c r="D529" s="112"/>
    </row>
    <row r="530" ht="15.75" customHeight="1">
      <c r="A530" s="78"/>
      <c r="B530" s="78"/>
      <c r="C530" s="78"/>
      <c r="D530" s="112"/>
    </row>
    <row r="531" ht="15.75" customHeight="1">
      <c r="A531" s="78"/>
      <c r="B531" s="78"/>
      <c r="C531" s="78"/>
      <c r="D531" s="112"/>
    </row>
    <row r="532" ht="15.75" customHeight="1">
      <c r="A532" s="78"/>
      <c r="B532" s="78"/>
      <c r="C532" s="78"/>
      <c r="D532" s="112"/>
    </row>
    <row r="533" ht="15.75" customHeight="1">
      <c r="A533" s="78"/>
      <c r="B533" s="78"/>
      <c r="C533" s="78"/>
      <c r="D533" s="112"/>
    </row>
    <row r="534" ht="15.75" customHeight="1">
      <c r="A534" s="78"/>
      <c r="B534" s="78"/>
      <c r="C534" s="78"/>
      <c r="D534" s="112"/>
    </row>
    <row r="535" ht="15.75" customHeight="1">
      <c r="A535" s="78"/>
      <c r="B535" s="78"/>
      <c r="C535" s="78"/>
      <c r="D535" s="112"/>
    </row>
    <row r="536" ht="15.75" customHeight="1">
      <c r="A536" s="78"/>
      <c r="B536" s="78"/>
      <c r="C536" s="78"/>
      <c r="D536" s="112"/>
    </row>
    <row r="537" ht="15.75" customHeight="1">
      <c r="A537" s="78"/>
      <c r="B537" s="78"/>
      <c r="C537" s="78"/>
      <c r="D537" s="112"/>
    </row>
    <row r="538" ht="15.75" customHeight="1">
      <c r="A538" s="78"/>
      <c r="B538" s="78"/>
      <c r="C538" s="78"/>
      <c r="D538" s="112"/>
    </row>
    <row r="539" ht="15.75" customHeight="1">
      <c r="A539" s="78"/>
      <c r="B539" s="78"/>
      <c r="C539" s="78"/>
      <c r="D539" s="112"/>
    </row>
    <row r="540" ht="15.75" customHeight="1">
      <c r="A540" s="78"/>
      <c r="B540" s="78"/>
      <c r="C540" s="78"/>
      <c r="D540" s="112"/>
    </row>
    <row r="541" ht="15.75" customHeight="1">
      <c r="A541" s="78"/>
      <c r="B541" s="78"/>
      <c r="C541" s="78"/>
      <c r="D541" s="112"/>
    </row>
    <row r="542" ht="15.75" customHeight="1">
      <c r="A542" s="78"/>
      <c r="B542" s="78"/>
      <c r="C542" s="78"/>
      <c r="D542" s="112"/>
    </row>
    <row r="543" ht="15.75" customHeight="1">
      <c r="A543" s="78"/>
      <c r="B543" s="78"/>
      <c r="C543" s="78"/>
      <c r="D543" s="112"/>
    </row>
    <row r="544" ht="15.75" customHeight="1">
      <c r="A544" s="78"/>
      <c r="B544" s="78"/>
      <c r="C544" s="78"/>
      <c r="D544" s="112"/>
    </row>
    <row r="545" ht="15.75" customHeight="1">
      <c r="A545" s="78"/>
      <c r="B545" s="78"/>
      <c r="C545" s="78"/>
      <c r="D545" s="112"/>
    </row>
    <row r="546" ht="15.75" customHeight="1">
      <c r="A546" s="78"/>
      <c r="B546" s="78"/>
      <c r="C546" s="78"/>
      <c r="D546" s="112"/>
    </row>
    <row r="547" ht="15.75" customHeight="1">
      <c r="A547" s="78"/>
      <c r="B547" s="78"/>
      <c r="C547" s="78"/>
      <c r="D547" s="112"/>
    </row>
    <row r="548" ht="15.75" customHeight="1">
      <c r="A548" s="78"/>
      <c r="B548" s="78"/>
      <c r="C548" s="78"/>
      <c r="D548" s="112"/>
    </row>
    <row r="549" ht="15.75" customHeight="1">
      <c r="A549" s="78"/>
      <c r="B549" s="78"/>
      <c r="C549" s="78"/>
      <c r="D549" s="112"/>
    </row>
    <row r="550" ht="15.75" customHeight="1">
      <c r="A550" s="78"/>
      <c r="B550" s="78"/>
      <c r="C550" s="78"/>
      <c r="D550" s="112"/>
    </row>
    <row r="551" ht="15.75" customHeight="1">
      <c r="A551" s="78"/>
      <c r="B551" s="78"/>
      <c r="C551" s="78"/>
      <c r="D551" s="112"/>
    </row>
    <row r="552" ht="15.75" customHeight="1">
      <c r="A552" s="78"/>
      <c r="B552" s="78"/>
      <c r="C552" s="78"/>
      <c r="D552" s="112"/>
    </row>
    <row r="553" ht="15.75" customHeight="1">
      <c r="A553" s="78"/>
      <c r="B553" s="78"/>
      <c r="C553" s="78"/>
      <c r="D553" s="112"/>
    </row>
    <row r="554" ht="15.75" customHeight="1">
      <c r="A554" s="78"/>
      <c r="B554" s="78"/>
      <c r="C554" s="78"/>
      <c r="D554" s="112"/>
    </row>
    <row r="555" ht="15.75" customHeight="1">
      <c r="A555" s="78"/>
      <c r="B555" s="78"/>
      <c r="C555" s="78"/>
      <c r="D555" s="112"/>
    </row>
    <row r="556" ht="15.75" customHeight="1">
      <c r="A556" s="78"/>
      <c r="B556" s="78"/>
      <c r="C556" s="78"/>
      <c r="D556" s="112"/>
    </row>
    <row r="557" ht="15.75" customHeight="1">
      <c r="A557" s="78"/>
      <c r="B557" s="78"/>
      <c r="C557" s="78"/>
      <c r="D557" s="112"/>
    </row>
    <row r="558" ht="15.75" customHeight="1">
      <c r="A558" s="78"/>
      <c r="B558" s="78"/>
      <c r="C558" s="78"/>
      <c r="D558" s="112"/>
    </row>
    <row r="559" ht="15.75" customHeight="1">
      <c r="A559" s="78"/>
      <c r="B559" s="78"/>
      <c r="C559" s="78"/>
      <c r="D559" s="112"/>
    </row>
    <row r="560" ht="15.75" customHeight="1">
      <c r="A560" s="78"/>
      <c r="B560" s="78"/>
      <c r="C560" s="78"/>
      <c r="D560" s="112"/>
    </row>
    <row r="561" ht="15.75" customHeight="1">
      <c r="A561" s="78"/>
      <c r="B561" s="78"/>
      <c r="C561" s="78"/>
      <c r="D561" s="112"/>
    </row>
    <row r="562" ht="15.75" customHeight="1">
      <c r="A562" s="78"/>
      <c r="B562" s="78"/>
      <c r="C562" s="78"/>
      <c r="D562" s="112"/>
    </row>
    <row r="563" ht="15.75" customHeight="1">
      <c r="A563" s="78"/>
      <c r="B563" s="78"/>
      <c r="C563" s="78"/>
      <c r="D563" s="112"/>
    </row>
    <row r="564" ht="15.75" customHeight="1">
      <c r="A564" s="78"/>
      <c r="B564" s="78"/>
      <c r="C564" s="78"/>
      <c r="D564" s="112"/>
    </row>
    <row r="565" ht="15.75" customHeight="1">
      <c r="A565" s="78"/>
      <c r="B565" s="78"/>
      <c r="C565" s="78"/>
      <c r="D565" s="112"/>
    </row>
    <row r="566" ht="15.75" customHeight="1">
      <c r="A566" s="78"/>
      <c r="B566" s="78"/>
      <c r="C566" s="78"/>
      <c r="D566" s="112"/>
    </row>
    <row r="567" ht="15.75" customHeight="1">
      <c r="A567" s="78"/>
      <c r="B567" s="78"/>
      <c r="C567" s="78"/>
      <c r="D567" s="112"/>
    </row>
    <row r="568" ht="15.75" customHeight="1">
      <c r="A568" s="78"/>
      <c r="B568" s="78"/>
      <c r="C568" s="78"/>
      <c r="D568" s="112"/>
    </row>
    <row r="569" ht="15.75" customHeight="1">
      <c r="A569" s="78"/>
      <c r="B569" s="78"/>
      <c r="C569" s="78"/>
      <c r="D569" s="112"/>
    </row>
    <row r="570" ht="15.75" customHeight="1">
      <c r="A570" s="78"/>
      <c r="B570" s="78"/>
      <c r="C570" s="78"/>
      <c r="D570" s="112"/>
    </row>
    <row r="571" ht="15.75" customHeight="1">
      <c r="A571" s="78"/>
      <c r="B571" s="78"/>
      <c r="C571" s="78"/>
      <c r="D571" s="112"/>
    </row>
    <row r="572" ht="15.75" customHeight="1">
      <c r="A572" s="78"/>
      <c r="B572" s="78"/>
      <c r="C572" s="78"/>
      <c r="D572" s="112"/>
    </row>
    <row r="573" ht="15.75" customHeight="1">
      <c r="A573" s="78"/>
      <c r="B573" s="78"/>
      <c r="C573" s="78"/>
      <c r="D573" s="112"/>
    </row>
    <row r="574" ht="15.75" customHeight="1">
      <c r="A574" s="78"/>
      <c r="B574" s="78"/>
      <c r="C574" s="78"/>
      <c r="D574" s="112"/>
    </row>
    <row r="575" ht="15.75" customHeight="1">
      <c r="A575" s="78"/>
      <c r="B575" s="78"/>
      <c r="C575" s="78"/>
      <c r="D575" s="112"/>
    </row>
    <row r="576" ht="15.75" customHeight="1">
      <c r="A576" s="78"/>
      <c r="B576" s="78"/>
      <c r="C576" s="78"/>
      <c r="D576" s="112"/>
    </row>
    <row r="577" ht="15.75" customHeight="1">
      <c r="A577" s="78"/>
      <c r="B577" s="78"/>
      <c r="C577" s="78"/>
      <c r="D577" s="112"/>
    </row>
    <row r="578" ht="15.75" customHeight="1">
      <c r="A578" s="78"/>
      <c r="B578" s="78"/>
      <c r="C578" s="78"/>
      <c r="D578" s="112"/>
    </row>
    <row r="579" ht="15.75" customHeight="1">
      <c r="A579" s="78"/>
      <c r="B579" s="78"/>
      <c r="C579" s="78"/>
      <c r="D579" s="112"/>
    </row>
    <row r="580" ht="15.75" customHeight="1">
      <c r="A580" s="78"/>
      <c r="B580" s="78"/>
      <c r="C580" s="78"/>
      <c r="D580" s="112"/>
    </row>
    <row r="581" ht="15.75" customHeight="1">
      <c r="A581" s="78"/>
      <c r="B581" s="78"/>
      <c r="C581" s="78"/>
      <c r="D581" s="112"/>
    </row>
    <row r="582" ht="15.75" customHeight="1">
      <c r="A582" s="78"/>
      <c r="B582" s="78"/>
      <c r="C582" s="78"/>
      <c r="D582" s="112"/>
    </row>
    <row r="583" ht="15.75" customHeight="1">
      <c r="A583" s="78"/>
      <c r="B583" s="78"/>
      <c r="C583" s="78"/>
      <c r="D583" s="112"/>
    </row>
    <row r="584" ht="15.75" customHeight="1">
      <c r="A584" s="78"/>
      <c r="B584" s="78"/>
      <c r="C584" s="78"/>
      <c r="D584" s="112"/>
    </row>
    <row r="585" ht="15.75" customHeight="1">
      <c r="A585" s="78"/>
      <c r="B585" s="78"/>
      <c r="C585" s="78"/>
      <c r="D585" s="112"/>
    </row>
    <row r="586" ht="15.75" customHeight="1">
      <c r="A586" s="78"/>
      <c r="B586" s="78"/>
      <c r="C586" s="78"/>
      <c r="D586" s="112"/>
    </row>
    <row r="587" ht="15.75" customHeight="1">
      <c r="A587" s="78"/>
      <c r="B587" s="78"/>
      <c r="C587" s="78"/>
      <c r="D587" s="112"/>
    </row>
    <row r="588" ht="15.75" customHeight="1">
      <c r="A588" s="78"/>
      <c r="B588" s="78"/>
      <c r="C588" s="78"/>
      <c r="D588" s="112"/>
    </row>
    <row r="589" ht="15.75" customHeight="1">
      <c r="A589" s="78"/>
      <c r="B589" s="78"/>
      <c r="C589" s="78"/>
      <c r="D589" s="112"/>
    </row>
    <row r="590" ht="15.75" customHeight="1">
      <c r="A590" s="78"/>
      <c r="B590" s="78"/>
      <c r="C590" s="78"/>
      <c r="D590" s="112"/>
    </row>
    <row r="591" ht="15.75" customHeight="1">
      <c r="A591" s="78"/>
      <c r="B591" s="78"/>
      <c r="C591" s="78"/>
      <c r="D591" s="112"/>
    </row>
    <row r="592" ht="15.75" customHeight="1">
      <c r="A592" s="78"/>
      <c r="B592" s="78"/>
      <c r="C592" s="78"/>
      <c r="D592" s="112"/>
    </row>
    <row r="593" ht="15.75" customHeight="1">
      <c r="A593" s="78"/>
      <c r="B593" s="78"/>
      <c r="C593" s="78"/>
      <c r="D593" s="112"/>
    </row>
    <row r="594" ht="15.75" customHeight="1">
      <c r="A594" s="78"/>
      <c r="B594" s="78"/>
      <c r="C594" s="78"/>
      <c r="D594" s="112"/>
    </row>
    <row r="595" ht="15.75" customHeight="1">
      <c r="A595" s="78"/>
      <c r="B595" s="78"/>
      <c r="C595" s="78"/>
      <c r="D595" s="112"/>
    </row>
    <row r="596" ht="15.75" customHeight="1">
      <c r="A596" s="78"/>
      <c r="B596" s="78"/>
      <c r="C596" s="78"/>
      <c r="D596" s="112"/>
    </row>
    <row r="597" ht="15.75" customHeight="1">
      <c r="A597" s="78"/>
      <c r="B597" s="78"/>
      <c r="C597" s="78"/>
      <c r="D597" s="112"/>
    </row>
    <row r="598" ht="15.75" customHeight="1">
      <c r="A598" s="78"/>
      <c r="B598" s="78"/>
      <c r="C598" s="78"/>
      <c r="D598" s="112"/>
    </row>
    <row r="599" ht="15.75" customHeight="1">
      <c r="A599" s="78"/>
      <c r="B599" s="78"/>
      <c r="C599" s="78"/>
      <c r="D599" s="112"/>
    </row>
    <row r="600" ht="15.75" customHeight="1">
      <c r="A600" s="78"/>
      <c r="B600" s="78"/>
      <c r="C600" s="78"/>
      <c r="D600" s="112"/>
    </row>
    <row r="601" ht="15.75" customHeight="1">
      <c r="A601" s="78"/>
      <c r="B601" s="78"/>
      <c r="C601" s="78"/>
      <c r="D601" s="112"/>
    </row>
    <row r="602" ht="15.75" customHeight="1">
      <c r="A602" s="78"/>
      <c r="B602" s="78"/>
      <c r="C602" s="78"/>
      <c r="D602" s="112"/>
    </row>
    <row r="603" ht="15.75" customHeight="1">
      <c r="A603" s="78"/>
      <c r="B603" s="78"/>
      <c r="C603" s="78"/>
      <c r="D603" s="112"/>
    </row>
    <row r="604" ht="15.75" customHeight="1">
      <c r="A604" s="78"/>
      <c r="B604" s="78"/>
      <c r="C604" s="78"/>
      <c r="D604" s="112"/>
    </row>
    <row r="605" ht="15.75" customHeight="1">
      <c r="A605" s="78"/>
      <c r="B605" s="78"/>
      <c r="C605" s="78"/>
      <c r="D605" s="112"/>
    </row>
    <row r="606" ht="15.75" customHeight="1">
      <c r="A606" s="78"/>
      <c r="B606" s="78"/>
      <c r="C606" s="78"/>
      <c r="D606" s="112"/>
    </row>
    <row r="607" ht="15.75" customHeight="1">
      <c r="A607" s="78"/>
      <c r="B607" s="78"/>
      <c r="C607" s="78"/>
      <c r="D607" s="112"/>
    </row>
    <row r="608" ht="15.75" customHeight="1">
      <c r="A608" s="78"/>
      <c r="B608" s="78"/>
      <c r="C608" s="78"/>
      <c r="D608" s="112"/>
    </row>
    <row r="609" ht="15.75" customHeight="1">
      <c r="A609" s="78"/>
      <c r="B609" s="78"/>
      <c r="C609" s="78"/>
      <c r="D609" s="112"/>
    </row>
    <row r="610" ht="15.75" customHeight="1">
      <c r="A610" s="78"/>
      <c r="B610" s="78"/>
      <c r="C610" s="78"/>
      <c r="D610" s="112"/>
    </row>
    <row r="611" ht="15.75" customHeight="1">
      <c r="A611" s="78"/>
      <c r="B611" s="78"/>
      <c r="C611" s="78"/>
      <c r="D611" s="112"/>
    </row>
    <row r="612" ht="15.75" customHeight="1">
      <c r="A612" s="78"/>
      <c r="B612" s="78"/>
      <c r="C612" s="78"/>
      <c r="D612" s="112"/>
    </row>
    <row r="613" ht="15.75" customHeight="1">
      <c r="A613" s="78"/>
      <c r="B613" s="78"/>
      <c r="C613" s="78"/>
      <c r="D613" s="112"/>
    </row>
    <row r="614" ht="15.75" customHeight="1">
      <c r="A614" s="78"/>
      <c r="B614" s="78"/>
      <c r="C614" s="78"/>
      <c r="D614" s="112"/>
    </row>
    <row r="615" ht="15.75" customHeight="1">
      <c r="A615" s="78"/>
      <c r="B615" s="78"/>
      <c r="C615" s="78"/>
      <c r="D615" s="112"/>
    </row>
    <row r="616" ht="15.75" customHeight="1">
      <c r="A616" s="78"/>
      <c r="B616" s="78"/>
      <c r="C616" s="78"/>
      <c r="D616" s="112"/>
    </row>
    <row r="617" ht="15.75" customHeight="1">
      <c r="A617" s="78"/>
      <c r="B617" s="78"/>
      <c r="C617" s="78"/>
      <c r="D617" s="112"/>
    </row>
    <row r="618" ht="15.75" customHeight="1">
      <c r="A618" s="78"/>
      <c r="B618" s="78"/>
      <c r="C618" s="78"/>
      <c r="D618" s="112"/>
    </row>
    <row r="619" ht="15.75" customHeight="1">
      <c r="A619" s="78"/>
      <c r="B619" s="78"/>
      <c r="C619" s="78"/>
      <c r="D619" s="112"/>
    </row>
    <row r="620" ht="15.75" customHeight="1">
      <c r="A620" s="78"/>
      <c r="B620" s="78"/>
      <c r="C620" s="78"/>
      <c r="D620" s="112"/>
    </row>
    <row r="621" ht="15.75" customHeight="1">
      <c r="A621" s="78"/>
      <c r="B621" s="78"/>
      <c r="C621" s="78"/>
      <c r="D621" s="112"/>
    </row>
    <row r="622" ht="15.75" customHeight="1">
      <c r="A622" s="78"/>
      <c r="B622" s="78"/>
      <c r="C622" s="78"/>
      <c r="D622" s="112"/>
    </row>
    <row r="623" ht="15.75" customHeight="1">
      <c r="A623" s="78"/>
      <c r="B623" s="78"/>
      <c r="C623" s="78"/>
      <c r="D623" s="112"/>
    </row>
    <row r="624" ht="15.75" customHeight="1">
      <c r="A624" s="78"/>
      <c r="B624" s="78"/>
      <c r="C624" s="78"/>
      <c r="D624" s="112"/>
    </row>
    <row r="625" ht="15.75" customHeight="1">
      <c r="A625" s="78"/>
      <c r="B625" s="78"/>
      <c r="C625" s="78"/>
      <c r="D625" s="112"/>
    </row>
    <row r="626" ht="15.75" customHeight="1">
      <c r="A626" s="78"/>
      <c r="B626" s="78"/>
      <c r="C626" s="78"/>
      <c r="D626" s="112"/>
    </row>
    <row r="627" ht="15.75" customHeight="1">
      <c r="A627" s="78"/>
      <c r="B627" s="78"/>
      <c r="C627" s="78"/>
      <c r="D627" s="112"/>
    </row>
    <row r="628" ht="15.75" customHeight="1">
      <c r="A628" s="78"/>
      <c r="B628" s="78"/>
      <c r="C628" s="78"/>
      <c r="D628" s="112"/>
    </row>
    <row r="629" ht="15.75" customHeight="1">
      <c r="A629" s="78"/>
      <c r="B629" s="78"/>
      <c r="C629" s="78"/>
      <c r="D629" s="112"/>
    </row>
    <row r="630" ht="15.75" customHeight="1">
      <c r="A630" s="78"/>
      <c r="B630" s="78"/>
      <c r="C630" s="78"/>
      <c r="D630" s="112"/>
    </row>
    <row r="631" ht="15.75" customHeight="1">
      <c r="A631" s="78"/>
      <c r="B631" s="78"/>
      <c r="C631" s="78"/>
      <c r="D631" s="112"/>
    </row>
    <row r="632" ht="15.75" customHeight="1">
      <c r="A632" s="78"/>
      <c r="B632" s="78"/>
      <c r="C632" s="78"/>
      <c r="D632" s="112"/>
    </row>
    <row r="633" ht="15.75" customHeight="1">
      <c r="A633" s="78"/>
      <c r="B633" s="78"/>
      <c r="C633" s="78"/>
      <c r="D633" s="112"/>
    </row>
    <row r="634" ht="15.75" customHeight="1">
      <c r="A634" s="78"/>
      <c r="B634" s="78"/>
      <c r="C634" s="78"/>
      <c r="D634" s="112"/>
    </row>
    <row r="635" ht="15.75" customHeight="1">
      <c r="A635" s="78"/>
      <c r="B635" s="78"/>
      <c r="C635" s="78"/>
      <c r="D635" s="112"/>
    </row>
    <row r="636" ht="15.75" customHeight="1">
      <c r="A636" s="78"/>
      <c r="B636" s="78"/>
      <c r="C636" s="78"/>
      <c r="D636" s="112"/>
    </row>
    <row r="637" ht="15.75" customHeight="1">
      <c r="A637" s="78"/>
      <c r="B637" s="78"/>
      <c r="C637" s="78"/>
      <c r="D637" s="112"/>
    </row>
    <row r="638" ht="15.75" customHeight="1">
      <c r="A638" s="78"/>
      <c r="B638" s="78"/>
      <c r="C638" s="78"/>
      <c r="D638" s="112"/>
    </row>
    <row r="639" ht="15.75" customHeight="1">
      <c r="A639" s="78"/>
      <c r="B639" s="78"/>
      <c r="C639" s="78"/>
      <c r="D639" s="112"/>
    </row>
    <row r="640" ht="15.75" customHeight="1">
      <c r="A640" s="78"/>
      <c r="B640" s="78"/>
      <c r="C640" s="78"/>
      <c r="D640" s="112"/>
    </row>
    <row r="641" ht="15.75" customHeight="1">
      <c r="A641" s="78"/>
      <c r="B641" s="78"/>
      <c r="C641" s="78"/>
      <c r="D641" s="112"/>
    </row>
    <row r="642" ht="15.75" customHeight="1">
      <c r="A642" s="78"/>
      <c r="B642" s="78"/>
      <c r="C642" s="78"/>
      <c r="D642" s="112"/>
    </row>
    <row r="643" ht="15.75" customHeight="1">
      <c r="A643" s="78"/>
      <c r="B643" s="78"/>
      <c r="C643" s="78"/>
      <c r="D643" s="112"/>
    </row>
    <row r="644" ht="15.75" customHeight="1">
      <c r="A644" s="78"/>
      <c r="B644" s="78"/>
      <c r="C644" s="78"/>
      <c r="D644" s="112"/>
    </row>
    <row r="645" ht="15.75" customHeight="1">
      <c r="A645" s="78"/>
      <c r="B645" s="78"/>
      <c r="C645" s="78"/>
      <c r="D645" s="112"/>
    </row>
    <row r="646" ht="15.75" customHeight="1">
      <c r="A646" s="78"/>
      <c r="B646" s="78"/>
      <c r="C646" s="78"/>
      <c r="D646" s="112"/>
    </row>
    <row r="647" ht="15.75" customHeight="1">
      <c r="A647" s="78"/>
      <c r="B647" s="78"/>
      <c r="C647" s="78"/>
      <c r="D647" s="112"/>
    </row>
    <row r="648" ht="15.75" customHeight="1">
      <c r="A648" s="78"/>
      <c r="B648" s="78"/>
      <c r="C648" s="78"/>
      <c r="D648" s="112"/>
    </row>
    <row r="649" ht="15.75" customHeight="1">
      <c r="A649" s="78"/>
      <c r="B649" s="78"/>
      <c r="C649" s="78"/>
      <c r="D649" s="112"/>
    </row>
    <row r="650" ht="15.75" customHeight="1">
      <c r="A650" s="78"/>
      <c r="B650" s="78"/>
      <c r="C650" s="78"/>
      <c r="D650" s="112"/>
    </row>
    <row r="651" ht="15.75" customHeight="1">
      <c r="A651" s="78"/>
      <c r="B651" s="78"/>
      <c r="C651" s="78"/>
      <c r="D651" s="112"/>
    </row>
    <row r="652" ht="15.75" customHeight="1">
      <c r="A652" s="78"/>
      <c r="B652" s="78"/>
      <c r="C652" s="78"/>
      <c r="D652" s="112"/>
    </row>
    <row r="653" ht="15.75" customHeight="1">
      <c r="A653" s="78"/>
      <c r="B653" s="78"/>
      <c r="C653" s="78"/>
      <c r="D653" s="112"/>
    </row>
    <row r="654" ht="15.75" customHeight="1">
      <c r="A654" s="78"/>
      <c r="B654" s="78"/>
      <c r="C654" s="78"/>
      <c r="D654" s="112"/>
    </row>
    <row r="655" ht="15.75" customHeight="1">
      <c r="A655" s="78"/>
      <c r="B655" s="78"/>
      <c r="C655" s="78"/>
      <c r="D655" s="112"/>
    </row>
    <row r="656" ht="15.75" customHeight="1">
      <c r="A656" s="78"/>
      <c r="B656" s="78"/>
      <c r="C656" s="78"/>
      <c r="D656" s="112"/>
    </row>
    <row r="657" ht="15.75" customHeight="1">
      <c r="A657" s="78"/>
      <c r="B657" s="78"/>
      <c r="C657" s="78"/>
      <c r="D657" s="112"/>
    </row>
    <row r="658" ht="15.75" customHeight="1">
      <c r="A658" s="78"/>
      <c r="B658" s="78"/>
      <c r="C658" s="78"/>
      <c r="D658" s="112"/>
    </row>
    <row r="659" ht="15.75" customHeight="1">
      <c r="A659" s="78"/>
      <c r="B659" s="78"/>
      <c r="C659" s="78"/>
      <c r="D659" s="112"/>
    </row>
    <row r="660" ht="15.75" customHeight="1">
      <c r="A660" s="78"/>
      <c r="B660" s="78"/>
      <c r="C660" s="78"/>
      <c r="D660" s="112"/>
    </row>
    <row r="661" ht="15.75" customHeight="1">
      <c r="A661" s="78"/>
      <c r="B661" s="78"/>
      <c r="C661" s="78"/>
      <c r="D661" s="112"/>
    </row>
    <row r="662" ht="15.75" customHeight="1">
      <c r="A662" s="78"/>
      <c r="B662" s="78"/>
      <c r="C662" s="78"/>
      <c r="D662" s="112"/>
    </row>
    <row r="663" ht="15.75" customHeight="1">
      <c r="A663" s="78"/>
      <c r="B663" s="78"/>
      <c r="C663" s="78"/>
      <c r="D663" s="112"/>
    </row>
    <row r="664" ht="15.75" customHeight="1">
      <c r="A664" s="78"/>
      <c r="B664" s="78"/>
      <c r="C664" s="78"/>
      <c r="D664" s="112"/>
    </row>
    <row r="665" ht="15.75" customHeight="1">
      <c r="A665" s="78"/>
      <c r="B665" s="78"/>
      <c r="C665" s="78"/>
      <c r="D665" s="112"/>
    </row>
    <row r="666" ht="15.75" customHeight="1">
      <c r="A666" s="78"/>
      <c r="B666" s="78"/>
      <c r="C666" s="78"/>
      <c r="D666" s="112"/>
    </row>
    <row r="667" ht="15.75" customHeight="1">
      <c r="A667" s="78"/>
      <c r="B667" s="78"/>
      <c r="C667" s="78"/>
      <c r="D667" s="112"/>
    </row>
    <row r="668" ht="15.75" customHeight="1">
      <c r="A668" s="78"/>
      <c r="B668" s="78"/>
      <c r="C668" s="78"/>
      <c r="D668" s="112"/>
    </row>
    <row r="669" ht="15.75" customHeight="1">
      <c r="A669" s="78"/>
      <c r="B669" s="78"/>
      <c r="C669" s="78"/>
      <c r="D669" s="112"/>
    </row>
    <row r="670" ht="15.75" customHeight="1">
      <c r="A670" s="78"/>
      <c r="B670" s="78"/>
      <c r="C670" s="78"/>
      <c r="D670" s="112"/>
    </row>
    <row r="671" ht="15.75" customHeight="1">
      <c r="A671" s="78"/>
      <c r="B671" s="78"/>
      <c r="C671" s="78"/>
      <c r="D671" s="112"/>
    </row>
    <row r="672" ht="15.75" customHeight="1">
      <c r="A672" s="78"/>
      <c r="B672" s="78"/>
      <c r="C672" s="78"/>
      <c r="D672" s="112"/>
    </row>
    <row r="673" ht="15.75" customHeight="1">
      <c r="A673" s="78"/>
      <c r="B673" s="78"/>
      <c r="C673" s="78"/>
      <c r="D673" s="112"/>
    </row>
    <row r="674" ht="15.75" customHeight="1">
      <c r="A674" s="78"/>
      <c r="B674" s="78"/>
      <c r="C674" s="78"/>
      <c r="D674" s="112"/>
    </row>
    <row r="675" ht="15.75" customHeight="1">
      <c r="A675" s="78"/>
      <c r="B675" s="78"/>
      <c r="C675" s="78"/>
      <c r="D675" s="112"/>
    </row>
    <row r="676" ht="15.75" customHeight="1">
      <c r="A676" s="78"/>
      <c r="B676" s="78"/>
      <c r="C676" s="78"/>
      <c r="D676" s="112"/>
    </row>
    <row r="677" ht="15.75" customHeight="1">
      <c r="A677" s="78"/>
      <c r="B677" s="78"/>
      <c r="C677" s="78"/>
      <c r="D677" s="112"/>
    </row>
    <row r="678" ht="15.75" customHeight="1">
      <c r="A678" s="78"/>
      <c r="B678" s="78"/>
      <c r="C678" s="78"/>
      <c r="D678" s="112"/>
    </row>
    <row r="679" ht="15.75" customHeight="1">
      <c r="A679" s="78"/>
      <c r="B679" s="78"/>
      <c r="C679" s="78"/>
      <c r="D679" s="112"/>
    </row>
    <row r="680" ht="15.75" customHeight="1">
      <c r="A680" s="78"/>
      <c r="B680" s="78"/>
      <c r="C680" s="78"/>
      <c r="D680" s="112"/>
    </row>
    <row r="681" ht="15.75" customHeight="1">
      <c r="A681" s="78"/>
      <c r="B681" s="78"/>
      <c r="C681" s="78"/>
      <c r="D681" s="112"/>
    </row>
    <row r="682" ht="15.75" customHeight="1">
      <c r="A682" s="78"/>
      <c r="B682" s="78"/>
      <c r="C682" s="78"/>
      <c r="D682" s="112"/>
    </row>
    <row r="683" ht="15.75" customHeight="1">
      <c r="A683" s="78"/>
      <c r="B683" s="78"/>
      <c r="C683" s="78"/>
      <c r="D683" s="112"/>
    </row>
    <row r="684" ht="15.75" customHeight="1">
      <c r="A684" s="78"/>
      <c r="B684" s="78"/>
      <c r="C684" s="78"/>
      <c r="D684" s="112"/>
    </row>
    <row r="685" ht="15.75" customHeight="1">
      <c r="A685" s="78"/>
      <c r="B685" s="78"/>
      <c r="C685" s="78"/>
      <c r="D685" s="112"/>
    </row>
    <row r="686" ht="15.75" customHeight="1">
      <c r="A686" s="78"/>
      <c r="B686" s="78"/>
      <c r="C686" s="78"/>
      <c r="D686" s="112"/>
    </row>
    <row r="687" ht="15.75" customHeight="1">
      <c r="A687" s="78"/>
      <c r="B687" s="78"/>
      <c r="C687" s="78"/>
      <c r="D687" s="112"/>
    </row>
    <row r="688" ht="15.75" customHeight="1">
      <c r="A688" s="78"/>
      <c r="B688" s="78"/>
      <c r="C688" s="78"/>
      <c r="D688" s="112"/>
    </row>
    <row r="689" ht="15.75" customHeight="1">
      <c r="A689" s="78"/>
      <c r="B689" s="78"/>
      <c r="C689" s="78"/>
      <c r="D689" s="112"/>
    </row>
    <row r="690" ht="15.75" customHeight="1">
      <c r="A690" s="78"/>
      <c r="B690" s="78"/>
      <c r="C690" s="78"/>
      <c r="D690" s="112"/>
    </row>
    <row r="691" ht="15.75" customHeight="1">
      <c r="A691" s="78"/>
      <c r="B691" s="78"/>
      <c r="C691" s="78"/>
      <c r="D691" s="112"/>
    </row>
    <row r="692" ht="15.75" customHeight="1">
      <c r="A692" s="78"/>
      <c r="B692" s="78"/>
      <c r="C692" s="78"/>
      <c r="D692" s="112"/>
    </row>
    <row r="693" ht="15.75" customHeight="1">
      <c r="A693" s="78"/>
      <c r="B693" s="78"/>
      <c r="C693" s="78"/>
      <c r="D693" s="112"/>
    </row>
    <row r="694" ht="15.75" customHeight="1">
      <c r="A694" s="78"/>
      <c r="B694" s="78"/>
      <c r="C694" s="78"/>
      <c r="D694" s="112"/>
    </row>
    <row r="695" ht="15.75" customHeight="1">
      <c r="A695" s="78"/>
      <c r="B695" s="78"/>
      <c r="C695" s="78"/>
      <c r="D695" s="112"/>
    </row>
    <row r="696" ht="15.75" customHeight="1">
      <c r="A696" s="78"/>
      <c r="B696" s="78"/>
      <c r="C696" s="78"/>
      <c r="D696" s="112"/>
    </row>
    <row r="697" ht="15.75" customHeight="1">
      <c r="A697" s="78"/>
      <c r="B697" s="78"/>
      <c r="C697" s="78"/>
      <c r="D697" s="112"/>
    </row>
    <row r="698" ht="15.75" customHeight="1">
      <c r="A698" s="78"/>
      <c r="B698" s="78"/>
      <c r="C698" s="78"/>
      <c r="D698" s="112"/>
    </row>
    <row r="699" ht="15.75" customHeight="1">
      <c r="A699" s="78"/>
      <c r="B699" s="78"/>
      <c r="C699" s="78"/>
      <c r="D699" s="112"/>
    </row>
    <row r="700" ht="15.75" customHeight="1">
      <c r="A700" s="78"/>
      <c r="B700" s="78"/>
      <c r="C700" s="78"/>
      <c r="D700" s="112"/>
    </row>
    <row r="701" ht="15.75" customHeight="1">
      <c r="A701" s="78"/>
      <c r="B701" s="78"/>
      <c r="C701" s="78"/>
      <c r="D701" s="112"/>
    </row>
    <row r="702" ht="15.75" customHeight="1">
      <c r="A702" s="78"/>
      <c r="B702" s="78"/>
      <c r="C702" s="78"/>
      <c r="D702" s="112"/>
    </row>
    <row r="703" ht="15.75" customHeight="1">
      <c r="A703" s="78"/>
      <c r="B703" s="78"/>
      <c r="C703" s="78"/>
      <c r="D703" s="112"/>
    </row>
    <row r="704" ht="15.75" customHeight="1">
      <c r="A704" s="78"/>
      <c r="B704" s="78"/>
      <c r="C704" s="78"/>
      <c r="D704" s="112"/>
    </row>
    <row r="705" ht="15.75" customHeight="1">
      <c r="A705" s="78"/>
      <c r="B705" s="78"/>
      <c r="C705" s="78"/>
      <c r="D705" s="112"/>
    </row>
    <row r="706" ht="15.75" customHeight="1">
      <c r="A706" s="78"/>
      <c r="B706" s="78"/>
      <c r="C706" s="78"/>
      <c r="D706" s="112"/>
    </row>
    <row r="707" ht="15.75" customHeight="1">
      <c r="A707" s="78"/>
      <c r="B707" s="78"/>
      <c r="C707" s="78"/>
      <c r="D707" s="112"/>
    </row>
    <row r="708" ht="15.75" customHeight="1">
      <c r="A708" s="78"/>
      <c r="B708" s="78"/>
      <c r="C708" s="78"/>
      <c r="D708" s="112"/>
    </row>
    <row r="709" ht="15.75" customHeight="1">
      <c r="A709" s="78"/>
      <c r="B709" s="78"/>
      <c r="C709" s="78"/>
      <c r="D709" s="112"/>
    </row>
    <row r="710" ht="15.75" customHeight="1">
      <c r="A710" s="78"/>
      <c r="B710" s="78"/>
      <c r="C710" s="78"/>
      <c r="D710" s="112"/>
    </row>
    <row r="711" ht="15.75" customHeight="1">
      <c r="A711" s="78"/>
      <c r="B711" s="78"/>
      <c r="C711" s="78"/>
      <c r="D711" s="112"/>
    </row>
    <row r="712" ht="15.75" customHeight="1">
      <c r="A712" s="78"/>
      <c r="B712" s="78"/>
      <c r="C712" s="78"/>
      <c r="D712" s="112"/>
    </row>
    <row r="713" ht="15.75" customHeight="1">
      <c r="A713" s="78"/>
      <c r="B713" s="78"/>
      <c r="C713" s="78"/>
      <c r="D713" s="112"/>
    </row>
    <row r="714" ht="15.75" customHeight="1">
      <c r="A714" s="78"/>
      <c r="B714" s="78"/>
      <c r="C714" s="78"/>
      <c r="D714" s="112"/>
    </row>
    <row r="715" ht="15.75" customHeight="1">
      <c r="A715" s="78"/>
      <c r="B715" s="78"/>
      <c r="C715" s="78"/>
      <c r="D715" s="112"/>
    </row>
    <row r="716" ht="15.75" customHeight="1">
      <c r="A716" s="78"/>
      <c r="B716" s="78"/>
      <c r="C716" s="78"/>
      <c r="D716" s="112"/>
    </row>
    <row r="717" ht="15.75" customHeight="1">
      <c r="A717" s="78"/>
      <c r="B717" s="78"/>
      <c r="C717" s="78"/>
      <c r="D717" s="112"/>
    </row>
    <row r="718" ht="15.75" customHeight="1">
      <c r="A718" s="78"/>
      <c r="B718" s="78"/>
      <c r="C718" s="78"/>
      <c r="D718" s="112"/>
    </row>
    <row r="719" ht="15.75" customHeight="1">
      <c r="A719" s="78"/>
      <c r="B719" s="78"/>
      <c r="C719" s="78"/>
      <c r="D719" s="112"/>
    </row>
    <row r="720" ht="15.75" customHeight="1">
      <c r="A720" s="78"/>
      <c r="B720" s="78"/>
      <c r="C720" s="78"/>
      <c r="D720" s="112"/>
    </row>
    <row r="721" ht="15.75" customHeight="1">
      <c r="A721" s="78"/>
      <c r="B721" s="78"/>
      <c r="C721" s="78"/>
      <c r="D721" s="112"/>
    </row>
    <row r="722" ht="15.75" customHeight="1">
      <c r="A722" s="78"/>
      <c r="B722" s="78"/>
      <c r="C722" s="78"/>
      <c r="D722" s="112"/>
    </row>
    <row r="723" ht="15.75" customHeight="1">
      <c r="A723" s="78"/>
      <c r="B723" s="78"/>
      <c r="C723" s="78"/>
      <c r="D723" s="112"/>
    </row>
    <row r="724" ht="15.75" customHeight="1">
      <c r="A724" s="78"/>
      <c r="B724" s="78"/>
      <c r="C724" s="78"/>
      <c r="D724" s="112"/>
    </row>
    <row r="725" ht="15.75" customHeight="1">
      <c r="A725" s="78"/>
      <c r="B725" s="78"/>
      <c r="C725" s="78"/>
      <c r="D725" s="112"/>
    </row>
    <row r="726" ht="15.75" customHeight="1">
      <c r="A726" s="78"/>
      <c r="B726" s="78"/>
      <c r="C726" s="78"/>
      <c r="D726" s="112"/>
    </row>
    <row r="727" ht="15.75" customHeight="1">
      <c r="A727" s="78"/>
      <c r="B727" s="78"/>
      <c r="C727" s="78"/>
      <c r="D727" s="112"/>
    </row>
    <row r="728" ht="15.75" customHeight="1">
      <c r="A728" s="78"/>
      <c r="B728" s="78"/>
      <c r="C728" s="78"/>
      <c r="D728" s="112"/>
    </row>
    <row r="729" ht="15.75" customHeight="1">
      <c r="A729" s="78"/>
      <c r="B729" s="78"/>
      <c r="C729" s="78"/>
      <c r="D729" s="112"/>
    </row>
    <row r="730" ht="15.75" customHeight="1">
      <c r="A730" s="78"/>
      <c r="B730" s="78"/>
      <c r="C730" s="78"/>
      <c r="D730" s="112"/>
    </row>
    <row r="731" ht="15.75" customHeight="1">
      <c r="A731" s="78"/>
      <c r="B731" s="78"/>
      <c r="C731" s="78"/>
      <c r="D731" s="112"/>
    </row>
    <row r="732" ht="15.75" customHeight="1">
      <c r="A732" s="78"/>
      <c r="B732" s="78"/>
      <c r="C732" s="78"/>
      <c r="D732" s="112"/>
    </row>
    <row r="733" ht="15.75" customHeight="1">
      <c r="A733" s="78"/>
      <c r="B733" s="78"/>
      <c r="C733" s="78"/>
      <c r="D733" s="112"/>
    </row>
    <row r="734" ht="15.75" customHeight="1">
      <c r="A734" s="78"/>
      <c r="B734" s="78"/>
      <c r="C734" s="78"/>
      <c r="D734" s="112"/>
    </row>
    <row r="735" ht="15.75" customHeight="1">
      <c r="A735" s="78"/>
      <c r="B735" s="78"/>
      <c r="C735" s="78"/>
      <c r="D735" s="112"/>
    </row>
    <row r="736" ht="15.75" customHeight="1">
      <c r="A736" s="78"/>
      <c r="B736" s="78"/>
      <c r="C736" s="78"/>
      <c r="D736" s="112"/>
    </row>
    <row r="737" ht="15.75" customHeight="1">
      <c r="A737" s="78"/>
      <c r="B737" s="78"/>
      <c r="C737" s="78"/>
      <c r="D737" s="112"/>
    </row>
    <row r="738" ht="15.75" customHeight="1">
      <c r="A738" s="78"/>
      <c r="B738" s="78"/>
      <c r="C738" s="78"/>
      <c r="D738" s="112"/>
    </row>
    <row r="739" ht="15.75" customHeight="1">
      <c r="A739" s="78"/>
      <c r="B739" s="78"/>
      <c r="C739" s="78"/>
      <c r="D739" s="112"/>
    </row>
    <row r="740" ht="15.75" customHeight="1">
      <c r="A740" s="78"/>
      <c r="B740" s="78"/>
      <c r="C740" s="78"/>
      <c r="D740" s="112"/>
    </row>
    <row r="741" ht="15.75" customHeight="1">
      <c r="A741" s="78"/>
      <c r="B741" s="78"/>
      <c r="C741" s="78"/>
      <c r="D741" s="112"/>
    </row>
    <row r="742" ht="15.75" customHeight="1">
      <c r="A742" s="78"/>
      <c r="B742" s="78"/>
      <c r="C742" s="78"/>
      <c r="D742" s="112"/>
    </row>
    <row r="743" ht="15.75" customHeight="1">
      <c r="A743" s="78"/>
      <c r="B743" s="78"/>
      <c r="C743" s="78"/>
      <c r="D743" s="112"/>
    </row>
    <row r="744" ht="15.75" customHeight="1">
      <c r="A744" s="78"/>
      <c r="B744" s="78"/>
      <c r="C744" s="78"/>
      <c r="D744" s="112"/>
    </row>
    <row r="745" ht="15.75" customHeight="1">
      <c r="A745" s="78"/>
      <c r="B745" s="78"/>
      <c r="C745" s="78"/>
      <c r="D745" s="112"/>
    </row>
    <row r="746" ht="15.75" customHeight="1">
      <c r="A746" s="78"/>
      <c r="B746" s="78"/>
      <c r="C746" s="78"/>
      <c r="D746" s="112"/>
    </row>
    <row r="747" ht="15.75" customHeight="1">
      <c r="A747" s="78"/>
      <c r="B747" s="78"/>
      <c r="C747" s="78"/>
      <c r="D747" s="112"/>
    </row>
    <row r="748" ht="15.75" customHeight="1">
      <c r="A748" s="78"/>
      <c r="B748" s="78"/>
      <c r="C748" s="78"/>
      <c r="D748" s="112"/>
    </row>
    <row r="749" ht="15.75" customHeight="1">
      <c r="A749" s="78"/>
      <c r="B749" s="78"/>
      <c r="C749" s="78"/>
      <c r="D749" s="112"/>
    </row>
    <row r="750" ht="15.75" customHeight="1">
      <c r="A750" s="78"/>
      <c r="B750" s="78"/>
      <c r="C750" s="78"/>
      <c r="D750" s="112"/>
    </row>
    <row r="751" ht="15.75" customHeight="1">
      <c r="A751" s="78"/>
      <c r="B751" s="78"/>
      <c r="C751" s="78"/>
      <c r="D751" s="112"/>
    </row>
    <row r="752" ht="15.75" customHeight="1">
      <c r="A752" s="78"/>
      <c r="B752" s="78"/>
      <c r="C752" s="78"/>
      <c r="D752" s="112"/>
    </row>
    <row r="753" ht="15.75" customHeight="1">
      <c r="A753" s="78"/>
      <c r="B753" s="78"/>
      <c r="C753" s="78"/>
      <c r="D753" s="112"/>
    </row>
    <row r="754" ht="15.75" customHeight="1">
      <c r="A754" s="78"/>
      <c r="B754" s="78"/>
      <c r="C754" s="78"/>
      <c r="D754" s="112"/>
    </row>
    <row r="755" ht="15.75" customHeight="1">
      <c r="A755" s="78"/>
      <c r="B755" s="78"/>
      <c r="C755" s="78"/>
      <c r="D755" s="112"/>
    </row>
    <row r="756" ht="15.75" customHeight="1">
      <c r="A756" s="78"/>
      <c r="B756" s="78"/>
      <c r="C756" s="78"/>
      <c r="D756" s="112"/>
    </row>
    <row r="757" ht="15.75" customHeight="1">
      <c r="A757" s="78"/>
      <c r="B757" s="78"/>
      <c r="C757" s="78"/>
      <c r="D757" s="112"/>
    </row>
    <row r="758" ht="15.75" customHeight="1">
      <c r="A758" s="78"/>
      <c r="B758" s="78"/>
      <c r="C758" s="78"/>
      <c r="D758" s="112"/>
    </row>
    <row r="759" ht="15.75" customHeight="1">
      <c r="A759" s="78"/>
      <c r="B759" s="78"/>
      <c r="C759" s="78"/>
      <c r="D759" s="112"/>
    </row>
    <row r="760" ht="15.75" customHeight="1">
      <c r="A760" s="78"/>
      <c r="B760" s="78"/>
      <c r="C760" s="78"/>
      <c r="D760" s="112"/>
    </row>
    <row r="761" ht="15.75" customHeight="1">
      <c r="A761" s="78"/>
      <c r="B761" s="78"/>
      <c r="C761" s="78"/>
      <c r="D761" s="112"/>
    </row>
    <row r="762" ht="15.75" customHeight="1">
      <c r="A762" s="78"/>
      <c r="B762" s="78"/>
      <c r="C762" s="78"/>
      <c r="D762" s="112"/>
    </row>
    <row r="763" ht="15.75" customHeight="1">
      <c r="A763" s="78"/>
      <c r="B763" s="78"/>
      <c r="C763" s="78"/>
      <c r="D763" s="112"/>
    </row>
    <row r="764" ht="15.75" customHeight="1">
      <c r="A764" s="78"/>
      <c r="B764" s="78"/>
      <c r="C764" s="78"/>
      <c r="D764" s="112"/>
    </row>
    <row r="765" ht="15.75" customHeight="1">
      <c r="A765" s="78"/>
      <c r="B765" s="78"/>
      <c r="C765" s="78"/>
      <c r="D765" s="112"/>
    </row>
    <row r="766" ht="15.75" customHeight="1">
      <c r="A766" s="78"/>
      <c r="B766" s="78"/>
      <c r="C766" s="78"/>
      <c r="D766" s="112"/>
    </row>
    <row r="767" ht="15.75" customHeight="1">
      <c r="A767" s="78"/>
      <c r="B767" s="78"/>
      <c r="C767" s="78"/>
      <c r="D767" s="112"/>
    </row>
    <row r="768" ht="15.75" customHeight="1">
      <c r="A768" s="78"/>
      <c r="B768" s="78"/>
      <c r="C768" s="78"/>
      <c r="D768" s="112"/>
    </row>
    <row r="769" ht="15.75" customHeight="1">
      <c r="A769" s="78"/>
      <c r="B769" s="78"/>
      <c r="C769" s="78"/>
      <c r="D769" s="112"/>
    </row>
    <row r="770" ht="15.75" customHeight="1">
      <c r="A770" s="78"/>
      <c r="B770" s="78"/>
      <c r="C770" s="78"/>
      <c r="D770" s="112"/>
    </row>
    <row r="771" ht="15.75" customHeight="1">
      <c r="A771" s="78"/>
      <c r="B771" s="78"/>
      <c r="C771" s="78"/>
      <c r="D771" s="112"/>
    </row>
    <row r="772" ht="15.75" customHeight="1">
      <c r="A772" s="78"/>
      <c r="B772" s="78"/>
      <c r="C772" s="78"/>
      <c r="D772" s="112"/>
    </row>
    <row r="773" ht="15.75" customHeight="1">
      <c r="A773" s="78"/>
      <c r="B773" s="78"/>
      <c r="C773" s="78"/>
      <c r="D773" s="112"/>
    </row>
    <row r="774" ht="15.75" customHeight="1">
      <c r="A774" s="78"/>
      <c r="B774" s="78"/>
      <c r="C774" s="78"/>
      <c r="D774" s="112"/>
    </row>
    <row r="775" ht="15.75" customHeight="1">
      <c r="A775" s="78"/>
      <c r="B775" s="78"/>
      <c r="C775" s="78"/>
      <c r="D775" s="112"/>
    </row>
    <row r="776" ht="15.75" customHeight="1">
      <c r="A776" s="78"/>
      <c r="B776" s="78"/>
      <c r="C776" s="78"/>
      <c r="D776" s="112"/>
    </row>
    <row r="777" ht="15.75" customHeight="1">
      <c r="A777" s="78"/>
      <c r="B777" s="78"/>
      <c r="C777" s="78"/>
      <c r="D777" s="112"/>
    </row>
    <row r="778" ht="15.75" customHeight="1">
      <c r="A778" s="78"/>
      <c r="B778" s="78"/>
      <c r="C778" s="78"/>
      <c r="D778" s="112"/>
    </row>
    <row r="779" ht="15.75" customHeight="1">
      <c r="A779" s="78"/>
      <c r="B779" s="78"/>
      <c r="C779" s="78"/>
      <c r="D779" s="112"/>
    </row>
    <row r="780" ht="15.75" customHeight="1">
      <c r="A780" s="78"/>
      <c r="B780" s="78"/>
      <c r="C780" s="78"/>
      <c r="D780" s="112"/>
    </row>
    <row r="781" ht="15.75" customHeight="1">
      <c r="A781" s="78"/>
      <c r="B781" s="78"/>
      <c r="C781" s="78"/>
      <c r="D781" s="112"/>
    </row>
    <row r="782" ht="15.75" customHeight="1">
      <c r="A782" s="78"/>
      <c r="B782" s="78"/>
      <c r="C782" s="78"/>
      <c r="D782" s="112"/>
    </row>
    <row r="783" ht="15.75" customHeight="1">
      <c r="A783" s="78"/>
      <c r="B783" s="78"/>
      <c r="C783" s="78"/>
      <c r="D783" s="112"/>
    </row>
    <row r="784" ht="15.75" customHeight="1">
      <c r="A784" s="78"/>
      <c r="B784" s="78"/>
      <c r="C784" s="78"/>
      <c r="D784" s="112"/>
    </row>
    <row r="785" ht="15.75" customHeight="1">
      <c r="A785" s="78"/>
      <c r="B785" s="78"/>
      <c r="C785" s="78"/>
      <c r="D785" s="112"/>
    </row>
    <row r="786" ht="15.75" customHeight="1">
      <c r="A786" s="78"/>
      <c r="B786" s="78"/>
      <c r="C786" s="78"/>
      <c r="D786" s="112"/>
    </row>
    <row r="787" ht="15.75" customHeight="1">
      <c r="A787" s="78"/>
      <c r="B787" s="78"/>
      <c r="C787" s="78"/>
      <c r="D787" s="112"/>
    </row>
    <row r="788" ht="15.75" customHeight="1">
      <c r="A788" s="78"/>
      <c r="B788" s="78"/>
      <c r="C788" s="78"/>
      <c r="D788" s="112"/>
    </row>
    <row r="789" ht="15.75" customHeight="1">
      <c r="A789" s="78"/>
      <c r="B789" s="78"/>
      <c r="C789" s="78"/>
      <c r="D789" s="112"/>
    </row>
    <row r="790" ht="15.75" customHeight="1">
      <c r="A790" s="78"/>
      <c r="B790" s="78"/>
      <c r="C790" s="78"/>
      <c r="D790" s="112"/>
    </row>
    <row r="791" ht="15.75" customHeight="1">
      <c r="A791" s="78"/>
      <c r="B791" s="78"/>
      <c r="C791" s="78"/>
      <c r="D791" s="112"/>
    </row>
    <row r="792" ht="15.75" customHeight="1">
      <c r="A792" s="78"/>
      <c r="B792" s="78"/>
      <c r="C792" s="78"/>
      <c r="D792" s="112"/>
    </row>
    <row r="793" ht="15.75" customHeight="1">
      <c r="A793" s="78"/>
      <c r="B793" s="78"/>
      <c r="C793" s="78"/>
      <c r="D793" s="112"/>
    </row>
    <row r="794" ht="15.75" customHeight="1">
      <c r="A794" s="78"/>
      <c r="B794" s="78"/>
      <c r="C794" s="78"/>
      <c r="D794" s="112"/>
    </row>
    <row r="795" ht="15.75" customHeight="1">
      <c r="A795" s="78"/>
      <c r="B795" s="78"/>
      <c r="C795" s="78"/>
      <c r="D795" s="112"/>
    </row>
    <row r="796" ht="15.75" customHeight="1">
      <c r="A796" s="78"/>
      <c r="B796" s="78"/>
      <c r="C796" s="78"/>
      <c r="D796" s="112"/>
    </row>
    <row r="797" ht="15.75" customHeight="1">
      <c r="A797" s="78"/>
      <c r="B797" s="78"/>
      <c r="C797" s="78"/>
      <c r="D797" s="112"/>
    </row>
    <row r="798" ht="15.75" customHeight="1">
      <c r="A798" s="78"/>
      <c r="B798" s="78"/>
      <c r="C798" s="78"/>
      <c r="D798" s="112"/>
    </row>
    <row r="799" ht="15.75" customHeight="1">
      <c r="A799" s="78"/>
      <c r="B799" s="78"/>
      <c r="C799" s="78"/>
      <c r="D799" s="112"/>
    </row>
    <row r="800" ht="15.75" customHeight="1">
      <c r="A800" s="78"/>
      <c r="B800" s="78"/>
      <c r="C800" s="78"/>
      <c r="D800" s="112"/>
    </row>
    <row r="801" ht="15.75" customHeight="1">
      <c r="A801" s="78"/>
      <c r="B801" s="78"/>
      <c r="C801" s="78"/>
      <c r="D801" s="112"/>
    </row>
    <row r="802" ht="15.75" customHeight="1">
      <c r="A802" s="78"/>
      <c r="B802" s="78"/>
      <c r="C802" s="78"/>
      <c r="D802" s="112"/>
    </row>
    <row r="803" ht="15.75" customHeight="1">
      <c r="A803" s="78"/>
      <c r="B803" s="78"/>
      <c r="C803" s="78"/>
      <c r="D803" s="112"/>
    </row>
    <row r="804" ht="15.75" customHeight="1">
      <c r="A804" s="78"/>
      <c r="B804" s="78"/>
      <c r="C804" s="78"/>
      <c r="D804" s="112"/>
    </row>
    <row r="805" ht="15.75" customHeight="1">
      <c r="A805" s="78"/>
      <c r="B805" s="78"/>
      <c r="C805" s="78"/>
      <c r="D805" s="112"/>
    </row>
    <row r="806" ht="15.75" customHeight="1">
      <c r="A806" s="78"/>
      <c r="B806" s="78"/>
      <c r="C806" s="78"/>
      <c r="D806" s="112"/>
    </row>
    <row r="807" ht="15.75" customHeight="1">
      <c r="A807" s="78"/>
      <c r="B807" s="78"/>
      <c r="C807" s="78"/>
      <c r="D807" s="112"/>
    </row>
    <row r="808" ht="15.75" customHeight="1">
      <c r="A808" s="78"/>
      <c r="B808" s="78"/>
      <c r="C808" s="78"/>
      <c r="D808" s="112"/>
    </row>
    <row r="809" ht="15.75" customHeight="1">
      <c r="A809" s="78"/>
      <c r="B809" s="78"/>
      <c r="C809" s="78"/>
      <c r="D809" s="112"/>
    </row>
    <row r="810" ht="15.75" customHeight="1">
      <c r="A810" s="78"/>
      <c r="B810" s="78"/>
      <c r="C810" s="78"/>
      <c r="D810" s="112"/>
    </row>
    <row r="811" ht="15.75" customHeight="1">
      <c r="A811" s="78"/>
      <c r="B811" s="78"/>
      <c r="C811" s="78"/>
      <c r="D811" s="112"/>
    </row>
    <row r="812" ht="15.75" customHeight="1">
      <c r="A812" s="78"/>
      <c r="B812" s="78"/>
      <c r="C812" s="78"/>
      <c r="D812" s="112"/>
    </row>
    <row r="813" ht="15.75" customHeight="1">
      <c r="A813" s="78"/>
      <c r="B813" s="78"/>
      <c r="C813" s="78"/>
      <c r="D813" s="112"/>
    </row>
    <row r="814" ht="15.75" customHeight="1">
      <c r="A814" s="78"/>
      <c r="B814" s="78"/>
      <c r="C814" s="78"/>
      <c r="D814" s="112"/>
    </row>
    <row r="815" ht="15.75" customHeight="1">
      <c r="A815" s="78"/>
      <c r="B815" s="78"/>
      <c r="C815" s="78"/>
      <c r="D815" s="112"/>
    </row>
    <row r="816" ht="15.75" customHeight="1">
      <c r="A816" s="78"/>
      <c r="B816" s="78"/>
      <c r="C816" s="78"/>
      <c r="D816" s="112"/>
    </row>
    <row r="817" ht="15.75" customHeight="1">
      <c r="A817" s="78"/>
      <c r="B817" s="78"/>
      <c r="C817" s="78"/>
      <c r="D817" s="112"/>
    </row>
    <row r="818" ht="15.75" customHeight="1">
      <c r="A818" s="78"/>
      <c r="B818" s="78"/>
      <c r="C818" s="78"/>
      <c r="D818" s="112"/>
    </row>
    <row r="819" ht="15.75" customHeight="1">
      <c r="A819" s="78"/>
      <c r="B819" s="78"/>
      <c r="C819" s="78"/>
      <c r="D819" s="112"/>
    </row>
    <row r="820" ht="15.75" customHeight="1">
      <c r="A820" s="78"/>
      <c r="B820" s="78"/>
      <c r="C820" s="78"/>
      <c r="D820" s="112"/>
    </row>
    <row r="821" ht="15.75" customHeight="1">
      <c r="A821" s="78"/>
      <c r="B821" s="78"/>
      <c r="C821" s="78"/>
      <c r="D821" s="112"/>
    </row>
    <row r="822" ht="15.75" customHeight="1">
      <c r="A822" s="78"/>
      <c r="B822" s="78"/>
      <c r="C822" s="78"/>
      <c r="D822" s="112"/>
    </row>
    <row r="823" ht="15.75" customHeight="1">
      <c r="A823" s="78"/>
      <c r="B823" s="78"/>
      <c r="C823" s="78"/>
      <c r="D823" s="112"/>
    </row>
    <row r="824" ht="15.75" customHeight="1">
      <c r="A824" s="78"/>
      <c r="B824" s="78"/>
      <c r="C824" s="78"/>
      <c r="D824" s="112"/>
    </row>
    <row r="825" ht="15.75" customHeight="1">
      <c r="A825" s="78"/>
      <c r="B825" s="78"/>
      <c r="C825" s="78"/>
      <c r="D825" s="112"/>
    </row>
    <row r="826" ht="15.75" customHeight="1">
      <c r="A826" s="78"/>
      <c r="B826" s="78"/>
      <c r="C826" s="78"/>
      <c r="D826" s="112"/>
    </row>
    <row r="827" ht="15.75" customHeight="1">
      <c r="A827" s="78"/>
      <c r="B827" s="78"/>
      <c r="C827" s="78"/>
      <c r="D827" s="112"/>
    </row>
    <row r="828" ht="15.75" customHeight="1">
      <c r="A828" s="78"/>
      <c r="B828" s="78"/>
      <c r="C828" s="78"/>
      <c r="D828" s="112"/>
    </row>
    <row r="829" ht="15.75" customHeight="1">
      <c r="A829" s="78"/>
      <c r="B829" s="78"/>
      <c r="C829" s="78"/>
      <c r="D829" s="112"/>
    </row>
    <row r="830" ht="15.75" customHeight="1">
      <c r="A830" s="78"/>
      <c r="B830" s="78"/>
      <c r="C830" s="78"/>
      <c r="D830" s="112"/>
    </row>
    <row r="831" ht="15.75" customHeight="1">
      <c r="A831" s="78"/>
      <c r="B831" s="78"/>
      <c r="C831" s="78"/>
      <c r="D831" s="112"/>
    </row>
    <row r="832" ht="15.75" customHeight="1">
      <c r="A832" s="78"/>
      <c r="B832" s="78"/>
      <c r="C832" s="78"/>
      <c r="D832" s="112"/>
    </row>
    <row r="833" ht="15.75" customHeight="1">
      <c r="A833" s="78"/>
      <c r="B833" s="78"/>
      <c r="C833" s="78"/>
      <c r="D833" s="112"/>
    </row>
    <row r="834" ht="15.75" customHeight="1">
      <c r="A834" s="78"/>
      <c r="B834" s="78"/>
      <c r="C834" s="78"/>
      <c r="D834" s="112"/>
    </row>
    <row r="835" ht="15.75" customHeight="1">
      <c r="A835" s="78"/>
      <c r="B835" s="78"/>
      <c r="C835" s="78"/>
      <c r="D835" s="112"/>
    </row>
    <row r="836" ht="15.75" customHeight="1">
      <c r="A836" s="78"/>
      <c r="B836" s="78"/>
      <c r="C836" s="78"/>
      <c r="D836" s="112"/>
    </row>
    <row r="837" ht="15.75" customHeight="1">
      <c r="A837" s="78"/>
      <c r="B837" s="78"/>
      <c r="C837" s="78"/>
      <c r="D837" s="112"/>
    </row>
    <row r="838" ht="15.75" customHeight="1">
      <c r="A838" s="78"/>
      <c r="B838" s="78"/>
      <c r="C838" s="78"/>
      <c r="D838" s="112"/>
    </row>
    <row r="839" ht="15.75" customHeight="1">
      <c r="A839" s="78"/>
      <c r="B839" s="78"/>
      <c r="C839" s="78"/>
      <c r="D839" s="112"/>
    </row>
    <row r="840" ht="15.75" customHeight="1">
      <c r="A840" s="78"/>
      <c r="B840" s="78"/>
      <c r="C840" s="78"/>
      <c r="D840" s="112"/>
    </row>
    <row r="841" ht="15.75" customHeight="1">
      <c r="A841" s="78"/>
      <c r="B841" s="78"/>
      <c r="C841" s="78"/>
      <c r="D841" s="112"/>
    </row>
    <row r="842" ht="15.75" customHeight="1">
      <c r="A842" s="78"/>
      <c r="B842" s="78"/>
      <c r="C842" s="78"/>
      <c r="D842" s="112"/>
    </row>
    <row r="843" ht="15.75" customHeight="1">
      <c r="A843" s="78"/>
      <c r="B843" s="78"/>
      <c r="C843" s="78"/>
      <c r="D843" s="112"/>
    </row>
    <row r="844" ht="15.75" customHeight="1">
      <c r="A844" s="78"/>
      <c r="B844" s="78"/>
      <c r="C844" s="78"/>
      <c r="D844" s="112"/>
    </row>
    <row r="845" ht="15.75" customHeight="1">
      <c r="A845" s="78"/>
      <c r="B845" s="78"/>
      <c r="C845" s="78"/>
      <c r="D845" s="112"/>
    </row>
    <row r="846" ht="15.75" customHeight="1">
      <c r="A846" s="78"/>
      <c r="B846" s="78"/>
      <c r="C846" s="78"/>
      <c r="D846" s="112"/>
    </row>
    <row r="847" ht="15.75" customHeight="1">
      <c r="A847" s="78"/>
      <c r="B847" s="78"/>
      <c r="C847" s="78"/>
      <c r="D847" s="112"/>
    </row>
    <row r="848" ht="15.75" customHeight="1">
      <c r="A848" s="78"/>
      <c r="B848" s="78"/>
      <c r="C848" s="78"/>
      <c r="D848" s="112"/>
    </row>
    <row r="849" ht="15.75" customHeight="1">
      <c r="A849" s="78"/>
      <c r="B849" s="78"/>
      <c r="C849" s="78"/>
      <c r="D849" s="112"/>
    </row>
    <row r="850" ht="15.75" customHeight="1">
      <c r="A850" s="78"/>
      <c r="B850" s="78"/>
      <c r="C850" s="78"/>
      <c r="D850" s="112"/>
    </row>
    <row r="851" ht="15.75" customHeight="1">
      <c r="A851" s="78"/>
      <c r="B851" s="78"/>
      <c r="C851" s="78"/>
      <c r="D851" s="112"/>
    </row>
    <row r="852" ht="15.75" customHeight="1">
      <c r="A852" s="78"/>
      <c r="B852" s="78"/>
      <c r="C852" s="78"/>
      <c r="D852" s="112"/>
    </row>
    <row r="853" ht="15.75" customHeight="1">
      <c r="A853" s="78"/>
      <c r="B853" s="78"/>
      <c r="C853" s="78"/>
      <c r="D853" s="112"/>
    </row>
    <row r="854" ht="15.75" customHeight="1">
      <c r="A854" s="78"/>
      <c r="B854" s="78"/>
      <c r="C854" s="78"/>
      <c r="D854" s="112"/>
    </row>
    <row r="855" ht="15.75" customHeight="1">
      <c r="A855" s="78"/>
      <c r="B855" s="78"/>
      <c r="C855" s="78"/>
      <c r="D855" s="112"/>
    </row>
    <row r="856" ht="15.75" customHeight="1">
      <c r="A856" s="78"/>
      <c r="B856" s="78"/>
      <c r="C856" s="78"/>
      <c r="D856" s="112"/>
    </row>
    <row r="857" ht="15.75" customHeight="1">
      <c r="A857" s="78"/>
      <c r="B857" s="78"/>
      <c r="C857" s="78"/>
      <c r="D857" s="112"/>
    </row>
    <row r="858" ht="15.75" customHeight="1">
      <c r="A858" s="78"/>
      <c r="B858" s="78"/>
      <c r="C858" s="78"/>
      <c r="D858" s="112"/>
    </row>
    <row r="859" ht="15.75" customHeight="1">
      <c r="A859" s="78"/>
      <c r="B859" s="78"/>
      <c r="C859" s="78"/>
      <c r="D859" s="112"/>
    </row>
    <row r="860" ht="15.75" customHeight="1">
      <c r="A860" s="78"/>
      <c r="B860" s="78"/>
      <c r="C860" s="78"/>
      <c r="D860" s="112"/>
    </row>
    <row r="861" ht="15.75" customHeight="1">
      <c r="A861" s="78"/>
      <c r="B861" s="78"/>
      <c r="C861" s="78"/>
      <c r="D861" s="112"/>
    </row>
    <row r="862" ht="15.75" customHeight="1">
      <c r="A862" s="78"/>
      <c r="B862" s="78"/>
      <c r="C862" s="78"/>
      <c r="D862" s="112"/>
    </row>
    <row r="863" ht="15.75" customHeight="1">
      <c r="A863" s="78"/>
      <c r="B863" s="78"/>
      <c r="C863" s="78"/>
      <c r="D863" s="112"/>
    </row>
    <row r="864" ht="15.75" customHeight="1">
      <c r="A864" s="78"/>
      <c r="B864" s="78"/>
      <c r="C864" s="78"/>
      <c r="D864" s="112"/>
    </row>
    <row r="865" ht="15.75" customHeight="1">
      <c r="A865" s="78"/>
      <c r="B865" s="78"/>
      <c r="C865" s="78"/>
      <c r="D865" s="112"/>
    </row>
    <row r="866" ht="15.75" customHeight="1">
      <c r="A866" s="78"/>
      <c r="B866" s="78"/>
      <c r="C866" s="78"/>
      <c r="D866" s="112"/>
    </row>
    <row r="867" ht="15.75" customHeight="1">
      <c r="A867" s="78"/>
      <c r="B867" s="78"/>
      <c r="C867" s="78"/>
      <c r="D867" s="112"/>
    </row>
    <row r="868" ht="15.75" customHeight="1">
      <c r="A868" s="78"/>
      <c r="B868" s="78"/>
      <c r="C868" s="78"/>
      <c r="D868" s="112"/>
    </row>
    <row r="869" ht="15.75" customHeight="1">
      <c r="A869" s="78"/>
      <c r="B869" s="78"/>
      <c r="C869" s="78"/>
      <c r="D869" s="112"/>
    </row>
    <row r="870" ht="15.75" customHeight="1">
      <c r="A870" s="78"/>
      <c r="B870" s="78"/>
      <c r="C870" s="78"/>
      <c r="D870" s="112"/>
    </row>
    <row r="871" ht="15.75" customHeight="1">
      <c r="A871" s="78"/>
      <c r="B871" s="78"/>
      <c r="C871" s="78"/>
      <c r="D871" s="112"/>
    </row>
    <row r="872" ht="15.75" customHeight="1">
      <c r="A872" s="78"/>
      <c r="B872" s="78"/>
      <c r="C872" s="78"/>
      <c r="D872" s="112"/>
    </row>
    <row r="873" ht="15.75" customHeight="1">
      <c r="A873" s="78"/>
      <c r="B873" s="78"/>
      <c r="C873" s="78"/>
      <c r="D873" s="112"/>
    </row>
    <row r="874" ht="15.75" customHeight="1">
      <c r="A874" s="78"/>
      <c r="B874" s="78"/>
      <c r="C874" s="78"/>
      <c r="D874" s="112"/>
    </row>
    <row r="875" ht="15.75" customHeight="1">
      <c r="A875" s="78"/>
      <c r="B875" s="78"/>
      <c r="C875" s="78"/>
      <c r="D875" s="112"/>
    </row>
    <row r="876" ht="15.75" customHeight="1">
      <c r="A876" s="78"/>
      <c r="B876" s="78"/>
      <c r="C876" s="78"/>
      <c r="D876" s="112"/>
    </row>
    <row r="877" ht="15.75" customHeight="1">
      <c r="A877" s="78"/>
      <c r="B877" s="78"/>
      <c r="C877" s="78"/>
      <c r="D877" s="112"/>
    </row>
    <row r="878" ht="15.75" customHeight="1">
      <c r="A878" s="78"/>
      <c r="B878" s="78"/>
      <c r="C878" s="78"/>
      <c r="D878" s="112"/>
    </row>
    <row r="879" ht="15.75" customHeight="1">
      <c r="A879" s="78"/>
      <c r="B879" s="78"/>
      <c r="C879" s="78"/>
      <c r="D879" s="112"/>
    </row>
    <row r="880" ht="15.75" customHeight="1">
      <c r="A880" s="78"/>
      <c r="B880" s="78"/>
      <c r="C880" s="78"/>
      <c r="D880" s="112"/>
    </row>
    <row r="881" ht="15.75" customHeight="1">
      <c r="A881" s="78"/>
      <c r="B881" s="78"/>
      <c r="C881" s="78"/>
      <c r="D881" s="112"/>
    </row>
    <row r="882" ht="15.75" customHeight="1">
      <c r="A882" s="78"/>
      <c r="B882" s="78"/>
      <c r="C882" s="78"/>
      <c r="D882" s="112"/>
    </row>
    <row r="883" ht="15.75" customHeight="1">
      <c r="A883" s="78"/>
      <c r="B883" s="78"/>
      <c r="C883" s="78"/>
      <c r="D883" s="112"/>
    </row>
    <row r="884" ht="15.75" customHeight="1">
      <c r="A884" s="78"/>
      <c r="B884" s="78"/>
      <c r="C884" s="78"/>
      <c r="D884" s="112"/>
    </row>
    <row r="885" ht="15.75" customHeight="1">
      <c r="A885" s="78"/>
      <c r="B885" s="78"/>
      <c r="C885" s="78"/>
      <c r="D885" s="112"/>
    </row>
    <row r="886" ht="15.75" customHeight="1">
      <c r="A886" s="78"/>
      <c r="B886" s="78"/>
      <c r="C886" s="78"/>
      <c r="D886" s="112"/>
    </row>
    <row r="887" ht="15.75" customHeight="1">
      <c r="A887" s="78"/>
      <c r="B887" s="78"/>
      <c r="C887" s="78"/>
      <c r="D887" s="112"/>
    </row>
    <row r="888" ht="15.75" customHeight="1">
      <c r="A888" s="78"/>
      <c r="B888" s="78"/>
      <c r="C888" s="78"/>
      <c r="D888" s="112"/>
    </row>
    <row r="889" ht="15.75" customHeight="1">
      <c r="A889" s="78"/>
      <c r="B889" s="78"/>
      <c r="C889" s="78"/>
      <c r="D889" s="112"/>
    </row>
    <row r="890" ht="15.75" customHeight="1">
      <c r="A890" s="78"/>
      <c r="B890" s="78"/>
      <c r="C890" s="78"/>
      <c r="D890" s="112"/>
    </row>
    <row r="891" ht="15.75" customHeight="1">
      <c r="A891" s="78"/>
      <c r="B891" s="78"/>
      <c r="C891" s="78"/>
      <c r="D891" s="112"/>
    </row>
    <row r="892" ht="15.75" customHeight="1">
      <c r="A892" s="78"/>
      <c r="B892" s="78"/>
      <c r="C892" s="78"/>
      <c r="D892" s="112"/>
    </row>
    <row r="893" ht="15.75" customHeight="1">
      <c r="A893" s="78"/>
      <c r="B893" s="78"/>
      <c r="C893" s="78"/>
      <c r="D893" s="112"/>
    </row>
    <row r="894" ht="15.75" customHeight="1">
      <c r="A894" s="78"/>
      <c r="B894" s="78"/>
      <c r="C894" s="78"/>
      <c r="D894" s="112"/>
    </row>
    <row r="895" ht="15.75" customHeight="1">
      <c r="A895" s="78"/>
      <c r="B895" s="78"/>
      <c r="C895" s="78"/>
      <c r="D895" s="112"/>
    </row>
    <row r="896" ht="15.75" customHeight="1">
      <c r="A896" s="78"/>
      <c r="B896" s="78"/>
      <c r="C896" s="78"/>
      <c r="D896" s="112"/>
    </row>
    <row r="897" ht="15.75" customHeight="1">
      <c r="A897" s="78"/>
      <c r="B897" s="78"/>
      <c r="C897" s="78"/>
      <c r="D897" s="112"/>
    </row>
    <row r="898" ht="15.75" customHeight="1">
      <c r="A898" s="78"/>
      <c r="B898" s="78"/>
      <c r="C898" s="78"/>
      <c r="D898" s="112"/>
    </row>
    <row r="899" ht="15.75" customHeight="1">
      <c r="A899" s="78"/>
      <c r="B899" s="78"/>
      <c r="C899" s="78"/>
      <c r="D899" s="112"/>
    </row>
    <row r="900" ht="15.75" customHeight="1">
      <c r="A900" s="78"/>
      <c r="B900" s="78"/>
      <c r="C900" s="78"/>
      <c r="D900" s="112"/>
    </row>
    <row r="901" ht="15.75" customHeight="1">
      <c r="A901" s="78"/>
      <c r="B901" s="78"/>
      <c r="C901" s="78"/>
      <c r="D901" s="112"/>
    </row>
    <row r="902" ht="15.75" customHeight="1">
      <c r="A902" s="78"/>
      <c r="B902" s="78"/>
      <c r="C902" s="78"/>
      <c r="D902" s="112"/>
    </row>
    <row r="903" ht="15.75" customHeight="1">
      <c r="A903" s="78"/>
      <c r="B903" s="78"/>
      <c r="C903" s="78"/>
      <c r="D903" s="112"/>
    </row>
    <row r="904" ht="15.75" customHeight="1">
      <c r="A904" s="78"/>
      <c r="B904" s="78"/>
      <c r="C904" s="78"/>
      <c r="D904" s="112"/>
    </row>
    <row r="905" ht="15.75" customHeight="1">
      <c r="A905" s="78"/>
      <c r="B905" s="78"/>
      <c r="C905" s="78"/>
      <c r="D905" s="112"/>
    </row>
    <row r="906" ht="15.75" customHeight="1">
      <c r="A906" s="78"/>
      <c r="B906" s="78"/>
      <c r="C906" s="78"/>
      <c r="D906" s="112"/>
    </row>
    <row r="907" ht="15.75" customHeight="1">
      <c r="A907" s="78"/>
      <c r="B907" s="78"/>
      <c r="C907" s="78"/>
      <c r="D907" s="112"/>
    </row>
    <row r="908" ht="15.75" customHeight="1">
      <c r="A908" s="78"/>
      <c r="B908" s="78"/>
      <c r="C908" s="78"/>
      <c r="D908" s="112"/>
    </row>
    <row r="909" ht="15.75" customHeight="1">
      <c r="A909" s="78"/>
      <c r="B909" s="78"/>
      <c r="C909" s="78"/>
      <c r="D909" s="112"/>
    </row>
    <row r="910" ht="15.75" customHeight="1">
      <c r="A910" s="78"/>
      <c r="B910" s="78"/>
      <c r="C910" s="78"/>
      <c r="D910" s="112"/>
    </row>
    <row r="911" ht="15.75" customHeight="1">
      <c r="A911" s="78"/>
      <c r="B911" s="78"/>
      <c r="C911" s="78"/>
      <c r="D911" s="112"/>
    </row>
    <row r="912" ht="15.75" customHeight="1">
      <c r="A912" s="78"/>
      <c r="B912" s="78"/>
      <c r="C912" s="78"/>
      <c r="D912" s="112"/>
    </row>
    <row r="913" ht="15.75" customHeight="1">
      <c r="A913" s="78"/>
      <c r="B913" s="78"/>
      <c r="C913" s="78"/>
      <c r="D913" s="112"/>
    </row>
    <row r="914" ht="15.75" customHeight="1">
      <c r="A914" s="78"/>
      <c r="B914" s="78"/>
      <c r="C914" s="78"/>
      <c r="D914" s="112"/>
    </row>
    <row r="915" ht="15.75" customHeight="1">
      <c r="A915" s="78"/>
      <c r="B915" s="78"/>
      <c r="C915" s="78"/>
      <c r="D915" s="112"/>
    </row>
    <row r="916" ht="15.75" customHeight="1">
      <c r="A916" s="78"/>
      <c r="B916" s="78"/>
      <c r="C916" s="78"/>
      <c r="D916" s="112"/>
    </row>
    <row r="917" ht="15.75" customHeight="1">
      <c r="A917" s="78"/>
      <c r="B917" s="78"/>
      <c r="C917" s="78"/>
      <c r="D917" s="112"/>
    </row>
    <row r="918" ht="15.75" customHeight="1">
      <c r="A918" s="78"/>
      <c r="B918" s="78"/>
      <c r="C918" s="78"/>
      <c r="D918" s="112"/>
    </row>
    <row r="919" ht="15.75" customHeight="1">
      <c r="A919" s="78"/>
      <c r="B919" s="78"/>
      <c r="C919" s="78"/>
      <c r="D919" s="112"/>
    </row>
    <row r="920" ht="15.75" customHeight="1">
      <c r="A920" s="78"/>
      <c r="B920" s="78"/>
      <c r="C920" s="78"/>
      <c r="D920" s="112"/>
    </row>
    <row r="921" ht="15.75" customHeight="1">
      <c r="A921" s="78"/>
      <c r="B921" s="78"/>
      <c r="C921" s="78"/>
      <c r="D921" s="112"/>
    </row>
    <row r="922" ht="15.75" customHeight="1">
      <c r="A922" s="78"/>
      <c r="B922" s="78"/>
      <c r="C922" s="78"/>
      <c r="D922" s="112"/>
    </row>
    <row r="923" ht="15.75" customHeight="1">
      <c r="A923" s="78"/>
      <c r="B923" s="78"/>
      <c r="C923" s="78"/>
      <c r="D923" s="112"/>
    </row>
    <row r="924" ht="15.75" customHeight="1">
      <c r="A924" s="78"/>
      <c r="B924" s="78"/>
      <c r="C924" s="78"/>
      <c r="D924" s="112"/>
    </row>
    <row r="925" ht="15.75" customHeight="1">
      <c r="A925" s="78"/>
      <c r="B925" s="78"/>
      <c r="C925" s="78"/>
      <c r="D925" s="112"/>
    </row>
    <row r="926" ht="15.75" customHeight="1">
      <c r="A926" s="78"/>
      <c r="B926" s="78"/>
      <c r="C926" s="78"/>
      <c r="D926" s="112"/>
    </row>
    <row r="927" ht="15.75" customHeight="1">
      <c r="A927" s="78"/>
      <c r="B927" s="78"/>
      <c r="C927" s="78"/>
      <c r="D927" s="112"/>
    </row>
    <row r="928" ht="15.75" customHeight="1">
      <c r="A928" s="78"/>
      <c r="B928" s="78"/>
      <c r="C928" s="78"/>
      <c r="D928" s="112"/>
    </row>
    <row r="929" ht="15.75" customHeight="1">
      <c r="A929" s="78"/>
      <c r="B929" s="78"/>
      <c r="C929" s="78"/>
      <c r="D929" s="112"/>
    </row>
    <row r="930" ht="15.75" customHeight="1">
      <c r="A930" s="78"/>
      <c r="B930" s="78"/>
      <c r="C930" s="78"/>
      <c r="D930" s="112"/>
    </row>
    <row r="931" ht="15.75" customHeight="1">
      <c r="A931" s="78"/>
      <c r="B931" s="78"/>
      <c r="C931" s="78"/>
      <c r="D931" s="112"/>
    </row>
    <row r="932" ht="15.75" customHeight="1">
      <c r="A932" s="78"/>
      <c r="B932" s="78"/>
      <c r="C932" s="78"/>
      <c r="D932" s="112"/>
    </row>
    <row r="933" ht="15.75" customHeight="1">
      <c r="A933" s="78"/>
      <c r="B933" s="78"/>
      <c r="C933" s="78"/>
      <c r="D933" s="112"/>
    </row>
    <row r="934" ht="15.75" customHeight="1">
      <c r="A934" s="78"/>
      <c r="B934" s="78"/>
      <c r="C934" s="78"/>
      <c r="D934" s="112"/>
    </row>
    <row r="935" ht="15.75" customHeight="1">
      <c r="A935" s="78"/>
      <c r="B935" s="78"/>
      <c r="C935" s="78"/>
      <c r="D935" s="112"/>
    </row>
    <row r="936" ht="15.75" customHeight="1">
      <c r="A936" s="78"/>
      <c r="B936" s="78"/>
      <c r="C936" s="78"/>
      <c r="D936" s="112"/>
    </row>
    <row r="937" ht="15.75" customHeight="1">
      <c r="A937" s="78"/>
      <c r="B937" s="78"/>
      <c r="C937" s="78"/>
      <c r="D937" s="112"/>
    </row>
    <row r="938" ht="15.75" customHeight="1">
      <c r="A938" s="78"/>
      <c r="B938" s="78"/>
      <c r="C938" s="78"/>
      <c r="D938" s="112"/>
    </row>
    <row r="939" ht="15.75" customHeight="1">
      <c r="A939" s="78"/>
      <c r="B939" s="78"/>
      <c r="C939" s="78"/>
      <c r="D939" s="112"/>
    </row>
    <row r="940" ht="15.75" customHeight="1">
      <c r="A940" s="78"/>
      <c r="B940" s="78"/>
      <c r="C940" s="78"/>
      <c r="D940" s="112"/>
    </row>
    <row r="941" ht="15.75" customHeight="1">
      <c r="A941" s="78"/>
      <c r="B941" s="78"/>
      <c r="C941" s="78"/>
      <c r="D941" s="112"/>
    </row>
    <row r="942" ht="15.75" customHeight="1">
      <c r="A942" s="78"/>
      <c r="B942" s="78"/>
      <c r="C942" s="78"/>
      <c r="D942" s="112"/>
    </row>
    <row r="943" ht="15.75" customHeight="1">
      <c r="A943" s="78"/>
      <c r="B943" s="78"/>
      <c r="C943" s="78"/>
      <c r="D943" s="112"/>
    </row>
    <row r="944" ht="15.75" customHeight="1">
      <c r="A944" s="78"/>
      <c r="B944" s="78"/>
      <c r="C944" s="78"/>
      <c r="D944" s="112"/>
    </row>
    <row r="945" ht="15.75" customHeight="1">
      <c r="A945" s="78"/>
      <c r="B945" s="78"/>
      <c r="C945" s="78"/>
      <c r="D945" s="112"/>
    </row>
    <row r="946" ht="15.75" customHeight="1">
      <c r="A946" s="78"/>
      <c r="B946" s="78"/>
      <c r="C946" s="78"/>
      <c r="D946" s="112"/>
    </row>
    <row r="947" ht="15.75" customHeight="1">
      <c r="A947" s="78"/>
      <c r="B947" s="78"/>
      <c r="C947" s="78"/>
      <c r="D947" s="112"/>
    </row>
    <row r="948" ht="15.75" customHeight="1">
      <c r="A948" s="78"/>
      <c r="B948" s="78"/>
      <c r="C948" s="78"/>
      <c r="D948" s="112"/>
    </row>
    <row r="949" ht="15.75" customHeight="1">
      <c r="A949" s="78"/>
      <c r="B949" s="78"/>
      <c r="C949" s="78"/>
      <c r="D949" s="112"/>
    </row>
    <row r="950" ht="15.75" customHeight="1">
      <c r="A950" s="78"/>
      <c r="B950" s="78"/>
      <c r="C950" s="78"/>
      <c r="D950" s="112"/>
    </row>
    <row r="951" ht="15.75" customHeight="1">
      <c r="A951" s="78"/>
      <c r="B951" s="78"/>
      <c r="C951" s="78"/>
      <c r="D951" s="112"/>
    </row>
    <row r="952" ht="15.75" customHeight="1">
      <c r="A952" s="78"/>
      <c r="B952" s="78"/>
      <c r="C952" s="78"/>
      <c r="D952" s="112"/>
    </row>
    <row r="953" ht="15.75" customHeight="1">
      <c r="A953" s="78"/>
      <c r="B953" s="78"/>
      <c r="C953" s="78"/>
      <c r="D953" s="112"/>
    </row>
    <row r="954" ht="15.75" customHeight="1">
      <c r="A954" s="78"/>
      <c r="B954" s="78"/>
      <c r="C954" s="78"/>
      <c r="D954" s="112"/>
    </row>
    <row r="955" ht="15.75" customHeight="1">
      <c r="A955" s="78"/>
      <c r="B955" s="78"/>
      <c r="C955" s="78"/>
      <c r="D955" s="112"/>
    </row>
    <row r="956" ht="15.75" customHeight="1">
      <c r="A956" s="78"/>
      <c r="B956" s="78"/>
      <c r="C956" s="78"/>
      <c r="D956" s="112"/>
    </row>
    <row r="957" ht="15.75" customHeight="1">
      <c r="A957" s="78"/>
      <c r="B957" s="78"/>
      <c r="C957" s="78"/>
      <c r="D957" s="112"/>
    </row>
    <row r="958" ht="15.75" customHeight="1">
      <c r="A958" s="78"/>
      <c r="B958" s="78"/>
      <c r="C958" s="78"/>
      <c r="D958" s="112"/>
    </row>
    <row r="959" ht="15.75" customHeight="1">
      <c r="A959" s="78"/>
      <c r="B959" s="78"/>
      <c r="C959" s="78"/>
      <c r="D959" s="112"/>
    </row>
    <row r="960" ht="15.75" customHeight="1">
      <c r="A960" s="78"/>
      <c r="B960" s="78"/>
      <c r="C960" s="78"/>
      <c r="D960" s="112"/>
    </row>
    <row r="961" ht="15.75" customHeight="1">
      <c r="A961" s="78"/>
      <c r="B961" s="78"/>
      <c r="C961" s="78"/>
      <c r="D961" s="112"/>
    </row>
    <row r="962" ht="15.75" customHeight="1">
      <c r="A962" s="78"/>
      <c r="B962" s="78"/>
      <c r="C962" s="78"/>
      <c r="D962" s="112"/>
    </row>
    <row r="963" ht="15.75" customHeight="1">
      <c r="A963" s="78"/>
      <c r="B963" s="78"/>
      <c r="C963" s="78"/>
      <c r="D963" s="112"/>
    </row>
    <row r="964" ht="15.75" customHeight="1">
      <c r="A964" s="78"/>
      <c r="B964" s="78"/>
      <c r="C964" s="78"/>
      <c r="D964" s="112"/>
    </row>
    <row r="965" ht="15.75" customHeight="1">
      <c r="A965" s="78"/>
      <c r="B965" s="78"/>
      <c r="C965" s="78"/>
      <c r="D965" s="112"/>
    </row>
    <row r="966" ht="15.75" customHeight="1">
      <c r="A966" s="78"/>
      <c r="B966" s="78"/>
      <c r="C966" s="78"/>
      <c r="D966" s="112"/>
    </row>
    <row r="967" ht="15.75" customHeight="1">
      <c r="A967" s="78"/>
      <c r="B967" s="78"/>
      <c r="C967" s="78"/>
      <c r="D967" s="112"/>
    </row>
    <row r="968" ht="15.75" customHeight="1">
      <c r="A968" s="78"/>
      <c r="B968" s="78"/>
      <c r="C968" s="78"/>
      <c r="D968" s="112"/>
    </row>
    <row r="969" ht="15.75" customHeight="1">
      <c r="A969" s="78"/>
      <c r="B969" s="78"/>
      <c r="C969" s="78"/>
      <c r="D969" s="112"/>
    </row>
    <row r="970" ht="15.75" customHeight="1">
      <c r="A970" s="78"/>
      <c r="B970" s="78"/>
      <c r="C970" s="78"/>
      <c r="D970" s="112"/>
    </row>
    <row r="971" ht="15.75" customHeight="1">
      <c r="A971" s="78"/>
      <c r="B971" s="78"/>
      <c r="C971" s="78"/>
      <c r="D971" s="112"/>
    </row>
    <row r="972" ht="15.75" customHeight="1">
      <c r="A972" s="78"/>
      <c r="B972" s="78"/>
      <c r="C972" s="78"/>
      <c r="D972" s="112"/>
    </row>
    <row r="973" ht="15.75" customHeight="1">
      <c r="A973" s="78"/>
      <c r="B973" s="78"/>
      <c r="C973" s="78"/>
      <c r="D973" s="112"/>
    </row>
    <row r="974" ht="15.75" customHeight="1">
      <c r="A974" s="78"/>
      <c r="B974" s="78"/>
      <c r="C974" s="78"/>
      <c r="D974" s="112"/>
    </row>
    <row r="975" ht="15.75" customHeight="1">
      <c r="A975" s="78"/>
      <c r="B975" s="78"/>
      <c r="C975" s="78"/>
      <c r="D975" s="112"/>
    </row>
    <row r="976" ht="15.75" customHeight="1">
      <c r="A976" s="78"/>
      <c r="B976" s="78"/>
      <c r="C976" s="78"/>
      <c r="D976" s="112"/>
    </row>
    <row r="977" ht="15.75" customHeight="1">
      <c r="A977" s="78"/>
      <c r="B977" s="78"/>
      <c r="C977" s="78"/>
      <c r="D977" s="112"/>
    </row>
    <row r="978" ht="15.75" customHeight="1">
      <c r="A978" s="78"/>
      <c r="B978" s="78"/>
      <c r="C978" s="78"/>
      <c r="D978" s="112"/>
    </row>
    <row r="979" ht="15.75" customHeight="1">
      <c r="A979" s="78"/>
      <c r="B979" s="78"/>
      <c r="C979" s="78"/>
      <c r="D979" s="112"/>
    </row>
    <row r="980" ht="15.75" customHeight="1">
      <c r="A980" s="78"/>
      <c r="B980" s="78"/>
      <c r="C980" s="78"/>
      <c r="D980" s="112"/>
    </row>
    <row r="981" ht="15.75" customHeight="1">
      <c r="A981" s="78"/>
      <c r="B981" s="78"/>
      <c r="C981" s="78"/>
      <c r="D981" s="112"/>
    </row>
    <row r="982" ht="15.75" customHeight="1">
      <c r="A982" s="78"/>
      <c r="B982" s="78"/>
      <c r="C982" s="78"/>
      <c r="D982" s="112"/>
    </row>
    <row r="983" ht="15.75" customHeight="1">
      <c r="A983" s="78"/>
      <c r="B983" s="78"/>
      <c r="C983" s="78"/>
      <c r="D983" s="112"/>
    </row>
    <row r="984" ht="15.75" customHeight="1">
      <c r="A984" s="78"/>
      <c r="B984" s="78"/>
      <c r="C984" s="78"/>
      <c r="D984" s="112"/>
    </row>
    <row r="985" ht="15.75" customHeight="1">
      <c r="A985" s="78"/>
      <c r="B985" s="78"/>
      <c r="C985" s="78"/>
      <c r="D985" s="112"/>
    </row>
    <row r="986" ht="15.75" customHeight="1">
      <c r="A986" s="78"/>
      <c r="B986" s="78"/>
      <c r="C986" s="78"/>
      <c r="D986" s="112"/>
    </row>
    <row r="987" ht="15.75" customHeight="1">
      <c r="A987" s="78"/>
      <c r="B987" s="78"/>
      <c r="C987" s="78"/>
      <c r="D987" s="112"/>
    </row>
    <row r="988" ht="15.75" customHeight="1">
      <c r="A988" s="78"/>
      <c r="B988" s="78"/>
      <c r="C988" s="78"/>
      <c r="D988" s="112"/>
    </row>
    <row r="989" ht="15.75" customHeight="1">
      <c r="A989" s="78"/>
      <c r="B989" s="78"/>
      <c r="C989" s="78"/>
      <c r="D989" s="112"/>
    </row>
    <row r="990" ht="15.75" customHeight="1">
      <c r="A990" s="78"/>
      <c r="B990" s="78"/>
      <c r="C990" s="78"/>
      <c r="D990" s="112"/>
    </row>
    <row r="991" ht="15.75" customHeight="1">
      <c r="A991" s="78"/>
      <c r="B991" s="78"/>
      <c r="C991" s="78"/>
      <c r="D991" s="112"/>
    </row>
    <row r="992" ht="15.75" customHeight="1">
      <c r="A992" s="78"/>
      <c r="B992" s="78"/>
      <c r="C992" s="78"/>
      <c r="D992" s="112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68" t="s">
        <v>61</v>
      </c>
      <c r="B1" s="69" t="s">
        <v>79</v>
      </c>
      <c r="C1" s="70" t="s">
        <v>80</v>
      </c>
      <c r="D1" s="72" t="s">
        <v>83</v>
      </c>
      <c r="E1" s="70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ht="15.75" customHeight="1">
      <c r="A2" s="74" t="str">
        <f>Inventory!O2</f>
        <v>NT_9_0</v>
      </c>
      <c r="B2" s="75">
        <v>0.0</v>
      </c>
      <c r="C2" s="75">
        <v>0.9837</v>
      </c>
      <c r="D2" s="76">
        <v>1.0078</v>
      </c>
      <c r="E2" s="77"/>
      <c r="F2" s="11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ht="15.75" customHeight="1">
      <c r="A3" s="79" t="str">
        <f>Inventory!O3</f>
        <v>NT_9_R</v>
      </c>
      <c r="B3" s="19">
        <v>0.0</v>
      </c>
      <c r="C3" s="19">
        <v>0.982</v>
      </c>
      <c r="D3" s="81">
        <v>1.0272</v>
      </c>
      <c r="E3" s="77"/>
      <c r="F3" s="11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ht="15.75" customHeight="1">
      <c r="A4" s="79" t="str">
        <f>Inventory!O4</f>
        <v>-3_9_0</v>
      </c>
      <c r="B4" s="19">
        <v>0.0</v>
      </c>
      <c r="C4" s="19">
        <v>0.9867</v>
      </c>
      <c r="D4" s="81">
        <v>1.0046</v>
      </c>
      <c r="E4" s="77"/>
      <c r="F4" s="11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ht="15.75" customHeight="1">
      <c r="A5" s="79" t="str">
        <f>Inventory!O5</f>
        <v>-3_9_R</v>
      </c>
      <c r="B5" s="19">
        <v>0.0</v>
      </c>
      <c r="C5" s="19">
        <v>0.9864</v>
      </c>
      <c r="D5" s="81">
        <v>1.0188</v>
      </c>
      <c r="E5" s="77"/>
      <c r="F5" s="11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ht="15.75" customHeight="1">
      <c r="A6" s="79" t="str">
        <f>Inventory!O6</f>
        <v>-3_9_60</v>
      </c>
      <c r="B6" s="19">
        <v>0.0</v>
      </c>
      <c r="C6" s="19">
        <v>0.9794</v>
      </c>
      <c r="D6" s="81">
        <v>1.0151</v>
      </c>
      <c r="E6" s="77"/>
      <c r="F6" s="11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ht="15.75" customHeight="1">
      <c r="A7" s="79" t="str">
        <f>Inventory!O7</f>
        <v>-3_9_6R</v>
      </c>
      <c r="B7" s="19">
        <v>0.0</v>
      </c>
      <c r="C7" s="19">
        <v>0.9796</v>
      </c>
      <c r="D7" s="81">
        <v>1.0046</v>
      </c>
      <c r="E7" s="77"/>
      <c r="F7" s="11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ht="15.75" customHeight="1">
      <c r="A8" s="79" t="str">
        <f>Inventory!O8</f>
        <v>-2_9_0</v>
      </c>
      <c r="B8" s="19">
        <v>0.0</v>
      </c>
      <c r="C8" s="19">
        <v>0.9819</v>
      </c>
      <c r="D8" s="81">
        <v>1.0027</v>
      </c>
      <c r="E8" s="77"/>
      <c r="F8" s="11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ht="15.75" customHeight="1">
      <c r="A9" s="79" t="str">
        <f>Inventory!O9</f>
        <v>-2_9_L</v>
      </c>
      <c r="B9" s="19">
        <v>0.0</v>
      </c>
      <c r="C9" s="19">
        <v>0.9861</v>
      </c>
      <c r="D9" s="81">
        <v>1.0012</v>
      </c>
      <c r="E9" s="77"/>
      <c r="F9" s="11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ht="15.75" customHeight="1">
      <c r="A10" s="79" t="str">
        <f>Inventory!O10</f>
        <v>-2_9_R</v>
      </c>
      <c r="B10" s="19">
        <v>0.0</v>
      </c>
      <c r="C10" s="19">
        <v>0.9843</v>
      </c>
      <c r="D10" s="81">
        <v>1.0192</v>
      </c>
      <c r="E10" s="77"/>
      <c r="F10" s="11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ht="15.75" customHeight="1">
      <c r="A11" s="79" t="str">
        <f>Inventory!O11</f>
        <v>-2_9_50</v>
      </c>
      <c r="B11" s="19">
        <v>0.0</v>
      </c>
      <c r="C11" s="19">
        <v>0.9818</v>
      </c>
      <c r="D11" s="81">
        <v>0.9982</v>
      </c>
      <c r="E11" s="77"/>
      <c r="F11" s="11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ht="15.75" customHeight="1">
      <c r="A12" s="79" t="str">
        <f>Inventory!O12</f>
        <v>-2_9_5R</v>
      </c>
      <c r="B12" s="19">
        <v>0.0</v>
      </c>
      <c r="C12" s="19">
        <v>0.9883</v>
      </c>
      <c r="D12" s="81">
        <v>1.0001</v>
      </c>
      <c r="E12" s="77"/>
      <c r="F12" s="11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ht="15.75" customHeight="1">
      <c r="A13" s="79" t="str">
        <f>Inventory!O13</f>
        <v>-1_9_0</v>
      </c>
      <c r="B13" s="19">
        <v>0.0</v>
      </c>
      <c r="C13" s="19">
        <v>0.988</v>
      </c>
      <c r="D13" s="81">
        <v>1.0032</v>
      </c>
      <c r="E13" s="77"/>
      <c r="F13" s="11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ht="15.75" customHeight="1">
      <c r="A14" s="79" t="str">
        <f>Inventory!O14</f>
        <v>-1_9_L</v>
      </c>
      <c r="B14" s="19">
        <v>0.0</v>
      </c>
      <c r="C14" s="19">
        <v>0.9856</v>
      </c>
      <c r="D14" s="81">
        <v>1.0132</v>
      </c>
      <c r="E14" s="77"/>
      <c r="F14" s="11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ht="15.75" customHeight="1">
      <c r="A15" s="79" t="str">
        <f>Inventory!O15</f>
        <v>-1_9_R</v>
      </c>
      <c r="B15" s="19">
        <v>0.0</v>
      </c>
      <c r="C15" s="19">
        <v>0.9832</v>
      </c>
      <c r="D15" s="81">
        <v>1.0167</v>
      </c>
      <c r="E15" s="77"/>
      <c r="F15" s="11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ht="15.75" customHeight="1">
      <c r="A16" s="79" t="str">
        <f>Inventory!O16</f>
        <v>-1_9_40</v>
      </c>
      <c r="B16" s="19">
        <v>0.0</v>
      </c>
      <c r="C16" s="19">
        <v>0.9863</v>
      </c>
      <c r="D16" s="81">
        <v>1.0124</v>
      </c>
      <c r="E16" s="77"/>
      <c r="F16" s="11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ht="15.75" customHeight="1">
      <c r="A17" s="82" t="str">
        <f>Inventory!O17</f>
        <v>-1_9_4R</v>
      </c>
      <c r="B17" s="83">
        <v>0.0</v>
      </c>
      <c r="C17" s="83">
        <v>0.9766</v>
      </c>
      <c r="D17" s="88">
        <v>0.9991</v>
      </c>
      <c r="E17" s="77"/>
      <c r="F17" s="11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ht="15.75" customHeight="1">
      <c r="A18" s="85" t="str">
        <f t="shared" ref="A18:A177" si="1">A2</f>
        <v>NT_9_0</v>
      </c>
      <c r="B18" s="86">
        <f t="shared" ref="B18:B177" si="2">B2+1</f>
        <v>1</v>
      </c>
      <c r="C18" s="87">
        <v>0.9816</v>
      </c>
      <c r="D18" s="89">
        <v>1.0134</v>
      </c>
      <c r="E18" s="77"/>
      <c r="F18" s="11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ht="15.75" customHeight="1">
      <c r="A19" s="90" t="str">
        <f t="shared" si="1"/>
        <v>NT_9_R</v>
      </c>
      <c r="B19" s="91">
        <f t="shared" si="2"/>
        <v>1</v>
      </c>
      <c r="C19" s="19">
        <v>0.9774</v>
      </c>
      <c r="D19" s="93">
        <v>0.9907</v>
      </c>
      <c r="E19" s="77"/>
      <c r="F19" s="11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</row>
    <row r="20" ht="15.75" customHeight="1">
      <c r="A20" s="90" t="str">
        <f t="shared" si="1"/>
        <v>-3_9_0</v>
      </c>
      <c r="B20" s="91">
        <f t="shared" si="2"/>
        <v>1</v>
      </c>
      <c r="C20" s="19">
        <v>0.9849</v>
      </c>
      <c r="D20" s="93">
        <v>1.0078</v>
      </c>
      <c r="E20" s="77"/>
      <c r="F20" s="11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</row>
    <row r="21" ht="15.75" customHeight="1">
      <c r="A21" s="90" t="str">
        <f t="shared" si="1"/>
        <v>-3_9_R</v>
      </c>
      <c r="B21" s="91">
        <f t="shared" si="2"/>
        <v>1</v>
      </c>
      <c r="C21" s="19">
        <v>0.9845</v>
      </c>
      <c r="D21" s="93">
        <v>1.0094</v>
      </c>
      <c r="E21" s="77"/>
      <c r="F21" s="11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</row>
    <row r="22" ht="15.75" customHeight="1">
      <c r="A22" s="90" t="str">
        <f t="shared" si="1"/>
        <v>-3_9_60</v>
      </c>
      <c r="B22" s="91">
        <f t="shared" si="2"/>
        <v>1</v>
      </c>
      <c r="C22" s="19">
        <v>0.9833</v>
      </c>
      <c r="D22" s="93">
        <v>1.0062</v>
      </c>
      <c r="E22" s="77"/>
      <c r="F22" s="11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</row>
    <row r="23" ht="15.75" customHeight="1">
      <c r="A23" s="90" t="str">
        <f t="shared" si="1"/>
        <v>-3_9_6R</v>
      </c>
      <c r="B23" s="91">
        <f t="shared" si="2"/>
        <v>1</v>
      </c>
      <c r="C23" s="19">
        <v>0.988</v>
      </c>
      <c r="D23" s="93">
        <v>1.0098</v>
      </c>
      <c r="E23" s="77"/>
      <c r="F23" s="11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</row>
    <row r="24" ht="15.75" customHeight="1">
      <c r="A24" s="90" t="str">
        <f t="shared" si="1"/>
        <v>-2_9_0</v>
      </c>
      <c r="B24" s="91">
        <f t="shared" si="2"/>
        <v>1</v>
      </c>
      <c r="C24" s="19">
        <v>0.988</v>
      </c>
      <c r="D24" s="93">
        <v>1.0027</v>
      </c>
      <c r="E24" s="77"/>
      <c r="F24" s="11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</row>
    <row r="25" ht="15.75" customHeight="1">
      <c r="A25" s="90" t="str">
        <f t="shared" si="1"/>
        <v>-2_9_L</v>
      </c>
      <c r="B25" s="91">
        <f t="shared" si="2"/>
        <v>1</v>
      </c>
      <c r="C25" s="19">
        <v>0.979</v>
      </c>
      <c r="D25" s="93">
        <v>1.0068</v>
      </c>
      <c r="E25" s="77"/>
      <c r="F25" s="11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</row>
    <row r="26" ht="15.75" customHeight="1">
      <c r="A26" s="90" t="str">
        <f t="shared" si="1"/>
        <v>-2_9_R</v>
      </c>
      <c r="B26" s="91">
        <f t="shared" si="2"/>
        <v>1</v>
      </c>
      <c r="C26" s="19">
        <v>0.9889</v>
      </c>
      <c r="D26" s="93">
        <v>1.0236</v>
      </c>
      <c r="E26" s="77"/>
      <c r="F26" s="11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</row>
    <row r="27" ht="15.75" customHeight="1">
      <c r="A27" s="90" t="str">
        <f t="shared" si="1"/>
        <v>-2_9_50</v>
      </c>
      <c r="B27" s="91">
        <f t="shared" si="2"/>
        <v>1</v>
      </c>
      <c r="C27" s="19">
        <v>0.9894</v>
      </c>
      <c r="D27" s="93">
        <v>1.0025</v>
      </c>
      <c r="E27" s="77"/>
      <c r="F27" s="11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</row>
    <row r="28" ht="15.75" customHeight="1">
      <c r="A28" s="90" t="str">
        <f t="shared" si="1"/>
        <v>-2_9_5R</v>
      </c>
      <c r="B28" s="91">
        <f t="shared" si="2"/>
        <v>1</v>
      </c>
      <c r="C28" s="19">
        <v>0.9838</v>
      </c>
      <c r="D28" s="93">
        <v>1.0131</v>
      </c>
      <c r="E28" s="77"/>
      <c r="F28" s="11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</row>
    <row r="29" ht="15.75" customHeight="1">
      <c r="A29" s="90" t="str">
        <f t="shared" si="1"/>
        <v>-1_9_0</v>
      </c>
      <c r="B29" s="91">
        <f t="shared" si="2"/>
        <v>1</v>
      </c>
      <c r="C29" s="19">
        <v>0.9841</v>
      </c>
      <c r="D29" s="93">
        <v>1.0114</v>
      </c>
      <c r="E29" s="77"/>
      <c r="F29" s="11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</row>
    <row r="30" ht="15.75" customHeight="1">
      <c r="A30" s="90" t="str">
        <f t="shared" si="1"/>
        <v>-1_9_L</v>
      </c>
      <c r="B30" s="91">
        <f t="shared" si="2"/>
        <v>1</v>
      </c>
      <c r="C30" s="19">
        <v>0.9926</v>
      </c>
      <c r="D30" s="93">
        <v>1.0042</v>
      </c>
      <c r="E30" s="77"/>
      <c r="F30" s="11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</row>
    <row r="31" ht="15.75" customHeight="1">
      <c r="A31" s="90" t="str">
        <f t="shared" si="1"/>
        <v>-1_9_R</v>
      </c>
      <c r="B31" s="91">
        <f t="shared" si="2"/>
        <v>1</v>
      </c>
      <c r="C31" s="19">
        <v>0.9906</v>
      </c>
      <c r="D31" s="93">
        <v>1.0121</v>
      </c>
      <c r="E31" s="77"/>
      <c r="F31" s="11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</row>
    <row r="32" ht="15.75" customHeight="1">
      <c r="A32" s="90" t="str">
        <f t="shared" si="1"/>
        <v>-1_9_40</v>
      </c>
      <c r="B32" s="91">
        <f t="shared" si="2"/>
        <v>1</v>
      </c>
      <c r="C32" s="19">
        <v>0.9876</v>
      </c>
      <c r="D32" s="93">
        <v>1.0078</v>
      </c>
      <c r="E32" s="77"/>
      <c r="F32" s="11"/>
    </row>
    <row r="33" ht="15.75" customHeight="1">
      <c r="A33" s="94" t="str">
        <f t="shared" si="1"/>
        <v>-1_9_4R</v>
      </c>
      <c r="B33" s="95">
        <f t="shared" si="2"/>
        <v>1</v>
      </c>
      <c r="C33" s="96">
        <v>0.9859</v>
      </c>
      <c r="D33" s="101">
        <v>1.0017</v>
      </c>
      <c r="E33" s="77"/>
      <c r="F33" s="11"/>
    </row>
    <row r="34" ht="15.75" customHeight="1">
      <c r="A34" s="98" t="str">
        <f t="shared" si="1"/>
        <v>NT_9_0</v>
      </c>
      <c r="B34" s="99">
        <f t="shared" si="2"/>
        <v>2</v>
      </c>
      <c r="C34" s="75">
        <v>1.044</v>
      </c>
      <c r="D34" s="100">
        <v>1.0728</v>
      </c>
      <c r="E34" s="77"/>
      <c r="F34" s="11"/>
    </row>
    <row r="35" ht="15.75" customHeight="1">
      <c r="A35" s="102" t="str">
        <f t="shared" si="1"/>
        <v>NT_9_R</v>
      </c>
      <c r="B35" s="91">
        <f t="shared" si="2"/>
        <v>2</v>
      </c>
      <c r="C35" s="19">
        <v>1.0416</v>
      </c>
      <c r="D35" s="104">
        <v>1.0668</v>
      </c>
      <c r="E35" s="77"/>
      <c r="F35" s="11"/>
    </row>
    <row r="36" ht="15.75" customHeight="1">
      <c r="A36" s="102" t="str">
        <f t="shared" si="1"/>
        <v>-3_9_0</v>
      </c>
      <c r="B36" s="91">
        <f t="shared" si="2"/>
        <v>2</v>
      </c>
      <c r="C36" s="19">
        <v>1.0395</v>
      </c>
      <c r="D36" s="104">
        <v>1.0663</v>
      </c>
      <c r="E36" s="77"/>
      <c r="F36" s="11"/>
    </row>
    <row r="37" ht="15.75" customHeight="1">
      <c r="A37" s="102" t="str">
        <f t="shared" si="1"/>
        <v>-3_9_R</v>
      </c>
      <c r="B37" s="91">
        <f t="shared" si="2"/>
        <v>2</v>
      </c>
      <c r="C37" s="19">
        <v>1.043</v>
      </c>
      <c r="D37" s="104">
        <v>1.0746</v>
      </c>
      <c r="E37" s="77"/>
      <c r="F37" s="11"/>
    </row>
    <row r="38" ht="15.75" customHeight="1">
      <c r="A38" s="102" t="str">
        <f t="shared" si="1"/>
        <v>-3_9_60</v>
      </c>
      <c r="B38" s="91">
        <f t="shared" si="2"/>
        <v>2</v>
      </c>
      <c r="C38" s="19">
        <v>1.0441</v>
      </c>
      <c r="D38" s="104">
        <v>1.0562</v>
      </c>
      <c r="E38" s="77"/>
      <c r="F38" s="11"/>
    </row>
    <row r="39" ht="15.75" customHeight="1">
      <c r="A39" s="102" t="str">
        <f t="shared" si="1"/>
        <v>-3_9_6R</v>
      </c>
      <c r="B39" s="91">
        <f t="shared" si="2"/>
        <v>2</v>
      </c>
      <c r="C39" s="19">
        <v>1.0443</v>
      </c>
      <c r="D39" s="104">
        <v>1.0672</v>
      </c>
      <c r="E39" s="77"/>
      <c r="F39" s="11"/>
    </row>
    <row r="40" ht="15.75" customHeight="1">
      <c r="A40" s="102" t="str">
        <f t="shared" si="1"/>
        <v>-2_9_0</v>
      </c>
      <c r="B40" s="91">
        <f t="shared" si="2"/>
        <v>2</v>
      </c>
      <c r="C40" s="19">
        <v>1.0352</v>
      </c>
      <c r="D40" s="104">
        <v>1.0647</v>
      </c>
      <c r="E40" s="77"/>
      <c r="F40" s="11"/>
    </row>
    <row r="41" ht="15.75" customHeight="1">
      <c r="A41" s="102" t="str">
        <f t="shared" si="1"/>
        <v>-2_9_L</v>
      </c>
      <c r="B41" s="91">
        <f t="shared" si="2"/>
        <v>2</v>
      </c>
      <c r="C41" s="19">
        <v>1.0403</v>
      </c>
      <c r="D41" s="104">
        <v>1.0562</v>
      </c>
      <c r="E41" s="77"/>
      <c r="F41" s="11"/>
    </row>
    <row r="42" ht="15.75" customHeight="1">
      <c r="A42" s="102" t="str">
        <f t="shared" si="1"/>
        <v>-2_9_R</v>
      </c>
      <c r="B42" s="91">
        <f t="shared" si="2"/>
        <v>2</v>
      </c>
      <c r="C42" s="19">
        <v>1.0373</v>
      </c>
      <c r="D42" s="104">
        <v>1.0678</v>
      </c>
      <c r="E42" s="77"/>
      <c r="F42" s="11"/>
    </row>
    <row r="43" ht="15.75" customHeight="1">
      <c r="A43" s="102" t="str">
        <f t="shared" si="1"/>
        <v>-2_9_50</v>
      </c>
      <c r="B43" s="91">
        <f t="shared" si="2"/>
        <v>2</v>
      </c>
      <c r="C43" s="19">
        <v>1.0361</v>
      </c>
      <c r="D43" s="104">
        <v>1.0624</v>
      </c>
      <c r="E43" s="77"/>
      <c r="F43" s="11"/>
    </row>
    <row r="44" ht="15.75" customHeight="1">
      <c r="A44" s="102" t="str">
        <f t="shared" si="1"/>
        <v>-2_9_5R</v>
      </c>
      <c r="B44" s="91">
        <f t="shared" si="2"/>
        <v>2</v>
      </c>
      <c r="C44" s="19">
        <v>1.0412</v>
      </c>
      <c r="D44" s="104">
        <v>1.0726</v>
      </c>
      <c r="E44" s="77"/>
      <c r="F44" s="11"/>
    </row>
    <row r="45" ht="15.75" customHeight="1">
      <c r="A45" s="102" t="str">
        <f t="shared" si="1"/>
        <v>-1_9_0</v>
      </c>
      <c r="B45" s="91">
        <f t="shared" si="2"/>
        <v>2</v>
      </c>
      <c r="C45" s="19">
        <v>1.0437</v>
      </c>
      <c r="D45" s="104">
        <v>1.0656</v>
      </c>
      <c r="E45" s="77"/>
      <c r="F45" s="11"/>
    </row>
    <row r="46" ht="15.75" customHeight="1">
      <c r="A46" s="102" t="str">
        <f t="shared" si="1"/>
        <v>-1_9_L</v>
      </c>
      <c r="B46" s="91">
        <f t="shared" si="2"/>
        <v>2</v>
      </c>
      <c r="C46" s="19">
        <v>1.0441</v>
      </c>
      <c r="D46" s="104">
        <v>1.0682</v>
      </c>
      <c r="E46" s="77"/>
      <c r="F46" s="11"/>
    </row>
    <row r="47" ht="15.75" customHeight="1">
      <c r="A47" s="102" t="str">
        <f t="shared" si="1"/>
        <v>-1_9_R</v>
      </c>
      <c r="B47" s="91">
        <f t="shared" si="2"/>
        <v>2</v>
      </c>
      <c r="C47" s="19">
        <v>1.0379</v>
      </c>
      <c r="D47" s="104">
        <v>1.0701</v>
      </c>
      <c r="E47" s="77"/>
      <c r="F47" s="77"/>
    </row>
    <row r="48" ht="15.75" customHeight="1">
      <c r="A48" s="102" t="str">
        <f t="shared" si="1"/>
        <v>-1_9_40</v>
      </c>
      <c r="B48" s="91">
        <f t="shared" si="2"/>
        <v>2</v>
      </c>
      <c r="C48" s="19">
        <v>1.041</v>
      </c>
      <c r="D48" s="104">
        <v>1.0568</v>
      </c>
      <c r="E48" s="77"/>
      <c r="F48" s="77"/>
    </row>
    <row r="49" ht="15.75" customHeight="1">
      <c r="A49" s="105" t="str">
        <f t="shared" si="1"/>
        <v>-1_9_4R</v>
      </c>
      <c r="B49" s="106">
        <f t="shared" si="2"/>
        <v>2</v>
      </c>
      <c r="C49" s="83">
        <v>1.0351</v>
      </c>
      <c r="D49" s="108">
        <v>1.054</v>
      </c>
      <c r="E49" s="77"/>
      <c r="F49" s="77"/>
    </row>
    <row r="50" ht="15.75" customHeight="1">
      <c r="A50" s="85" t="str">
        <f t="shared" si="1"/>
        <v>NT_9_0</v>
      </c>
      <c r="B50" s="86">
        <f t="shared" si="2"/>
        <v>3</v>
      </c>
      <c r="C50" s="87">
        <v>1.0456</v>
      </c>
      <c r="D50" s="89">
        <v>1.0585</v>
      </c>
      <c r="E50" s="77"/>
      <c r="F50" s="77"/>
    </row>
    <row r="51" ht="15.75" customHeight="1">
      <c r="A51" s="90" t="str">
        <f t="shared" si="1"/>
        <v>NT_9_R</v>
      </c>
      <c r="B51" s="91">
        <f t="shared" si="2"/>
        <v>3</v>
      </c>
      <c r="C51" s="19">
        <v>1.0496</v>
      </c>
      <c r="D51" s="93">
        <v>1.0772</v>
      </c>
      <c r="E51" s="77"/>
      <c r="F51" s="77"/>
    </row>
    <row r="52" ht="15.75" customHeight="1">
      <c r="A52" s="90" t="str">
        <f t="shared" si="1"/>
        <v>-3_9_0</v>
      </c>
      <c r="B52" s="91">
        <f t="shared" si="2"/>
        <v>3</v>
      </c>
      <c r="C52" s="19">
        <v>1.0397</v>
      </c>
      <c r="D52" s="93">
        <v>1.054</v>
      </c>
      <c r="E52" s="77"/>
      <c r="F52" s="77"/>
    </row>
    <row r="53" ht="15.75" customHeight="1">
      <c r="A53" s="90" t="str">
        <f t="shared" si="1"/>
        <v>-3_9_R</v>
      </c>
      <c r="B53" s="91">
        <f t="shared" si="2"/>
        <v>3</v>
      </c>
      <c r="C53" s="19">
        <v>1.0409</v>
      </c>
      <c r="D53" s="93">
        <v>1.054</v>
      </c>
      <c r="E53" s="77"/>
      <c r="F53" s="77"/>
    </row>
    <row r="54" ht="15.75" customHeight="1">
      <c r="A54" s="90" t="str">
        <f t="shared" si="1"/>
        <v>-3_9_60</v>
      </c>
      <c r="B54" s="91">
        <f t="shared" si="2"/>
        <v>3</v>
      </c>
      <c r="C54" s="19">
        <v>1.0424</v>
      </c>
      <c r="D54" s="93">
        <v>1.0604</v>
      </c>
      <c r="E54" s="77"/>
      <c r="F54" s="77"/>
    </row>
    <row r="55" ht="15.75" customHeight="1">
      <c r="A55" s="90" t="str">
        <f t="shared" si="1"/>
        <v>-3_9_6R</v>
      </c>
      <c r="B55" s="91">
        <f t="shared" si="2"/>
        <v>3</v>
      </c>
      <c r="C55" s="19">
        <v>1.039</v>
      </c>
      <c r="D55" s="93">
        <v>1.0517</v>
      </c>
      <c r="E55" s="77"/>
      <c r="F55" s="77"/>
    </row>
    <row r="56" ht="15.75" customHeight="1">
      <c r="A56" s="90" t="str">
        <f t="shared" si="1"/>
        <v>-2_9_0</v>
      </c>
      <c r="B56" s="91">
        <f t="shared" si="2"/>
        <v>3</v>
      </c>
      <c r="C56" s="19">
        <v>1.039</v>
      </c>
      <c r="D56" s="93">
        <v>1.0485</v>
      </c>
      <c r="E56" s="77"/>
      <c r="F56" s="77"/>
    </row>
    <row r="57" ht="15.75" customHeight="1">
      <c r="A57" s="90" t="str">
        <f t="shared" si="1"/>
        <v>-2_9_L</v>
      </c>
      <c r="B57" s="91">
        <f t="shared" si="2"/>
        <v>3</v>
      </c>
      <c r="C57" s="19">
        <v>1.0359</v>
      </c>
      <c r="D57" s="93">
        <v>1.0663</v>
      </c>
      <c r="E57" s="77"/>
      <c r="F57" s="77"/>
    </row>
    <row r="58" ht="15.75" customHeight="1">
      <c r="A58" s="90" t="str">
        <f t="shared" si="1"/>
        <v>-2_9_R</v>
      </c>
      <c r="B58" s="91">
        <f t="shared" si="2"/>
        <v>3</v>
      </c>
      <c r="C58" s="19">
        <v>1.0454</v>
      </c>
      <c r="D58" s="93">
        <v>1.0679</v>
      </c>
      <c r="E58" s="77"/>
      <c r="F58" s="77"/>
    </row>
    <row r="59" ht="15.75" customHeight="1">
      <c r="A59" s="90" t="str">
        <f t="shared" si="1"/>
        <v>-2_9_50</v>
      </c>
      <c r="B59" s="91">
        <f t="shared" si="2"/>
        <v>3</v>
      </c>
      <c r="C59" s="19">
        <v>1.0416</v>
      </c>
      <c r="D59" s="93">
        <v>1.0732</v>
      </c>
      <c r="E59" s="77"/>
      <c r="F59" s="77"/>
    </row>
    <row r="60" ht="15.75" customHeight="1">
      <c r="A60" s="90" t="str">
        <f t="shared" si="1"/>
        <v>-2_9_5R</v>
      </c>
      <c r="B60" s="91">
        <f t="shared" si="2"/>
        <v>3</v>
      </c>
      <c r="C60" s="19">
        <v>1.0332</v>
      </c>
      <c r="D60" s="93">
        <v>1.0445</v>
      </c>
      <c r="E60" s="77"/>
      <c r="F60" s="77"/>
    </row>
    <row r="61" ht="15.75" customHeight="1">
      <c r="A61" s="90" t="str">
        <f t="shared" si="1"/>
        <v>-1_9_0</v>
      </c>
      <c r="B61" s="91">
        <f t="shared" si="2"/>
        <v>3</v>
      </c>
      <c r="C61" s="19">
        <v>1.0356</v>
      </c>
      <c r="D61" s="93">
        <v>1.0621</v>
      </c>
      <c r="E61" s="77"/>
      <c r="F61" s="77"/>
    </row>
    <row r="62" ht="15.75" customHeight="1">
      <c r="A62" s="90" t="str">
        <f t="shared" si="1"/>
        <v>-1_9_L</v>
      </c>
      <c r="B62" s="91">
        <f t="shared" si="2"/>
        <v>3</v>
      </c>
      <c r="C62" s="19">
        <v>1.0426</v>
      </c>
      <c r="D62" s="93">
        <v>1.0746</v>
      </c>
      <c r="E62" s="77"/>
      <c r="F62" s="11"/>
    </row>
    <row r="63" ht="15.75" customHeight="1">
      <c r="A63" s="90" t="str">
        <f t="shared" si="1"/>
        <v>-1_9_R</v>
      </c>
      <c r="B63" s="91">
        <f t="shared" si="2"/>
        <v>3</v>
      </c>
      <c r="C63" s="19">
        <v>1.0365</v>
      </c>
      <c r="D63" s="93">
        <v>1.0589</v>
      </c>
      <c r="E63" s="77"/>
      <c r="F63" s="11"/>
    </row>
    <row r="64" ht="15.75" customHeight="1">
      <c r="A64" s="90" t="str">
        <f t="shared" si="1"/>
        <v>-1_9_40</v>
      </c>
      <c r="B64" s="91">
        <f t="shared" si="2"/>
        <v>3</v>
      </c>
      <c r="C64" s="19">
        <v>1.0414</v>
      </c>
      <c r="D64" s="93">
        <v>1.054</v>
      </c>
      <c r="E64" s="77"/>
      <c r="F64" s="11"/>
    </row>
    <row r="65" ht="15.75" customHeight="1">
      <c r="A65" s="94" t="str">
        <f t="shared" si="1"/>
        <v>-1_9_4R</v>
      </c>
      <c r="B65" s="95">
        <f t="shared" si="2"/>
        <v>3</v>
      </c>
      <c r="C65" s="96">
        <v>1.0397</v>
      </c>
      <c r="D65" s="101">
        <v>1.065</v>
      </c>
      <c r="E65" s="77"/>
      <c r="F65" s="11"/>
    </row>
    <row r="66" ht="15.75" customHeight="1">
      <c r="A66" s="98" t="str">
        <f t="shared" si="1"/>
        <v>NT_9_0</v>
      </c>
      <c r="B66" s="99">
        <f t="shared" si="2"/>
        <v>4</v>
      </c>
      <c r="C66" s="75">
        <v>1.0436</v>
      </c>
      <c r="D66" s="100">
        <v>1.0682</v>
      </c>
      <c r="E66" s="77"/>
      <c r="F66" s="11"/>
    </row>
    <row r="67" ht="15.75" customHeight="1">
      <c r="A67" s="102" t="str">
        <f t="shared" si="1"/>
        <v>NT_9_R</v>
      </c>
      <c r="B67" s="91">
        <f t="shared" si="2"/>
        <v>4</v>
      </c>
      <c r="C67" s="19">
        <v>1.0448</v>
      </c>
      <c r="D67" s="104">
        <v>1.0557</v>
      </c>
      <c r="E67" s="77"/>
      <c r="F67" s="11"/>
    </row>
    <row r="68" ht="15.75" customHeight="1">
      <c r="A68" s="102" t="str">
        <f t="shared" si="1"/>
        <v>-3_9_0</v>
      </c>
      <c r="B68" s="91">
        <f t="shared" si="2"/>
        <v>4</v>
      </c>
      <c r="C68" s="19">
        <v>1.0423</v>
      </c>
      <c r="D68" s="104">
        <v>1.0738</v>
      </c>
      <c r="E68" s="77"/>
      <c r="F68" s="11"/>
    </row>
    <row r="69" ht="15.75" customHeight="1">
      <c r="A69" s="102" t="str">
        <f t="shared" si="1"/>
        <v>-3_9_R</v>
      </c>
      <c r="B69" s="91">
        <f t="shared" si="2"/>
        <v>4</v>
      </c>
      <c r="C69" s="19">
        <v>1.0389</v>
      </c>
      <c r="D69" s="104">
        <v>1.0658</v>
      </c>
      <c r="E69" s="77"/>
      <c r="F69" s="11"/>
    </row>
    <row r="70" ht="15.75" customHeight="1">
      <c r="A70" s="102" t="str">
        <f t="shared" si="1"/>
        <v>-3_9_60</v>
      </c>
      <c r="B70" s="91">
        <f t="shared" si="2"/>
        <v>4</v>
      </c>
      <c r="C70" s="19">
        <v>1.0382</v>
      </c>
      <c r="D70" s="104">
        <v>1.0587</v>
      </c>
      <c r="E70" s="77"/>
      <c r="F70" s="11"/>
    </row>
    <row r="71" ht="15.75" customHeight="1">
      <c r="A71" s="102" t="str">
        <f t="shared" si="1"/>
        <v>-3_9_6R</v>
      </c>
      <c r="B71" s="91">
        <f t="shared" si="2"/>
        <v>4</v>
      </c>
      <c r="C71" s="19">
        <v>1.038</v>
      </c>
      <c r="D71" s="104">
        <v>1.0645</v>
      </c>
      <c r="E71" s="77"/>
      <c r="F71" s="11"/>
    </row>
    <row r="72" ht="15.75" customHeight="1">
      <c r="A72" s="102" t="str">
        <f t="shared" si="1"/>
        <v>-2_9_0</v>
      </c>
      <c r="B72" s="91">
        <f t="shared" si="2"/>
        <v>4</v>
      </c>
      <c r="C72" s="19">
        <v>1.0401</v>
      </c>
      <c r="D72" s="104">
        <v>1.063</v>
      </c>
      <c r="E72" s="77"/>
      <c r="F72" s="11"/>
    </row>
    <row r="73" ht="15.75" customHeight="1">
      <c r="A73" s="102" t="str">
        <f t="shared" si="1"/>
        <v>-2_9_L</v>
      </c>
      <c r="B73" s="91">
        <f t="shared" si="2"/>
        <v>4</v>
      </c>
      <c r="C73" s="19">
        <v>1.0403</v>
      </c>
      <c r="D73" s="104">
        <v>1.0656</v>
      </c>
      <c r="E73" s="77"/>
      <c r="F73" s="11"/>
    </row>
    <row r="74" ht="15.75" customHeight="1">
      <c r="A74" s="102" t="str">
        <f t="shared" si="1"/>
        <v>-2_9_R</v>
      </c>
      <c r="B74" s="91">
        <f t="shared" si="2"/>
        <v>4</v>
      </c>
      <c r="C74" s="19">
        <v>1.0379</v>
      </c>
      <c r="D74" s="104">
        <v>1.0616</v>
      </c>
      <c r="E74" s="77"/>
      <c r="F74" s="11"/>
    </row>
    <row r="75" ht="15.75" customHeight="1">
      <c r="A75" s="102" t="str">
        <f t="shared" si="1"/>
        <v>-2_9_50</v>
      </c>
      <c r="B75" s="91">
        <f t="shared" si="2"/>
        <v>4</v>
      </c>
      <c r="C75" s="19">
        <v>1.0446</v>
      </c>
      <c r="D75" s="104">
        <v>1.0844</v>
      </c>
      <c r="E75" s="77"/>
      <c r="F75" s="11"/>
    </row>
    <row r="76" ht="15.75" customHeight="1">
      <c r="A76" s="102" t="str">
        <f t="shared" si="1"/>
        <v>-2_9_5R</v>
      </c>
      <c r="B76" s="91">
        <f t="shared" si="2"/>
        <v>4</v>
      </c>
      <c r="C76" s="19">
        <v>1.0447</v>
      </c>
      <c r="D76" s="104">
        <v>1.0761</v>
      </c>
      <c r="E76" s="77"/>
      <c r="F76" s="11"/>
    </row>
    <row r="77" ht="15.75" customHeight="1">
      <c r="A77" s="102" t="str">
        <f t="shared" si="1"/>
        <v>-1_9_0</v>
      </c>
      <c r="B77" s="91">
        <f t="shared" si="2"/>
        <v>4</v>
      </c>
      <c r="C77" s="19">
        <v>1.037</v>
      </c>
      <c r="D77" s="104">
        <v>1.0472</v>
      </c>
      <c r="E77" s="77"/>
      <c r="F77" s="11"/>
    </row>
    <row r="78" ht="15.75" customHeight="1">
      <c r="A78" s="102" t="str">
        <f t="shared" si="1"/>
        <v>-1_9_L</v>
      </c>
      <c r="B78" s="91">
        <f t="shared" si="2"/>
        <v>4</v>
      </c>
      <c r="C78" s="19">
        <v>1.0393</v>
      </c>
      <c r="D78" s="104">
        <v>1.0517</v>
      </c>
      <c r="E78" s="77"/>
      <c r="F78" s="11"/>
    </row>
    <row r="79" ht="15.75" customHeight="1">
      <c r="A79" s="102" t="str">
        <f t="shared" si="1"/>
        <v>-1_9_R</v>
      </c>
      <c r="B79" s="91">
        <f t="shared" si="2"/>
        <v>4</v>
      </c>
      <c r="C79" s="19">
        <v>1.0376</v>
      </c>
      <c r="D79" s="104">
        <v>1.0663</v>
      </c>
      <c r="E79" s="77"/>
      <c r="F79" s="11"/>
    </row>
    <row r="80" ht="15.75" customHeight="1">
      <c r="A80" s="102" t="str">
        <f t="shared" si="1"/>
        <v>-1_9_40</v>
      </c>
      <c r="B80" s="91">
        <f t="shared" si="2"/>
        <v>4</v>
      </c>
      <c r="C80" s="19">
        <v>1.035</v>
      </c>
      <c r="D80" s="104">
        <v>1.0544</v>
      </c>
      <c r="E80" s="77"/>
      <c r="F80" s="11"/>
    </row>
    <row r="81" ht="15.75" customHeight="1">
      <c r="A81" s="105" t="str">
        <f t="shared" si="1"/>
        <v>-1_9_4R</v>
      </c>
      <c r="B81" s="106">
        <f t="shared" si="2"/>
        <v>4</v>
      </c>
      <c r="C81" s="83">
        <v>1.0368</v>
      </c>
      <c r="D81" s="108">
        <v>1.0613</v>
      </c>
      <c r="E81" s="77"/>
      <c r="F81" s="11"/>
    </row>
    <row r="82" ht="15.75" customHeight="1">
      <c r="A82" s="85" t="str">
        <f t="shared" si="1"/>
        <v>NT_9_0</v>
      </c>
      <c r="B82" s="86">
        <f t="shared" si="2"/>
        <v>5</v>
      </c>
      <c r="C82" s="87">
        <v>1.0384</v>
      </c>
      <c r="D82" s="111">
        <v>1.0664</v>
      </c>
      <c r="E82" s="77"/>
      <c r="F82" s="11"/>
    </row>
    <row r="83" ht="15.75" customHeight="1">
      <c r="A83" s="90" t="str">
        <f t="shared" si="1"/>
        <v>NT_9_R</v>
      </c>
      <c r="B83" s="91">
        <f t="shared" si="2"/>
        <v>5</v>
      </c>
      <c r="C83" s="19">
        <v>1.0447</v>
      </c>
      <c r="D83" s="93">
        <v>1.065</v>
      </c>
      <c r="E83" s="77"/>
      <c r="F83" s="11"/>
    </row>
    <row r="84" ht="15.75" customHeight="1">
      <c r="A84" s="90" t="str">
        <f t="shared" si="1"/>
        <v>-3_9_0</v>
      </c>
      <c r="B84" s="91">
        <f t="shared" si="2"/>
        <v>5</v>
      </c>
      <c r="C84" s="19">
        <v>1.0406</v>
      </c>
      <c r="D84" s="93">
        <v>1.0631</v>
      </c>
      <c r="E84" s="77"/>
      <c r="F84" s="11"/>
    </row>
    <row r="85" ht="15.75" customHeight="1">
      <c r="A85" s="90" t="str">
        <f t="shared" si="1"/>
        <v>-3_9_R</v>
      </c>
      <c r="B85" s="91">
        <f t="shared" si="2"/>
        <v>5</v>
      </c>
      <c r="C85" s="19">
        <v>1.0376</v>
      </c>
      <c r="D85" s="93">
        <v>1.0531</v>
      </c>
      <c r="E85" s="77"/>
      <c r="F85" s="11"/>
    </row>
    <row r="86" ht="15.75" customHeight="1">
      <c r="A86" s="90" t="str">
        <f t="shared" si="1"/>
        <v>-3_9_60</v>
      </c>
      <c r="B86" s="91">
        <f t="shared" si="2"/>
        <v>5</v>
      </c>
      <c r="C86" s="19">
        <v>1.0429</v>
      </c>
      <c r="D86" s="93">
        <v>1.0706</v>
      </c>
      <c r="E86" s="77"/>
      <c r="F86" s="11"/>
    </row>
    <row r="87" ht="15.75" customHeight="1">
      <c r="A87" s="90" t="str">
        <f t="shared" si="1"/>
        <v>-3_9_6R</v>
      </c>
      <c r="B87" s="91">
        <f t="shared" si="2"/>
        <v>5</v>
      </c>
      <c r="C87" s="19">
        <v>1.0434</v>
      </c>
      <c r="D87" s="93">
        <v>1.0599</v>
      </c>
      <c r="E87" s="77"/>
      <c r="F87" s="11"/>
    </row>
    <row r="88" ht="15.75" customHeight="1">
      <c r="A88" s="90" t="str">
        <f t="shared" si="1"/>
        <v>-2_9_0</v>
      </c>
      <c r="B88" s="91">
        <f t="shared" si="2"/>
        <v>5</v>
      </c>
      <c r="C88" s="19">
        <v>1.0396</v>
      </c>
      <c r="D88" s="93">
        <v>1.0625</v>
      </c>
      <c r="E88" s="77"/>
      <c r="F88" s="11"/>
    </row>
    <row r="89" ht="15.75" customHeight="1">
      <c r="A89" s="90" t="str">
        <f t="shared" si="1"/>
        <v>-2_9_L</v>
      </c>
      <c r="B89" s="91">
        <f t="shared" si="2"/>
        <v>5</v>
      </c>
      <c r="C89" s="19">
        <v>1.0352</v>
      </c>
      <c r="D89" s="93">
        <v>1.0601</v>
      </c>
      <c r="F89" s="11"/>
    </row>
    <row r="90" ht="15.75" customHeight="1">
      <c r="A90" s="90" t="str">
        <f t="shared" si="1"/>
        <v>-2_9_R</v>
      </c>
      <c r="B90" s="91">
        <f t="shared" si="2"/>
        <v>5</v>
      </c>
      <c r="C90" s="19">
        <v>1.0428</v>
      </c>
      <c r="D90" s="93">
        <v>1.0846</v>
      </c>
      <c r="E90" s="77"/>
      <c r="F90" s="11"/>
    </row>
    <row r="91" ht="15.75" customHeight="1">
      <c r="A91" s="90" t="str">
        <f t="shared" si="1"/>
        <v>-2_9_50</v>
      </c>
      <c r="B91" s="91">
        <f t="shared" si="2"/>
        <v>5</v>
      </c>
      <c r="C91" s="19">
        <v>1.0442</v>
      </c>
      <c r="D91" s="93">
        <v>1.0735</v>
      </c>
      <c r="E91" s="77"/>
      <c r="F91" s="11"/>
    </row>
    <row r="92" ht="15.75" customHeight="1">
      <c r="A92" s="90" t="str">
        <f t="shared" si="1"/>
        <v>-2_9_5R</v>
      </c>
      <c r="B92" s="91">
        <f t="shared" si="2"/>
        <v>5</v>
      </c>
      <c r="C92" s="19">
        <v>1.0356</v>
      </c>
      <c r="D92" s="93">
        <v>1.0662</v>
      </c>
      <c r="E92" s="77"/>
      <c r="F92" s="11"/>
    </row>
    <row r="93" ht="15.75" customHeight="1">
      <c r="A93" s="90" t="str">
        <f t="shared" si="1"/>
        <v>-1_9_0</v>
      </c>
      <c r="B93" s="91">
        <f t="shared" si="2"/>
        <v>5</v>
      </c>
      <c r="C93" s="19">
        <v>1.035</v>
      </c>
      <c r="D93" s="93">
        <v>1.06</v>
      </c>
      <c r="E93" s="77"/>
      <c r="F93" s="11"/>
    </row>
    <row r="94" ht="15.75" customHeight="1">
      <c r="A94" s="90" t="str">
        <f t="shared" si="1"/>
        <v>-1_9_L</v>
      </c>
      <c r="B94" s="91">
        <f t="shared" si="2"/>
        <v>5</v>
      </c>
      <c r="C94" s="19">
        <v>1.0354</v>
      </c>
      <c r="D94" s="93">
        <v>1.0513</v>
      </c>
      <c r="E94" s="77"/>
      <c r="F94" s="11"/>
    </row>
    <row r="95" ht="15.75" customHeight="1">
      <c r="A95" s="90" t="str">
        <f t="shared" si="1"/>
        <v>-1_9_R</v>
      </c>
      <c r="B95" s="91">
        <f t="shared" si="2"/>
        <v>5</v>
      </c>
      <c r="C95" s="19">
        <v>1.0332</v>
      </c>
      <c r="D95" s="93">
        <v>1.0507</v>
      </c>
      <c r="E95" s="77"/>
      <c r="F95" s="11"/>
    </row>
    <row r="96" ht="15.75" customHeight="1">
      <c r="A96" s="90" t="str">
        <f t="shared" si="1"/>
        <v>-1_9_40</v>
      </c>
      <c r="B96" s="91">
        <f t="shared" si="2"/>
        <v>5</v>
      </c>
      <c r="C96" s="19">
        <v>1.0377</v>
      </c>
      <c r="D96" s="93">
        <v>1.0591</v>
      </c>
      <c r="E96" s="77"/>
      <c r="F96" s="11"/>
    </row>
    <row r="97" ht="15.75" customHeight="1">
      <c r="A97" s="94" t="str">
        <f t="shared" si="1"/>
        <v>-1_9_4R</v>
      </c>
      <c r="B97" s="95">
        <f t="shared" si="2"/>
        <v>5</v>
      </c>
      <c r="C97" s="96">
        <v>1.0371</v>
      </c>
      <c r="D97" s="101">
        <v>1.0605</v>
      </c>
      <c r="E97" s="77"/>
      <c r="F97" s="11"/>
    </row>
    <row r="98" ht="15.75" customHeight="1">
      <c r="A98" s="98" t="str">
        <f t="shared" si="1"/>
        <v>NT_9_0</v>
      </c>
      <c r="B98" s="99">
        <f t="shared" si="2"/>
        <v>6</v>
      </c>
      <c r="C98" s="75">
        <v>1.0396</v>
      </c>
      <c r="D98" s="100">
        <v>1.0612</v>
      </c>
      <c r="E98" s="77"/>
      <c r="F98" s="11"/>
    </row>
    <row r="99" ht="15.75" customHeight="1">
      <c r="A99" s="102" t="str">
        <f t="shared" si="1"/>
        <v>NT_9_R</v>
      </c>
      <c r="B99" s="91">
        <f t="shared" si="2"/>
        <v>6</v>
      </c>
      <c r="C99" s="19">
        <v>1.047</v>
      </c>
      <c r="D99" s="104">
        <v>1.0712</v>
      </c>
      <c r="E99" s="77"/>
      <c r="F99" s="11"/>
    </row>
    <row r="100" ht="15.75" customHeight="1">
      <c r="A100" s="102" t="str">
        <f t="shared" si="1"/>
        <v>-3_9_0</v>
      </c>
      <c r="B100" s="91">
        <f t="shared" si="2"/>
        <v>6</v>
      </c>
      <c r="C100" s="19">
        <v>1.0412</v>
      </c>
      <c r="D100" s="104">
        <v>1.0627</v>
      </c>
      <c r="E100" s="77"/>
      <c r="F100" s="11"/>
    </row>
    <row r="101" ht="15.75" customHeight="1">
      <c r="A101" s="102" t="str">
        <f t="shared" si="1"/>
        <v>-3_9_R</v>
      </c>
      <c r="B101" s="91">
        <f t="shared" si="2"/>
        <v>6</v>
      </c>
      <c r="C101" s="19">
        <v>1.0382</v>
      </c>
      <c r="D101" s="104">
        <v>1.0532</v>
      </c>
      <c r="E101" s="77"/>
      <c r="F101" s="11"/>
    </row>
    <row r="102" ht="15.75" customHeight="1">
      <c r="A102" s="102" t="str">
        <f t="shared" si="1"/>
        <v>-3_9_60</v>
      </c>
      <c r="B102" s="91">
        <f t="shared" si="2"/>
        <v>6</v>
      </c>
      <c r="C102" s="19">
        <v>1.0406</v>
      </c>
      <c r="D102" s="104">
        <v>1.0612</v>
      </c>
      <c r="E102" s="77"/>
      <c r="F102" s="11"/>
    </row>
    <row r="103" ht="15.75" customHeight="1">
      <c r="A103" s="102" t="str">
        <f t="shared" si="1"/>
        <v>-3_9_6R</v>
      </c>
      <c r="B103" s="91">
        <f t="shared" si="2"/>
        <v>6</v>
      </c>
      <c r="C103" s="19">
        <v>1.041</v>
      </c>
      <c r="D103" s="104">
        <v>1.063</v>
      </c>
      <c r="E103" s="77"/>
      <c r="F103" s="11"/>
    </row>
    <row r="104" ht="15.75" customHeight="1">
      <c r="A104" s="102" t="str">
        <f t="shared" si="1"/>
        <v>-2_9_0</v>
      </c>
      <c r="B104" s="91">
        <f t="shared" si="2"/>
        <v>6</v>
      </c>
      <c r="C104" s="19">
        <v>1.0401</v>
      </c>
      <c r="D104" s="104">
        <v>1.0657</v>
      </c>
      <c r="E104" s="77"/>
      <c r="F104" s="11"/>
    </row>
    <row r="105" ht="15.75" customHeight="1">
      <c r="A105" s="102" t="str">
        <f t="shared" si="1"/>
        <v>-2_9_L</v>
      </c>
      <c r="B105" s="91">
        <f t="shared" si="2"/>
        <v>6</v>
      </c>
      <c r="C105" s="19">
        <v>1.0457</v>
      </c>
      <c r="D105" s="104">
        <v>1.0589</v>
      </c>
      <c r="E105" s="77"/>
      <c r="F105" s="11"/>
    </row>
    <row r="106" ht="15.75" customHeight="1">
      <c r="A106" s="102" t="str">
        <f t="shared" si="1"/>
        <v>-2_9_R</v>
      </c>
      <c r="B106" s="91">
        <f t="shared" si="2"/>
        <v>6</v>
      </c>
      <c r="C106" s="19">
        <v>1.0386</v>
      </c>
      <c r="D106" s="104">
        <v>1.054</v>
      </c>
      <c r="E106" s="77"/>
      <c r="F106" s="11"/>
    </row>
    <row r="107" ht="15.75" customHeight="1">
      <c r="A107" s="102" t="str">
        <f t="shared" si="1"/>
        <v>-2_9_50</v>
      </c>
      <c r="B107" s="91">
        <f t="shared" si="2"/>
        <v>6</v>
      </c>
      <c r="C107" s="19">
        <v>1.04</v>
      </c>
      <c r="D107" s="104">
        <v>1.0639</v>
      </c>
      <c r="E107" s="77"/>
      <c r="F107" s="11"/>
    </row>
    <row r="108" ht="15.75" customHeight="1">
      <c r="A108" s="102" t="str">
        <f t="shared" si="1"/>
        <v>-2_9_5R</v>
      </c>
      <c r="B108" s="91">
        <f t="shared" si="2"/>
        <v>6</v>
      </c>
      <c r="C108" s="19">
        <v>1.0427</v>
      </c>
      <c r="D108" s="104">
        <v>1.0599</v>
      </c>
      <c r="E108" s="77"/>
      <c r="F108" s="11"/>
    </row>
    <row r="109" ht="15.75" customHeight="1">
      <c r="A109" s="102" t="str">
        <f t="shared" si="1"/>
        <v>-1_9_0</v>
      </c>
      <c r="B109" s="91">
        <f t="shared" si="2"/>
        <v>6</v>
      </c>
      <c r="C109" s="19">
        <v>1.0368</v>
      </c>
      <c r="D109" s="104">
        <v>1.0581</v>
      </c>
      <c r="E109" s="77"/>
      <c r="F109" s="11"/>
    </row>
    <row r="110" ht="15.75" customHeight="1">
      <c r="A110" s="102" t="str">
        <f t="shared" si="1"/>
        <v>-1_9_L</v>
      </c>
      <c r="B110" s="91">
        <f t="shared" si="2"/>
        <v>6</v>
      </c>
      <c r="C110" s="19">
        <v>1.0411</v>
      </c>
      <c r="D110" s="104">
        <v>1.0892</v>
      </c>
      <c r="E110" s="77"/>
      <c r="F110" s="11"/>
    </row>
    <row r="111" ht="15.75" customHeight="1">
      <c r="A111" s="102" t="str">
        <f t="shared" si="1"/>
        <v>-1_9_R</v>
      </c>
      <c r="B111" s="91">
        <f t="shared" si="2"/>
        <v>6</v>
      </c>
      <c r="C111" s="19">
        <v>1.0368</v>
      </c>
      <c r="D111" s="104">
        <v>1.0572</v>
      </c>
      <c r="E111" s="77"/>
      <c r="F111" s="11"/>
    </row>
    <row r="112" ht="15.75" customHeight="1">
      <c r="A112" s="102" t="str">
        <f t="shared" si="1"/>
        <v>-1_9_40</v>
      </c>
      <c r="B112" s="91">
        <f t="shared" si="2"/>
        <v>6</v>
      </c>
      <c r="C112" s="19">
        <v>1.0441</v>
      </c>
      <c r="D112" s="104">
        <v>1.0757</v>
      </c>
      <c r="E112" s="77"/>
      <c r="F112" s="11"/>
    </row>
    <row r="113" ht="15.75" customHeight="1">
      <c r="A113" s="105" t="str">
        <f t="shared" si="1"/>
        <v>-1_9_4R</v>
      </c>
      <c r="B113" s="106">
        <f t="shared" si="2"/>
        <v>6</v>
      </c>
      <c r="C113" s="83">
        <v>1.0408</v>
      </c>
      <c r="D113" s="108">
        <v>1.0562</v>
      </c>
      <c r="E113" s="77"/>
      <c r="F113" s="11"/>
    </row>
    <row r="114" ht="15.75" customHeight="1">
      <c r="A114" s="85" t="str">
        <f t="shared" si="1"/>
        <v>NT_9_0</v>
      </c>
      <c r="B114" s="86">
        <f t="shared" si="2"/>
        <v>7</v>
      </c>
      <c r="C114" s="87" t="s">
        <v>87</v>
      </c>
      <c r="D114" s="111" t="s">
        <v>87</v>
      </c>
      <c r="E114" s="77"/>
      <c r="F114" s="11"/>
    </row>
    <row r="115" ht="15.75" customHeight="1">
      <c r="A115" s="90" t="str">
        <f t="shared" si="1"/>
        <v>NT_9_R</v>
      </c>
      <c r="B115" s="91">
        <f t="shared" si="2"/>
        <v>7</v>
      </c>
      <c r="C115" s="19" t="s">
        <v>87</v>
      </c>
      <c r="D115" s="93" t="s">
        <v>87</v>
      </c>
      <c r="E115" s="77"/>
      <c r="F115" s="11"/>
    </row>
    <row r="116" ht="15.75" customHeight="1">
      <c r="A116" s="90" t="str">
        <f t="shared" si="1"/>
        <v>-3_9_0</v>
      </c>
      <c r="B116" s="91">
        <f t="shared" si="2"/>
        <v>7</v>
      </c>
      <c r="C116" s="19" t="s">
        <v>87</v>
      </c>
      <c r="D116" s="93" t="s">
        <v>87</v>
      </c>
      <c r="E116" s="77"/>
      <c r="F116" s="11"/>
    </row>
    <row r="117" ht="15.75" customHeight="1">
      <c r="A117" s="90" t="str">
        <f t="shared" si="1"/>
        <v>-3_9_R</v>
      </c>
      <c r="B117" s="91">
        <f t="shared" si="2"/>
        <v>7</v>
      </c>
      <c r="C117" s="19" t="s">
        <v>87</v>
      </c>
      <c r="D117" s="93" t="s">
        <v>87</v>
      </c>
      <c r="E117" s="77"/>
      <c r="F117" s="11"/>
    </row>
    <row r="118" ht="15.75" customHeight="1">
      <c r="A118" s="90" t="str">
        <f t="shared" si="1"/>
        <v>-3_9_60</v>
      </c>
      <c r="B118" s="91">
        <f t="shared" si="2"/>
        <v>7</v>
      </c>
      <c r="C118" s="19" t="s">
        <v>87</v>
      </c>
      <c r="D118" s="93" t="s">
        <v>87</v>
      </c>
      <c r="E118" s="77"/>
      <c r="F118" s="11"/>
    </row>
    <row r="119" ht="15.75" customHeight="1">
      <c r="A119" s="90" t="str">
        <f t="shared" si="1"/>
        <v>-3_9_6R</v>
      </c>
      <c r="B119" s="91">
        <f t="shared" si="2"/>
        <v>7</v>
      </c>
      <c r="C119" s="19" t="s">
        <v>87</v>
      </c>
      <c r="D119" s="93" t="s">
        <v>87</v>
      </c>
      <c r="E119" s="77"/>
      <c r="F119" s="11"/>
    </row>
    <row r="120" ht="15.75" customHeight="1">
      <c r="A120" s="90" t="str">
        <f t="shared" si="1"/>
        <v>-2_9_0</v>
      </c>
      <c r="B120" s="91">
        <f t="shared" si="2"/>
        <v>7</v>
      </c>
      <c r="C120" s="19" t="s">
        <v>87</v>
      </c>
      <c r="D120" s="93" t="s">
        <v>87</v>
      </c>
      <c r="E120" s="77"/>
      <c r="F120" s="11"/>
    </row>
    <row r="121" ht="15.75" customHeight="1">
      <c r="A121" s="90" t="str">
        <f t="shared" si="1"/>
        <v>-2_9_L</v>
      </c>
      <c r="B121" s="91">
        <f t="shared" si="2"/>
        <v>7</v>
      </c>
      <c r="C121" s="19" t="s">
        <v>87</v>
      </c>
      <c r="D121" s="93" t="s">
        <v>87</v>
      </c>
      <c r="E121" s="77"/>
      <c r="F121" s="11"/>
    </row>
    <row r="122" ht="15.75" customHeight="1">
      <c r="A122" s="90" t="str">
        <f t="shared" si="1"/>
        <v>-2_9_R</v>
      </c>
      <c r="B122" s="91">
        <f t="shared" si="2"/>
        <v>7</v>
      </c>
      <c r="C122" s="19" t="s">
        <v>87</v>
      </c>
      <c r="D122" s="93" t="s">
        <v>87</v>
      </c>
      <c r="E122" s="77"/>
      <c r="F122" s="11"/>
    </row>
    <row r="123" ht="15.75" customHeight="1">
      <c r="A123" s="90" t="str">
        <f t="shared" si="1"/>
        <v>-2_9_50</v>
      </c>
      <c r="B123" s="91">
        <f t="shared" si="2"/>
        <v>7</v>
      </c>
      <c r="C123" s="19" t="s">
        <v>87</v>
      </c>
      <c r="D123" s="93" t="s">
        <v>87</v>
      </c>
      <c r="E123" s="77"/>
      <c r="F123" s="11"/>
    </row>
    <row r="124" ht="15.75" customHeight="1">
      <c r="A124" s="90" t="str">
        <f t="shared" si="1"/>
        <v>-2_9_5R</v>
      </c>
      <c r="B124" s="91">
        <f t="shared" si="2"/>
        <v>7</v>
      </c>
      <c r="C124" s="19" t="s">
        <v>87</v>
      </c>
      <c r="D124" s="93" t="s">
        <v>87</v>
      </c>
      <c r="E124" s="77"/>
      <c r="F124" s="11"/>
    </row>
    <row r="125" ht="15.75" customHeight="1">
      <c r="A125" s="90" t="str">
        <f t="shared" si="1"/>
        <v>-1_9_0</v>
      </c>
      <c r="B125" s="91">
        <f t="shared" si="2"/>
        <v>7</v>
      </c>
      <c r="C125" s="19" t="s">
        <v>87</v>
      </c>
      <c r="D125" s="93" t="s">
        <v>87</v>
      </c>
      <c r="E125" s="77"/>
      <c r="F125" s="11"/>
    </row>
    <row r="126" ht="15.75" customHeight="1">
      <c r="A126" s="90" t="str">
        <f t="shared" si="1"/>
        <v>-1_9_L</v>
      </c>
      <c r="B126" s="91">
        <f t="shared" si="2"/>
        <v>7</v>
      </c>
      <c r="C126" s="19" t="s">
        <v>87</v>
      </c>
      <c r="D126" s="93" t="s">
        <v>87</v>
      </c>
      <c r="E126" s="77"/>
      <c r="F126" s="11"/>
    </row>
    <row r="127" ht="15.75" customHeight="1">
      <c r="A127" s="90" t="str">
        <f t="shared" si="1"/>
        <v>-1_9_R</v>
      </c>
      <c r="B127" s="91">
        <f t="shared" si="2"/>
        <v>7</v>
      </c>
      <c r="C127" s="19" t="s">
        <v>87</v>
      </c>
      <c r="D127" s="93" t="s">
        <v>87</v>
      </c>
      <c r="E127" s="77"/>
      <c r="F127" s="11"/>
    </row>
    <row r="128" ht="15.75" customHeight="1">
      <c r="A128" s="90" t="str">
        <f t="shared" si="1"/>
        <v>-1_9_40</v>
      </c>
      <c r="B128" s="91">
        <f t="shared" si="2"/>
        <v>7</v>
      </c>
      <c r="C128" s="19">
        <v>1.0382</v>
      </c>
      <c r="D128" s="93">
        <v>1.0572</v>
      </c>
      <c r="E128" s="77"/>
      <c r="F128" s="11"/>
    </row>
    <row r="129" ht="15.75" customHeight="1">
      <c r="A129" s="94" t="str">
        <f t="shared" si="1"/>
        <v>-1_9_4R</v>
      </c>
      <c r="B129" s="95">
        <f t="shared" si="2"/>
        <v>7</v>
      </c>
      <c r="C129" s="96">
        <v>1.0401</v>
      </c>
      <c r="D129" s="101">
        <v>1.0559</v>
      </c>
      <c r="E129" s="77"/>
      <c r="F129" s="11"/>
    </row>
    <row r="130" ht="15.75" customHeight="1">
      <c r="A130" s="98" t="str">
        <f t="shared" si="1"/>
        <v>NT_9_0</v>
      </c>
      <c r="B130" s="99">
        <f t="shared" si="2"/>
        <v>8</v>
      </c>
      <c r="C130" s="75"/>
      <c r="D130" s="109"/>
      <c r="E130" s="77"/>
      <c r="F130" s="11"/>
    </row>
    <row r="131" ht="15.75" customHeight="1">
      <c r="A131" s="102" t="str">
        <f t="shared" si="1"/>
        <v>NT_9_R</v>
      </c>
      <c r="B131" s="91">
        <f t="shared" si="2"/>
        <v>8</v>
      </c>
      <c r="C131" s="19"/>
      <c r="D131" s="103"/>
      <c r="E131" s="77"/>
      <c r="F131" s="11"/>
    </row>
    <row r="132" ht="15.75" customHeight="1">
      <c r="A132" s="102" t="str">
        <f t="shared" si="1"/>
        <v>-3_9_0</v>
      </c>
      <c r="B132" s="91">
        <f t="shared" si="2"/>
        <v>8</v>
      </c>
      <c r="C132" s="19"/>
      <c r="D132" s="103"/>
      <c r="E132" s="77"/>
      <c r="F132" s="11"/>
    </row>
    <row r="133" ht="15.75" customHeight="1">
      <c r="A133" s="102" t="str">
        <f t="shared" si="1"/>
        <v>-3_9_R</v>
      </c>
      <c r="B133" s="91">
        <f t="shared" si="2"/>
        <v>8</v>
      </c>
      <c r="C133" s="19"/>
      <c r="D133" s="103"/>
      <c r="E133" s="77"/>
      <c r="F133" s="11"/>
    </row>
    <row r="134" ht="15.75" customHeight="1">
      <c r="A134" s="102" t="str">
        <f t="shared" si="1"/>
        <v>-3_9_60</v>
      </c>
      <c r="B134" s="91">
        <f t="shared" si="2"/>
        <v>8</v>
      </c>
      <c r="C134" s="19"/>
      <c r="D134" s="103"/>
      <c r="E134" s="77"/>
      <c r="F134" s="11"/>
    </row>
    <row r="135" ht="15.75" customHeight="1">
      <c r="A135" s="102" t="str">
        <f t="shared" si="1"/>
        <v>-3_9_6R</v>
      </c>
      <c r="B135" s="91">
        <f t="shared" si="2"/>
        <v>8</v>
      </c>
      <c r="C135" s="19"/>
      <c r="D135" s="103"/>
      <c r="E135" s="77"/>
      <c r="F135" s="11"/>
    </row>
    <row r="136" ht="15.75" customHeight="1">
      <c r="A136" s="102" t="str">
        <f t="shared" si="1"/>
        <v>-2_9_0</v>
      </c>
      <c r="B136" s="91">
        <f t="shared" si="2"/>
        <v>8</v>
      </c>
      <c r="C136" s="19"/>
      <c r="D136" s="103"/>
      <c r="E136" s="77"/>
      <c r="F136" s="11"/>
    </row>
    <row r="137" ht="15.75" customHeight="1">
      <c r="A137" s="102" t="str">
        <f t="shared" si="1"/>
        <v>-2_9_L</v>
      </c>
      <c r="B137" s="91">
        <f t="shared" si="2"/>
        <v>8</v>
      </c>
      <c r="C137" s="19"/>
      <c r="D137" s="103"/>
      <c r="E137" s="77"/>
      <c r="F137" s="11"/>
    </row>
    <row r="138" ht="15.75" customHeight="1">
      <c r="A138" s="102" t="str">
        <f t="shared" si="1"/>
        <v>-2_9_R</v>
      </c>
      <c r="B138" s="91">
        <f t="shared" si="2"/>
        <v>8</v>
      </c>
      <c r="C138" s="19"/>
      <c r="D138" s="103"/>
      <c r="E138" s="77"/>
      <c r="F138" s="11"/>
    </row>
    <row r="139" ht="15.75" customHeight="1">
      <c r="A139" s="102" t="str">
        <f t="shared" si="1"/>
        <v>-2_9_50</v>
      </c>
      <c r="B139" s="91">
        <f t="shared" si="2"/>
        <v>8</v>
      </c>
      <c r="C139" s="19"/>
      <c r="D139" s="103"/>
      <c r="E139" s="77"/>
      <c r="F139" s="11"/>
    </row>
    <row r="140" ht="15.75" customHeight="1">
      <c r="A140" s="102" t="str">
        <f t="shared" si="1"/>
        <v>-2_9_5R</v>
      </c>
      <c r="B140" s="91">
        <f t="shared" si="2"/>
        <v>8</v>
      </c>
      <c r="C140" s="19"/>
      <c r="D140" s="103"/>
      <c r="E140" s="77"/>
      <c r="F140" s="11"/>
    </row>
    <row r="141" ht="15.75" customHeight="1">
      <c r="A141" s="102" t="str">
        <f t="shared" si="1"/>
        <v>-1_9_0</v>
      </c>
      <c r="B141" s="91">
        <f t="shared" si="2"/>
        <v>8</v>
      </c>
      <c r="C141" s="19"/>
      <c r="D141" s="103"/>
      <c r="E141" s="77"/>
      <c r="F141" s="11"/>
    </row>
    <row r="142" ht="15.75" customHeight="1">
      <c r="A142" s="102" t="str">
        <f t="shared" si="1"/>
        <v>-1_9_L</v>
      </c>
      <c r="B142" s="91">
        <f t="shared" si="2"/>
        <v>8</v>
      </c>
      <c r="C142" s="19"/>
      <c r="D142" s="103"/>
      <c r="E142" s="77"/>
      <c r="F142" s="11"/>
    </row>
    <row r="143" ht="15.75" customHeight="1">
      <c r="A143" s="102" t="str">
        <f t="shared" si="1"/>
        <v>-1_9_R</v>
      </c>
      <c r="B143" s="91">
        <f t="shared" si="2"/>
        <v>8</v>
      </c>
      <c r="C143" s="19"/>
      <c r="D143" s="103"/>
      <c r="E143" s="77"/>
      <c r="F143" s="11"/>
    </row>
    <row r="144" ht="15.75" customHeight="1">
      <c r="A144" s="102" t="str">
        <f t="shared" si="1"/>
        <v>-1_9_40</v>
      </c>
      <c r="B144" s="91">
        <f t="shared" si="2"/>
        <v>8</v>
      </c>
      <c r="C144" s="19"/>
      <c r="D144" s="103"/>
      <c r="E144" s="77"/>
      <c r="F144" s="11"/>
    </row>
    <row r="145" ht="15.75" customHeight="1">
      <c r="A145" s="105" t="str">
        <f t="shared" si="1"/>
        <v>-1_9_4R</v>
      </c>
      <c r="B145" s="106">
        <f t="shared" si="2"/>
        <v>8</v>
      </c>
      <c r="C145" s="83"/>
      <c r="D145" s="107"/>
      <c r="E145" s="77"/>
      <c r="F145" s="11"/>
    </row>
    <row r="146" ht="15.75" customHeight="1">
      <c r="A146" s="85" t="str">
        <f t="shared" si="1"/>
        <v>NT_9_0</v>
      </c>
      <c r="B146" s="86">
        <f t="shared" si="2"/>
        <v>9</v>
      </c>
      <c r="C146" s="87"/>
      <c r="D146" s="110"/>
      <c r="E146" s="77"/>
      <c r="F146" s="11"/>
    </row>
    <row r="147" ht="15.75" customHeight="1">
      <c r="A147" s="90" t="str">
        <f t="shared" si="1"/>
        <v>NT_9_R</v>
      </c>
      <c r="B147" s="91">
        <f t="shared" si="2"/>
        <v>9</v>
      </c>
      <c r="C147" s="19"/>
      <c r="D147" s="92"/>
      <c r="E147" s="77"/>
      <c r="F147" s="11"/>
    </row>
    <row r="148" ht="15.75" customHeight="1">
      <c r="A148" s="90" t="str">
        <f t="shared" si="1"/>
        <v>-3_9_0</v>
      </c>
      <c r="B148" s="91">
        <f t="shared" si="2"/>
        <v>9</v>
      </c>
      <c r="C148" s="19"/>
      <c r="D148" s="92"/>
      <c r="E148" s="77"/>
      <c r="F148" s="11"/>
    </row>
    <row r="149" ht="15.75" customHeight="1">
      <c r="A149" s="90" t="str">
        <f t="shared" si="1"/>
        <v>-3_9_R</v>
      </c>
      <c r="B149" s="91">
        <f t="shared" si="2"/>
        <v>9</v>
      </c>
      <c r="C149" s="19"/>
      <c r="D149" s="92"/>
      <c r="E149" s="77"/>
      <c r="F149" s="11"/>
    </row>
    <row r="150" ht="15.75" customHeight="1">
      <c r="A150" s="90" t="str">
        <f t="shared" si="1"/>
        <v>-3_9_60</v>
      </c>
      <c r="B150" s="91">
        <f t="shared" si="2"/>
        <v>9</v>
      </c>
      <c r="C150" s="19"/>
      <c r="D150" s="92"/>
      <c r="E150" s="77"/>
      <c r="F150" s="11"/>
    </row>
    <row r="151" ht="15.75" customHeight="1">
      <c r="A151" s="90" t="str">
        <f t="shared" si="1"/>
        <v>-3_9_6R</v>
      </c>
      <c r="B151" s="91">
        <f t="shared" si="2"/>
        <v>9</v>
      </c>
      <c r="C151" s="19"/>
      <c r="D151" s="92"/>
      <c r="E151" s="77"/>
      <c r="F151" s="11"/>
    </row>
    <row r="152" ht="15.75" customHeight="1">
      <c r="A152" s="90" t="str">
        <f t="shared" si="1"/>
        <v>-2_9_0</v>
      </c>
      <c r="B152" s="91">
        <f t="shared" si="2"/>
        <v>9</v>
      </c>
      <c r="C152" s="19"/>
      <c r="D152" s="92"/>
      <c r="E152" s="77"/>
      <c r="F152" s="11"/>
    </row>
    <row r="153" ht="15.75" customHeight="1">
      <c r="A153" s="90" t="str">
        <f t="shared" si="1"/>
        <v>-2_9_L</v>
      </c>
      <c r="B153" s="91">
        <f t="shared" si="2"/>
        <v>9</v>
      </c>
      <c r="C153" s="19"/>
      <c r="D153" s="92"/>
      <c r="E153" s="77"/>
      <c r="F153" s="11"/>
    </row>
    <row r="154" ht="15.75" customHeight="1">
      <c r="A154" s="90" t="str">
        <f t="shared" si="1"/>
        <v>-2_9_R</v>
      </c>
      <c r="B154" s="91">
        <f t="shared" si="2"/>
        <v>9</v>
      </c>
      <c r="C154" s="19"/>
      <c r="D154" s="92"/>
      <c r="E154" s="77"/>
      <c r="F154" s="11"/>
    </row>
    <row r="155" ht="15.75" customHeight="1">
      <c r="A155" s="90" t="str">
        <f t="shared" si="1"/>
        <v>-2_9_50</v>
      </c>
      <c r="B155" s="91">
        <f t="shared" si="2"/>
        <v>9</v>
      </c>
      <c r="C155" s="19"/>
      <c r="D155" s="92"/>
      <c r="E155" s="77"/>
      <c r="F155" s="11"/>
    </row>
    <row r="156" ht="15.75" customHeight="1">
      <c r="A156" s="90" t="str">
        <f t="shared" si="1"/>
        <v>-2_9_5R</v>
      </c>
      <c r="B156" s="91">
        <f t="shared" si="2"/>
        <v>9</v>
      </c>
      <c r="C156" s="19"/>
      <c r="D156" s="92"/>
      <c r="E156" s="77"/>
      <c r="F156" s="11"/>
    </row>
    <row r="157" ht="15.75" customHeight="1">
      <c r="A157" s="90" t="str">
        <f t="shared" si="1"/>
        <v>-1_9_0</v>
      </c>
      <c r="B157" s="91">
        <f t="shared" si="2"/>
        <v>9</v>
      </c>
      <c r="C157" s="19"/>
      <c r="D157" s="92"/>
      <c r="E157" s="77"/>
      <c r="F157" s="11"/>
    </row>
    <row r="158" ht="15.75" customHeight="1">
      <c r="A158" s="90" t="str">
        <f t="shared" si="1"/>
        <v>-1_9_L</v>
      </c>
      <c r="B158" s="91">
        <f t="shared" si="2"/>
        <v>9</v>
      </c>
      <c r="C158" s="19"/>
      <c r="D158" s="92"/>
      <c r="E158" s="77"/>
      <c r="F158" s="11"/>
    </row>
    <row r="159" ht="15.75" customHeight="1">
      <c r="A159" s="90" t="str">
        <f t="shared" si="1"/>
        <v>-1_9_R</v>
      </c>
      <c r="B159" s="91">
        <f t="shared" si="2"/>
        <v>9</v>
      </c>
      <c r="C159" s="19"/>
      <c r="D159" s="92"/>
      <c r="E159" s="77"/>
      <c r="F159" s="11"/>
    </row>
    <row r="160" ht="15.75" customHeight="1">
      <c r="A160" s="90" t="str">
        <f t="shared" si="1"/>
        <v>-1_9_40</v>
      </c>
      <c r="B160" s="91">
        <f t="shared" si="2"/>
        <v>9</v>
      </c>
      <c r="C160" s="19"/>
      <c r="D160" s="92"/>
      <c r="E160" s="77"/>
      <c r="F160" s="11"/>
    </row>
    <row r="161" ht="15.75" customHeight="1">
      <c r="A161" s="94" t="str">
        <f t="shared" si="1"/>
        <v>-1_9_4R</v>
      </c>
      <c r="B161" s="95">
        <f t="shared" si="2"/>
        <v>9</v>
      </c>
      <c r="C161" s="96"/>
      <c r="D161" s="97"/>
      <c r="E161" s="77"/>
      <c r="F161" s="11"/>
    </row>
    <row r="162" ht="15.75" customHeight="1">
      <c r="A162" s="98" t="str">
        <f t="shared" si="1"/>
        <v>NT_9_0</v>
      </c>
      <c r="B162" s="99">
        <f t="shared" si="2"/>
        <v>10</v>
      </c>
      <c r="C162" s="75"/>
      <c r="D162" s="109"/>
      <c r="E162" s="77"/>
      <c r="F162" s="11"/>
    </row>
    <row r="163" ht="15.75" customHeight="1">
      <c r="A163" s="102" t="str">
        <f t="shared" si="1"/>
        <v>NT_9_R</v>
      </c>
      <c r="B163" s="91">
        <f t="shared" si="2"/>
        <v>10</v>
      </c>
      <c r="C163" s="19"/>
      <c r="D163" s="103"/>
      <c r="E163" s="77"/>
      <c r="F163" s="11"/>
    </row>
    <row r="164" ht="15.75" customHeight="1">
      <c r="A164" s="102" t="str">
        <f t="shared" si="1"/>
        <v>-3_9_0</v>
      </c>
      <c r="B164" s="91">
        <f t="shared" si="2"/>
        <v>10</v>
      </c>
      <c r="C164" s="19"/>
      <c r="D164" s="103"/>
      <c r="E164" s="77"/>
      <c r="F164" s="11"/>
    </row>
    <row r="165" ht="15.75" customHeight="1">
      <c r="A165" s="102" t="str">
        <f t="shared" si="1"/>
        <v>-3_9_R</v>
      </c>
      <c r="B165" s="91">
        <f t="shared" si="2"/>
        <v>10</v>
      </c>
      <c r="C165" s="19"/>
      <c r="D165" s="103"/>
      <c r="E165" s="77"/>
      <c r="F165" s="11"/>
    </row>
    <row r="166" ht="15.75" customHeight="1">
      <c r="A166" s="102" t="str">
        <f t="shared" si="1"/>
        <v>-3_9_60</v>
      </c>
      <c r="B166" s="91">
        <f t="shared" si="2"/>
        <v>10</v>
      </c>
      <c r="C166" s="19"/>
      <c r="D166" s="103"/>
      <c r="E166" s="77"/>
      <c r="F166" s="11"/>
    </row>
    <row r="167" ht="15.75" customHeight="1">
      <c r="A167" s="102" t="str">
        <f t="shared" si="1"/>
        <v>-3_9_6R</v>
      </c>
      <c r="B167" s="91">
        <f t="shared" si="2"/>
        <v>10</v>
      </c>
      <c r="C167" s="19"/>
      <c r="D167" s="103"/>
      <c r="E167" s="77"/>
      <c r="F167" s="11"/>
    </row>
    <row r="168" ht="15.75" customHeight="1">
      <c r="A168" s="102" t="str">
        <f t="shared" si="1"/>
        <v>-2_9_0</v>
      </c>
      <c r="B168" s="91">
        <f t="shared" si="2"/>
        <v>10</v>
      </c>
      <c r="C168" s="19"/>
      <c r="D168" s="103"/>
      <c r="E168" s="77"/>
      <c r="F168" s="11"/>
    </row>
    <row r="169" ht="15.75" customHeight="1">
      <c r="A169" s="102" t="str">
        <f t="shared" si="1"/>
        <v>-2_9_L</v>
      </c>
      <c r="B169" s="91">
        <f t="shared" si="2"/>
        <v>10</v>
      </c>
      <c r="C169" s="19"/>
      <c r="D169" s="103"/>
      <c r="E169" s="77"/>
      <c r="F169" s="11"/>
    </row>
    <row r="170" ht="15.75" customHeight="1">
      <c r="A170" s="102" t="str">
        <f t="shared" si="1"/>
        <v>-2_9_R</v>
      </c>
      <c r="B170" s="91">
        <f t="shared" si="2"/>
        <v>10</v>
      </c>
      <c r="C170" s="19"/>
      <c r="D170" s="103"/>
      <c r="E170" s="77"/>
      <c r="F170" s="11"/>
    </row>
    <row r="171" ht="15.75" customHeight="1">
      <c r="A171" s="102" t="str">
        <f t="shared" si="1"/>
        <v>-2_9_50</v>
      </c>
      <c r="B171" s="91">
        <f t="shared" si="2"/>
        <v>10</v>
      </c>
      <c r="C171" s="19"/>
      <c r="D171" s="103"/>
      <c r="E171" s="77"/>
      <c r="F171" s="11"/>
    </row>
    <row r="172" ht="15.75" customHeight="1">
      <c r="A172" s="102" t="str">
        <f t="shared" si="1"/>
        <v>-2_9_5R</v>
      </c>
      <c r="B172" s="91">
        <f t="shared" si="2"/>
        <v>10</v>
      </c>
      <c r="C172" s="19"/>
      <c r="D172" s="103"/>
      <c r="E172" s="77"/>
      <c r="F172" s="11"/>
    </row>
    <row r="173" ht="15.75" customHeight="1">
      <c r="A173" s="102" t="str">
        <f t="shared" si="1"/>
        <v>-1_9_0</v>
      </c>
      <c r="B173" s="91">
        <f t="shared" si="2"/>
        <v>10</v>
      </c>
      <c r="C173" s="19"/>
      <c r="D173" s="103"/>
      <c r="E173" s="77"/>
      <c r="F173" s="11"/>
    </row>
    <row r="174" ht="15.75" customHeight="1">
      <c r="A174" s="102" t="str">
        <f t="shared" si="1"/>
        <v>-1_9_L</v>
      </c>
      <c r="B174" s="91">
        <f t="shared" si="2"/>
        <v>10</v>
      </c>
      <c r="C174" s="19"/>
      <c r="D174" s="103"/>
      <c r="E174" s="77"/>
      <c r="F174" s="11"/>
    </row>
    <row r="175" ht="15.75" customHeight="1">
      <c r="A175" s="102" t="str">
        <f t="shared" si="1"/>
        <v>-1_9_R</v>
      </c>
      <c r="B175" s="91">
        <f t="shared" si="2"/>
        <v>10</v>
      </c>
      <c r="C175" s="19"/>
      <c r="D175" s="103"/>
      <c r="E175" s="77"/>
      <c r="F175" s="11"/>
    </row>
    <row r="176" ht="15.75" customHeight="1">
      <c r="A176" s="102" t="str">
        <f t="shared" si="1"/>
        <v>-1_9_40</v>
      </c>
      <c r="B176" s="91">
        <f t="shared" si="2"/>
        <v>10</v>
      </c>
      <c r="C176" s="19"/>
      <c r="D176" s="103"/>
      <c r="E176" s="77"/>
      <c r="F176" s="11"/>
    </row>
    <row r="177" ht="15.75" customHeight="1">
      <c r="A177" s="105" t="str">
        <f t="shared" si="1"/>
        <v>-1_9_4R</v>
      </c>
      <c r="B177" s="106">
        <f t="shared" si="2"/>
        <v>10</v>
      </c>
      <c r="C177" s="83"/>
      <c r="D177" s="107"/>
      <c r="E177" s="77"/>
      <c r="F177" s="11"/>
    </row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8" width="10.56"/>
    <col customWidth="1" min="9" max="9" width="31.56"/>
    <col customWidth="1" min="10" max="23" width="10.56"/>
  </cols>
  <sheetData>
    <row r="1" ht="15.75" customHeight="1">
      <c r="A1" s="2" t="s">
        <v>89</v>
      </c>
    </row>
    <row r="2" ht="15.75" customHeight="1">
      <c r="A2" s="113" t="s">
        <v>90</v>
      </c>
      <c r="I2" s="114"/>
    </row>
    <row r="3" ht="15.75" customHeight="1">
      <c r="A3" s="115"/>
      <c r="B3" s="116" t="s">
        <v>91</v>
      </c>
      <c r="C3" s="116" t="s">
        <v>92</v>
      </c>
      <c r="D3" s="116" t="s">
        <v>93</v>
      </c>
      <c r="I3" s="78"/>
    </row>
    <row r="4" ht="15.75" customHeight="1">
      <c r="B4" s="116">
        <f>J7</f>
        <v>1000</v>
      </c>
      <c r="C4" s="117">
        <f>J9</f>
        <v>978.6585366</v>
      </c>
      <c r="D4" s="117">
        <f>J8</f>
        <v>21.34146341</v>
      </c>
      <c r="I4" s="118"/>
    </row>
    <row r="5" ht="15.75" customHeight="1">
      <c r="A5" t="s">
        <v>94</v>
      </c>
      <c r="I5" s="119" t="s">
        <v>95</v>
      </c>
      <c r="J5" s="120">
        <v>3.28E7</v>
      </c>
      <c r="K5" s="121"/>
    </row>
    <row r="6" ht="15.75" customHeight="1">
      <c r="A6" t="s">
        <v>100</v>
      </c>
      <c r="I6" s="124" t="s">
        <v>101</v>
      </c>
      <c r="J6" s="120">
        <v>700000.0</v>
      </c>
      <c r="K6" s="121"/>
    </row>
    <row r="7" ht="15.75" customHeight="1">
      <c r="I7" s="119" t="s">
        <v>114</v>
      </c>
      <c r="J7" s="125">
        <v>1000.0</v>
      </c>
    </row>
    <row r="8" ht="15.75" customHeight="1">
      <c r="A8" t="s">
        <v>118</v>
      </c>
      <c r="I8" s="119" t="s">
        <v>119</v>
      </c>
      <c r="J8" s="128">
        <f>J6/J5*J7</f>
        <v>21.34146341</v>
      </c>
      <c r="K8" s="129"/>
    </row>
    <row r="9" ht="15.75" customHeight="1">
      <c r="B9" t="s">
        <v>120</v>
      </c>
      <c r="C9" s="130" t="s">
        <v>121</v>
      </c>
      <c r="D9" s="130" t="s">
        <v>122</v>
      </c>
      <c r="E9" s="130" t="s">
        <v>123</v>
      </c>
      <c r="F9" s="130" t="s">
        <v>124</v>
      </c>
      <c r="I9" s="132" t="s">
        <v>125</v>
      </c>
      <c r="J9" s="117">
        <f>J7-J8</f>
        <v>978.6585366</v>
      </c>
    </row>
    <row r="10" ht="15.75" customHeight="1">
      <c r="A10" t="s">
        <v>127</v>
      </c>
      <c r="B10" s="134">
        <v>1.0</v>
      </c>
      <c r="C10">
        <f>10^-1</f>
        <v>0.1</v>
      </c>
      <c r="D10">
        <f>10^-2</f>
        <v>0.01</v>
      </c>
      <c r="E10">
        <f>10^-3</f>
        <v>0.001</v>
      </c>
      <c r="F10">
        <f>10^-4</f>
        <v>0.0001</v>
      </c>
      <c r="G10" s="136"/>
      <c r="I10" s="118"/>
      <c r="J10" s="137"/>
    </row>
    <row r="11" ht="15.75" customHeight="1">
      <c r="A11" s="78" t="s">
        <v>128</v>
      </c>
      <c r="B11" s="134">
        <v>0.0</v>
      </c>
      <c r="C11" s="134">
        <v>50.0</v>
      </c>
      <c r="D11" s="134">
        <v>50.0</v>
      </c>
      <c r="E11" s="134">
        <v>50.0</v>
      </c>
      <c r="F11" s="134">
        <v>50.0</v>
      </c>
      <c r="G11" s="138">
        <v>43782.0</v>
      </c>
      <c r="I11" s="118"/>
      <c r="J11" s="139"/>
      <c r="K11" s="140"/>
      <c r="L11" s="140"/>
      <c r="M11" s="140"/>
    </row>
    <row r="12" ht="15.75" customHeight="1">
      <c r="A12" t="s">
        <v>129</v>
      </c>
      <c r="B12" s="141" t="s">
        <v>130</v>
      </c>
      <c r="C12" s="141" t="s">
        <v>130</v>
      </c>
      <c r="D12" s="141" t="s">
        <v>130</v>
      </c>
      <c r="E12" s="141">
        <v>29.0</v>
      </c>
      <c r="F12" s="141">
        <v>4.0</v>
      </c>
      <c r="G12" s="114"/>
      <c r="I12" s="118"/>
      <c r="J12" s="142"/>
      <c r="K12" s="2"/>
      <c r="L12" s="2"/>
      <c r="M12" s="2"/>
    </row>
    <row r="13" ht="15.75" customHeight="1">
      <c r="A13" t="s">
        <v>131</v>
      </c>
      <c r="I13" s="118"/>
      <c r="J13" s="142"/>
      <c r="K13" s="2"/>
      <c r="L13" s="2"/>
      <c r="M13" s="2"/>
    </row>
    <row r="14" ht="15.75" customHeight="1">
      <c r="I14" s="118"/>
      <c r="J14" s="142"/>
      <c r="K14" s="2"/>
      <c r="L14" s="2"/>
      <c r="M14" s="2"/>
    </row>
    <row r="15" ht="15.75" customHeight="1">
      <c r="A15" s="12" t="s">
        <v>132</v>
      </c>
      <c r="I15" s="118"/>
      <c r="J15" s="118"/>
      <c r="K15" s="2"/>
      <c r="L15" s="2"/>
      <c r="M15" s="2"/>
    </row>
    <row r="16" ht="15.75" customHeight="1">
      <c r="A16" s="143" t="s">
        <v>133</v>
      </c>
      <c r="I16" s="144"/>
      <c r="J16" s="137"/>
    </row>
    <row r="17" ht="15.75" customHeight="1">
      <c r="A17" s="145" t="str">
        <f>((1/(D4/B4))*(1/C10)*(1/(C11/1000))*C12)</f>
        <v>#VALUE!</v>
      </c>
      <c r="B17" s="145" t="str">
        <f>((1/(D4/B4))*(1/D10)*(1/(D11/1000))*D12)</f>
        <v>#VALUE!</v>
      </c>
      <c r="C17" s="145">
        <f>((1/(D4/B4))*(1/E10)*(1/(E11/1000))*E12)</f>
        <v>27177142.86</v>
      </c>
      <c r="D17" s="145">
        <f>((1/(D4/B4))*(1/F10)*(1/(F11/1000))*F12)</f>
        <v>37485714.29</v>
      </c>
      <c r="I17" s="118"/>
      <c r="J17" s="182"/>
    </row>
    <row r="18" ht="15.75" customHeight="1">
      <c r="A18" s="12" t="s">
        <v>144</v>
      </c>
      <c r="I18" s="118"/>
      <c r="J18" s="140"/>
      <c r="K18" s="140"/>
      <c r="L18" s="140"/>
      <c r="M18" s="140"/>
    </row>
    <row r="19" ht="15.75" customHeight="1">
      <c r="A19" s="143" t="s">
        <v>145</v>
      </c>
      <c r="P19" s="2"/>
    </row>
    <row r="20" ht="15.75" customHeight="1">
      <c r="A20" s="145"/>
      <c r="B20" s="145"/>
      <c r="C20" s="145">
        <f t="shared" ref="C20:D20" si="1"> (1/E10) * (1/(E11/1000)) * E12</f>
        <v>580000</v>
      </c>
      <c r="D20" s="145">
        <f t="shared" si="1"/>
        <v>800000</v>
      </c>
      <c r="I20" s="118"/>
      <c r="J20" s="182"/>
      <c r="K20" s="2"/>
      <c r="L20" s="2"/>
      <c r="M20" s="2"/>
      <c r="N20" s="145"/>
      <c r="O20" s="145"/>
      <c r="P20" s="145"/>
    </row>
    <row r="21" ht="15.75" customHeight="1">
      <c r="A21" t="s">
        <v>146</v>
      </c>
      <c r="B21" s="145">
        <f>AVERAGE(A20:D20)</f>
        <v>690000</v>
      </c>
      <c r="C21" t="s">
        <v>147</v>
      </c>
      <c r="D21" s="145">
        <f>(25/1000)*B21</f>
        <v>17250</v>
      </c>
      <c r="I21" s="118"/>
      <c r="J21" s="142"/>
      <c r="K21" s="142"/>
      <c r="L21" s="2"/>
      <c r="M21" s="2"/>
      <c r="N21" s="145"/>
      <c r="O21" s="145"/>
      <c r="P21" s="145"/>
    </row>
    <row r="22" ht="15.75" customHeight="1">
      <c r="I22" s="118"/>
      <c r="J22" s="142"/>
      <c r="K22" s="2"/>
      <c r="L22" s="2"/>
      <c r="M22" s="2"/>
      <c r="N22" s="145"/>
      <c r="O22" s="145"/>
      <c r="P22" s="145"/>
    </row>
    <row r="23" ht="15.75" customHeight="1">
      <c r="A23" s="2" t="s">
        <v>148</v>
      </c>
      <c r="I23" s="118"/>
      <c r="J23" s="142"/>
      <c r="K23" s="142"/>
      <c r="L23" s="2"/>
      <c r="M23" s="2"/>
      <c r="N23" s="145"/>
      <c r="O23" s="145"/>
      <c r="P23" s="145"/>
    </row>
    <row r="24" ht="15.75" customHeight="1">
      <c r="I24" s="118"/>
      <c r="J24" s="182"/>
    </row>
    <row r="25" ht="15.75" customHeight="1">
      <c r="A25" s="2" t="s">
        <v>149</v>
      </c>
      <c r="I25" s="118"/>
      <c r="J25" s="2"/>
      <c r="K25" s="2"/>
      <c r="L25" s="2"/>
      <c r="M25" s="2"/>
    </row>
    <row r="26" ht="15.75" customHeight="1">
      <c r="C26" s="130" t="s">
        <v>150</v>
      </c>
      <c r="D26" s="130" t="s">
        <v>151</v>
      </c>
      <c r="E26" s="130" t="s">
        <v>152</v>
      </c>
      <c r="F26" s="183" t="s">
        <v>153</v>
      </c>
      <c r="G26" s="184"/>
      <c r="Q26" s="2"/>
    </row>
    <row r="27" ht="15.75" customHeight="1">
      <c r="B27" t="s">
        <v>127</v>
      </c>
      <c r="C27" s="134">
        <f>10^-1</f>
        <v>0.1</v>
      </c>
      <c r="D27" s="134">
        <f>10^-2</f>
        <v>0.01</v>
      </c>
      <c r="E27" s="134">
        <f>10^-3</f>
        <v>0.001</v>
      </c>
      <c r="F27" s="185">
        <f>10^-4</f>
        <v>0.0001</v>
      </c>
      <c r="G27" s="186"/>
      <c r="I27" s="118"/>
      <c r="J27" s="182"/>
      <c r="K27" s="2"/>
      <c r="L27" s="2"/>
      <c r="M27" s="2"/>
      <c r="N27" s="145"/>
      <c r="O27" s="145"/>
      <c r="P27" s="145"/>
      <c r="Q27" s="145"/>
    </row>
    <row r="28" ht="15.75" customHeight="1">
      <c r="C28" s="141">
        <v>50.0</v>
      </c>
      <c r="D28" s="141">
        <v>50.0</v>
      </c>
      <c r="E28" s="141">
        <v>50.0</v>
      </c>
      <c r="F28" s="187">
        <v>50.0</v>
      </c>
      <c r="G28" s="186"/>
    </row>
    <row r="29" ht="15.75" customHeight="1">
      <c r="C29" s="141" t="s">
        <v>130</v>
      </c>
      <c r="D29" s="141" t="s">
        <v>130</v>
      </c>
      <c r="E29" s="141">
        <v>47.0</v>
      </c>
      <c r="F29" s="187">
        <v>4.0</v>
      </c>
      <c r="G29" s="186"/>
    </row>
    <row r="30" ht="15.75" customHeight="1">
      <c r="C30" s="145" t="str">
        <f t="shared" ref="C30:F30" si="2"> (1/C27) * (1/(C28/1000)) * C29</f>
        <v>#VALUE!</v>
      </c>
      <c r="D30" s="145" t="str">
        <f t="shared" si="2"/>
        <v>#VALUE!</v>
      </c>
      <c r="E30" s="145">
        <f t="shared" si="2"/>
        <v>940000</v>
      </c>
      <c r="F30" s="145">
        <f t="shared" si="2"/>
        <v>800000</v>
      </c>
      <c r="G30" s="145"/>
    </row>
    <row r="31" ht="15.75" customHeight="1"/>
    <row r="32" ht="15.75" customHeight="1"/>
    <row r="33" ht="15.75" customHeight="1"/>
    <row r="34" ht="15.75" customHeight="1">
      <c r="M34" s="188"/>
    </row>
    <row r="35" ht="15.75" customHeight="1">
      <c r="M35" s="188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I4:J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3" width="10.78"/>
    <col customWidth="1" min="24" max="24" width="10.56"/>
  </cols>
  <sheetData>
    <row r="1" ht="15.75" customHeight="1">
      <c r="A1" s="122" t="s">
        <v>96</v>
      </c>
      <c r="B1" s="122" t="s">
        <v>97</v>
      </c>
      <c r="C1" s="123" t="s">
        <v>61</v>
      </c>
      <c r="D1" s="122" t="s">
        <v>80</v>
      </c>
      <c r="E1" s="122" t="s">
        <v>83</v>
      </c>
      <c r="F1" s="122" t="s">
        <v>98</v>
      </c>
      <c r="G1" s="122" t="s">
        <v>99</v>
      </c>
      <c r="H1" s="122" t="s">
        <v>102</v>
      </c>
      <c r="I1" s="122" t="s">
        <v>103</v>
      </c>
      <c r="J1" s="122" t="s">
        <v>104</v>
      </c>
      <c r="K1" s="122" t="s">
        <v>105</v>
      </c>
      <c r="L1" s="122" t="s">
        <v>106</v>
      </c>
      <c r="M1" s="122" t="s">
        <v>107</v>
      </c>
      <c r="N1" s="122" t="s">
        <v>108</v>
      </c>
      <c r="O1" s="122" t="s">
        <v>109</v>
      </c>
      <c r="P1" s="122" t="s">
        <v>110</v>
      </c>
      <c r="Q1" s="122" t="s">
        <v>111</v>
      </c>
      <c r="R1" s="122" t="s">
        <v>112</v>
      </c>
      <c r="S1" s="122" t="s">
        <v>113</v>
      </c>
      <c r="T1" s="122" t="s">
        <v>115</v>
      </c>
      <c r="U1" s="122" t="s">
        <v>116</v>
      </c>
      <c r="V1" s="122" t="s">
        <v>82</v>
      </c>
      <c r="W1" s="73" t="s">
        <v>117</v>
      </c>
      <c r="X1" s="78"/>
    </row>
    <row r="2" ht="15.75" customHeight="1">
      <c r="A2" s="126">
        <f>'Tube wts'!B2</f>
        <v>0</v>
      </c>
      <c r="B2" s="127">
        <v>43783.0</v>
      </c>
      <c r="C2" s="126" t="str">
        <f>'Tube wts'!A2</f>
        <v>NT_9_0</v>
      </c>
      <c r="D2" s="126">
        <f>'Tube wts'!C2</f>
        <v>0.9837</v>
      </c>
      <c r="E2" s="126">
        <f>'Tube wts'!D2</f>
        <v>1.0078</v>
      </c>
      <c r="F2" s="131">
        <f t="shared" ref="F2:F134" si="1">E2-D2</f>
        <v>0.0241</v>
      </c>
      <c r="G2" s="131">
        <f t="shared" ref="G2:G134" si="2">F2*9000</f>
        <v>216.9</v>
      </c>
      <c r="H2" s="133"/>
      <c r="I2" s="126" t="s">
        <v>126</v>
      </c>
      <c r="J2" s="126" t="s">
        <v>126</v>
      </c>
      <c r="K2" s="126" t="s">
        <v>126</v>
      </c>
      <c r="L2" s="126" t="s">
        <v>126</v>
      </c>
      <c r="M2" s="126" t="s">
        <v>126</v>
      </c>
      <c r="N2" s="126">
        <v>50.0</v>
      </c>
      <c r="O2" s="126">
        <f t="shared" ref="O2:O196" si="3">1/(N2/1000)</f>
        <v>20</v>
      </c>
      <c r="P2" s="135">
        <f t="shared" ref="P2:P17" si="4">O2 * (1/10^-1) *H2</f>
        <v>0</v>
      </c>
      <c r="Q2" s="135"/>
      <c r="R2" s="135"/>
      <c r="S2" s="135"/>
      <c r="T2" s="135"/>
      <c r="U2" s="135"/>
      <c r="V2" s="146"/>
      <c r="W2" s="147">
        <f t="shared" ref="W2:W44" si="5">AVERAGE(P2:U2)</f>
        <v>0</v>
      </c>
      <c r="X2" s="148"/>
    </row>
    <row r="3" ht="15.75" customHeight="1">
      <c r="A3" s="134">
        <f>'Tube wts'!B3</f>
        <v>0</v>
      </c>
      <c r="B3" s="23">
        <v>43783.0</v>
      </c>
      <c r="C3" s="134" t="str">
        <f>'Tube wts'!A3</f>
        <v>NT_9_R</v>
      </c>
      <c r="D3" s="134">
        <f>'Tube wts'!C3</f>
        <v>0.982</v>
      </c>
      <c r="E3" s="134">
        <f>'Tube wts'!D3</f>
        <v>1.0272</v>
      </c>
      <c r="F3" s="18">
        <f t="shared" si="1"/>
        <v>0.0452</v>
      </c>
      <c r="G3" s="18">
        <f t="shared" si="2"/>
        <v>406.8</v>
      </c>
      <c r="H3" s="141">
        <v>0.0</v>
      </c>
      <c r="I3" s="134" t="s">
        <v>126</v>
      </c>
      <c r="J3" s="134" t="s">
        <v>126</v>
      </c>
      <c r="K3" s="134" t="s">
        <v>126</v>
      </c>
      <c r="L3" s="134" t="s">
        <v>126</v>
      </c>
      <c r="M3" s="134" t="s">
        <v>126</v>
      </c>
      <c r="N3" s="134">
        <v>50.0</v>
      </c>
      <c r="O3" s="134">
        <f t="shared" si="3"/>
        <v>20</v>
      </c>
      <c r="P3" s="149">
        <f t="shared" si="4"/>
        <v>0</v>
      </c>
      <c r="Q3" s="149"/>
      <c r="R3" s="149"/>
      <c r="S3" s="149"/>
      <c r="T3" s="149"/>
      <c r="U3" s="149"/>
      <c r="V3" s="134"/>
      <c r="W3" s="149">
        <f t="shared" si="5"/>
        <v>0</v>
      </c>
      <c r="X3" s="134"/>
    </row>
    <row r="4" ht="15.75" customHeight="1">
      <c r="A4" s="134">
        <f>'Tube wts'!B4</f>
        <v>0</v>
      </c>
      <c r="B4" s="23">
        <v>43783.0</v>
      </c>
      <c r="C4" s="134" t="str">
        <f>'Tube wts'!A4</f>
        <v>-3_9_0</v>
      </c>
      <c r="D4" s="134">
        <f>'Tube wts'!C4</f>
        <v>0.9867</v>
      </c>
      <c r="E4" s="134">
        <f>'Tube wts'!D4</f>
        <v>1.0046</v>
      </c>
      <c r="F4" s="18">
        <f t="shared" si="1"/>
        <v>0.0179</v>
      </c>
      <c r="G4" s="18">
        <f t="shared" si="2"/>
        <v>161.1</v>
      </c>
      <c r="H4" s="141">
        <v>0.0</v>
      </c>
      <c r="I4" s="134" t="s">
        <v>126</v>
      </c>
      <c r="J4" s="134" t="s">
        <v>126</v>
      </c>
      <c r="K4" s="134" t="s">
        <v>126</v>
      </c>
      <c r="L4" s="134" t="s">
        <v>126</v>
      </c>
      <c r="M4" s="134" t="s">
        <v>126</v>
      </c>
      <c r="N4" s="134">
        <v>50.0</v>
      </c>
      <c r="O4" s="134">
        <f t="shared" si="3"/>
        <v>20</v>
      </c>
      <c r="P4" s="149">
        <f t="shared" si="4"/>
        <v>0</v>
      </c>
      <c r="Q4" s="149"/>
      <c r="R4" s="149"/>
      <c r="S4" s="149"/>
      <c r="T4" s="149"/>
      <c r="U4" s="149"/>
      <c r="V4" s="134"/>
      <c r="W4" s="149">
        <f t="shared" si="5"/>
        <v>0</v>
      </c>
      <c r="X4" s="134"/>
    </row>
    <row r="5" ht="15.75" customHeight="1">
      <c r="A5" s="134">
        <f>'Tube wts'!B5</f>
        <v>0</v>
      </c>
      <c r="B5" s="23">
        <v>43783.0</v>
      </c>
      <c r="C5" s="134" t="str">
        <f>'Tube wts'!A5</f>
        <v>-3_9_R</v>
      </c>
      <c r="D5" s="134">
        <f>'Tube wts'!C5</f>
        <v>0.9864</v>
      </c>
      <c r="E5" s="134">
        <f>'Tube wts'!D5</f>
        <v>1.0188</v>
      </c>
      <c r="F5" s="18">
        <f t="shared" si="1"/>
        <v>0.0324</v>
      </c>
      <c r="G5" s="18">
        <f t="shared" si="2"/>
        <v>291.6</v>
      </c>
      <c r="H5" s="141">
        <v>0.0</v>
      </c>
      <c r="I5" s="134" t="s">
        <v>126</v>
      </c>
      <c r="J5" s="134" t="s">
        <v>126</v>
      </c>
      <c r="K5" s="134" t="s">
        <v>126</v>
      </c>
      <c r="L5" s="134" t="s">
        <v>126</v>
      </c>
      <c r="M5" s="134" t="s">
        <v>126</v>
      </c>
      <c r="N5" s="134">
        <v>50.0</v>
      </c>
      <c r="O5" s="134">
        <f t="shared" si="3"/>
        <v>20</v>
      </c>
      <c r="P5" s="149">
        <f t="shared" si="4"/>
        <v>0</v>
      </c>
      <c r="Q5" s="149"/>
      <c r="R5" s="149"/>
      <c r="S5" s="149"/>
      <c r="T5" s="149"/>
      <c r="U5" s="149"/>
      <c r="V5" s="134"/>
      <c r="W5" s="149">
        <f t="shared" si="5"/>
        <v>0</v>
      </c>
      <c r="X5" s="134"/>
    </row>
    <row r="6" ht="15.75" customHeight="1">
      <c r="A6" s="134">
        <f>'Tube wts'!B6</f>
        <v>0</v>
      </c>
      <c r="B6" s="23">
        <v>43783.0</v>
      </c>
      <c r="C6" s="134" t="str">
        <f>'Tube wts'!A6</f>
        <v>-3_9_60</v>
      </c>
      <c r="D6" s="134">
        <f>'Tube wts'!C6</f>
        <v>0.9794</v>
      </c>
      <c r="E6" s="134">
        <f>'Tube wts'!D6</f>
        <v>1.0151</v>
      </c>
      <c r="F6" s="18">
        <f t="shared" si="1"/>
        <v>0.0357</v>
      </c>
      <c r="G6" s="18">
        <f t="shared" si="2"/>
        <v>321.3</v>
      </c>
      <c r="H6" s="141">
        <v>0.0</v>
      </c>
      <c r="I6" s="134" t="s">
        <v>126</v>
      </c>
      <c r="J6" s="134" t="s">
        <v>126</v>
      </c>
      <c r="K6" s="134" t="s">
        <v>126</v>
      </c>
      <c r="L6" s="134" t="s">
        <v>126</v>
      </c>
      <c r="M6" s="134" t="s">
        <v>126</v>
      </c>
      <c r="N6" s="134">
        <v>50.0</v>
      </c>
      <c r="O6" s="134">
        <f t="shared" si="3"/>
        <v>20</v>
      </c>
      <c r="P6" s="149">
        <f t="shared" si="4"/>
        <v>0</v>
      </c>
      <c r="Q6" s="149"/>
      <c r="R6" s="149"/>
      <c r="S6" s="149"/>
      <c r="T6" s="149"/>
      <c r="U6" s="149"/>
      <c r="V6" s="134"/>
      <c r="W6" s="149">
        <f t="shared" si="5"/>
        <v>0</v>
      </c>
      <c r="X6" s="134"/>
    </row>
    <row r="7" ht="15.75" customHeight="1">
      <c r="A7" s="134">
        <f>'Tube wts'!B7</f>
        <v>0</v>
      </c>
      <c r="B7" s="23">
        <v>43783.0</v>
      </c>
      <c r="C7" s="134" t="str">
        <f>'Tube wts'!A7</f>
        <v>-3_9_6R</v>
      </c>
      <c r="D7" s="134">
        <f>'Tube wts'!C7</f>
        <v>0.9796</v>
      </c>
      <c r="E7" s="134">
        <f>'Tube wts'!D7</f>
        <v>1.0046</v>
      </c>
      <c r="F7" s="18">
        <f t="shared" si="1"/>
        <v>0.025</v>
      </c>
      <c r="G7" s="18">
        <f t="shared" si="2"/>
        <v>225</v>
      </c>
      <c r="H7" s="141">
        <v>0.0</v>
      </c>
      <c r="I7" s="134" t="s">
        <v>126</v>
      </c>
      <c r="J7" s="134" t="s">
        <v>126</v>
      </c>
      <c r="K7" s="134" t="s">
        <v>126</v>
      </c>
      <c r="L7" s="134" t="s">
        <v>126</v>
      </c>
      <c r="M7" s="134" t="s">
        <v>126</v>
      </c>
      <c r="N7" s="134">
        <v>50.0</v>
      </c>
      <c r="O7" s="134">
        <f t="shared" si="3"/>
        <v>20</v>
      </c>
      <c r="P7" s="149">
        <f t="shared" si="4"/>
        <v>0</v>
      </c>
      <c r="Q7" s="149"/>
      <c r="R7" s="149"/>
      <c r="S7" s="149"/>
      <c r="T7" s="149"/>
      <c r="U7" s="149"/>
      <c r="V7" s="134"/>
      <c r="W7" s="149">
        <f t="shared" si="5"/>
        <v>0</v>
      </c>
      <c r="X7" s="134"/>
    </row>
    <row r="8" ht="15.75" customHeight="1">
      <c r="A8" s="134">
        <f>'Tube wts'!B8</f>
        <v>0</v>
      </c>
      <c r="B8" s="23">
        <v>43783.0</v>
      </c>
      <c r="C8" s="134" t="str">
        <f>'Tube wts'!A8</f>
        <v>-2_9_0</v>
      </c>
      <c r="D8" s="134">
        <f>'Tube wts'!C8</f>
        <v>0.9819</v>
      </c>
      <c r="E8" s="134">
        <f>'Tube wts'!D8</f>
        <v>1.0027</v>
      </c>
      <c r="F8" s="18">
        <f t="shared" si="1"/>
        <v>0.0208</v>
      </c>
      <c r="G8" s="18">
        <f t="shared" si="2"/>
        <v>187.2</v>
      </c>
      <c r="H8" s="141">
        <v>0.0</v>
      </c>
      <c r="I8" s="134" t="s">
        <v>126</v>
      </c>
      <c r="J8" s="134" t="s">
        <v>126</v>
      </c>
      <c r="K8" s="134" t="s">
        <v>126</v>
      </c>
      <c r="L8" s="134" t="s">
        <v>126</v>
      </c>
      <c r="M8" s="134" t="s">
        <v>126</v>
      </c>
      <c r="N8" s="134">
        <v>50.0</v>
      </c>
      <c r="O8" s="134">
        <f t="shared" si="3"/>
        <v>20</v>
      </c>
      <c r="P8" s="149">
        <f t="shared" si="4"/>
        <v>0</v>
      </c>
      <c r="Q8" s="149"/>
      <c r="R8" s="149"/>
      <c r="S8" s="149"/>
      <c r="T8" s="149"/>
      <c r="U8" s="149"/>
      <c r="V8" s="134"/>
      <c r="W8" s="149">
        <f t="shared" si="5"/>
        <v>0</v>
      </c>
      <c r="X8" s="134"/>
    </row>
    <row r="9" ht="15.75" customHeight="1">
      <c r="A9" s="134">
        <f>'Tube wts'!B9</f>
        <v>0</v>
      </c>
      <c r="B9" s="153">
        <v>43783.0</v>
      </c>
      <c r="C9" s="134" t="str">
        <f>'Tube wts'!A9</f>
        <v>-2_9_L</v>
      </c>
      <c r="D9" s="134">
        <f>'Tube wts'!C9</f>
        <v>0.9861</v>
      </c>
      <c r="E9" s="134">
        <f>'Tube wts'!D9</f>
        <v>1.0012</v>
      </c>
      <c r="F9" s="18">
        <f t="shared" si="1"/>
        <v>0.0151</v>
      </c>
      <c r="G9" s="18">
        <f t="shared" si="2"/>
        <v>135.9</v>
      </c>
      <c r="H9" s="141">
        <v>0.0</v>
      </c>
      <c r="I9" s="134" t="s">
        <v>126</v>
      </c>
      <c r="J9" s="134" t="s">
        <v>126</v>
      </c>
      <c r="K9" s="134" t="s">
        <v>126</v>
      </c>
      <c r="L9" s="134" t="s">
        <v>126</v>
      </c>
      <c r="M9" s="134" t="s">
        <v>126</v>
      </c>
      <c r="N9" s="134">
        <v>50.0</v>
      </c>
      <c r="O9" s="134">
        <f t="shared" si="3"/>
        <v>20</v>
      </c>
      <c r="P9" s="149">
        <f t="shared" si="4"/>
        <v>0</v>
      </c>
      <c r="Q9" s="149"/>
      <c r="R9" s="149"/>
      <c r="S9" s="149"/>
      <c r="T9" s="149"/>
      <c r="U9" s="149"/>
      <c r="V9" s="134"/>
      <c r="W9" s="149">
        <f t="shared" si="5"/>
        <v>0</v>
      </c>
      <c r="X9" s="134"/>
    </row>
    <row r="10" ht="15.75" customHeight="1">
      <c r="A10" s="134">
        <f>'Tube wts'!B10</f>
        <v>0</v>
      </c>
      <c r="B10" s="153">
        <v>43783.0</v>
      </c>
      <c r="C10" s="134" t="str">
        <f>'Tube wts'!A10</f>
        <v>-2_9_R</v>
      </c>
      <c r="D10" s="134">
        <f>'Tube wts'!C10</f>
        <v>0.9843</v>
      </c>
      <c r="E10" s="134">
        <f>'Tube wts'!D10</f>
        <v>1.0192</v>
      </c>
      <c r="F10" s="18">
        <f t="shared" si="1"/>
        <v>0.0349</v>
      </c>
      <c r="G10" s="18">
        <f t="shared" si="2"/>
        <v>314.1</v>
      </c>
      <c r="H10" s="141">
        <v>0.0</v>
      </c>
      <c r="I10" s="134" t="s">
        <v>126</v>
      </c>
      <c r="J10" s="134" t="s">
        <v>126</v>
      </c>
      <c r="K10" s="134" t="s">
        <v>126</v>
      </c>
      <c r="L10" s="134" t="s">
        <v>126</v>
      </c>
      <c r="M10" s="134" t="s">
        <v>126</v>
      </c>
      <c r="N10" s="134">
        <v>50.0</v>
      </c>
      <c r="O10" s="134">
        <f t="shared" si="3"/>
        <v>20</v>
      </c>
      <c r="P10" s="149">
        <f t="shared" si="4"/>
        <v>0</v>
      </c>
      <c r="Q10" s="149"/>
      <c r="R10" s="149"/>
      <c r="S10" s="149"/>
      <c r="T10" s="149"/>
      <c r="U10" s="149"/>
      <c r="V10" s="134"/>
      <c r="W10" s="149">
        <f t="shared" si="5"/>
        <v>0</v>
      </c>
      <c r="X10" s="134"/>
    </row>
    <row r="11" ht="15.75" customHeight="1">
      <c r="A11" s="134">
        <f>'Tube wts'!B11</f>
        <v>0</v>
      </c>
      <c r="B11" s="153">
        <v>43783.0</v>
      </c>
      <c r="C11" s="134" t="str">
        <f>'Tube wts'!A11</f>
        <v>-2_9_50</v>
      </c>
      <c r="D11" s="134">
        <f>'Tube wts'!C11</f>
        <v>0.9818</v>
      </c>
      <c r="E11" s="134">
        <f>'Tube wts'!D11</f>
        <v>0.9982</v>
      </c>
      <c r="F11" s="18">
        <f t="shared" si="1"/>
        <v>0.0164</v>
      </c>
      <c r="G11" s="18">
        <f t="shared" si="2"/>
        <v>147.6</v>
      </c>
      <c r="H11" s="141">
        <v>0.0</v>
      </c>
      <c r="I11" s="134" t="s">
        <v>126</v>
      </c>
      <c r="J11" s="134" t="s">
        <v>126</v>
      </c>
      <c r="K11" s="134" t="s">
        <v>126</v>
      </c>
      <c r="L11" s="134" t="s">
        <v>126</v>
      </c>
      <c r="M11" s="134" t="s">
        <v>126</v>
      </c>
      <c r="N11" s="134">
        <v>50.0</v>
      </c>
      <c r="O11" s="134">
        <f t="shared" si="3"/>
        <v>20</v>
      </c>
      <c r="P11" s="149">
        <f t="shared" si="4"/>
        <v>0</v>
      </c>
      <c r="Q11" s="149"/>
      <c r="R11" s="149"/>
      <c r="S11" s="149"/>
      <c r="T11" s="149"/>
      <c r="U11" s="149"/>
      <c r="V11" s="134"/>
      <c r="W11" s="149">
        <f t="shared" si="5"/>
        <v>0</v>
      </c>
      <c r="X11" s="134"/>
    </row>
    <row r="12" ht="15.75" customHeight="1">
      <c r="A12" s="134">
        <f>'Tube wts'!B12</f>
        <v>0</v>
      </c>
      <c r="B12" s="153">
        <v>43783.0</v>
      </c>
      <c r="C12" s="134" t="str">
        <f>'Tube wts'!A12</f>
        <v>-2_9_5R</v>
      </c>
      <c r="D12" s="134">
        <f>'Tube wts'!C12</f>
        <v>0.9883</v>
      </c>
      <c r="E12" s="134">
        <f>'Tube wts'!D12</f>
        <v>1.0001</v>
      </c>
      <c r="F12" s="18">
        <f t="shared" si="1"/>
        <v>0.0118</v>
      </c>
      <c r="G12" s="18">
        <f t="shared" si="2"/>
        <v>106.2</v>
      </c>
      <c r="H12" s="141">
        <v>0.0</v>
      </c>
      <c r="I12" s="134" t="s">
        <v>126</v>
      </c>
      <c r="J12" s="134" t="s">
        <v>126</v>
      </c>
      <c r="K12" s="134" t="s">
        <v>126</v>
      </c>
      <c r="L12" s="134" t="s">
        <v>126</v>
      </c>
      <c r="M12" s="134" t="s">
        <v>126</v>
      </c>
      <c r="N12" s="134">
        <v>50.0</v>
      </c>
      <c r="O12" s="134">
        <f t="shared" si="3"/>
        <v>20</v>
      </c>
      <c r="P12" s="149">
        <f t="shared" si="4"/>
        <v>0</v>
      </c>
      <c r="Q12" s="149"/>
      <c r="R12" s="149"/>
      <c r="S12" s="149"/>
      <c r="T12" s="149"/>
      <c r="U12" s="149"/>
      <c r="V12" s="134"/>
      <c r="W12" s="149">
        <f t="shared" si="5"/>
        <v>0</v>
      </c>
      <c r="X12" s="134"/>
    </row>
    <row r="13" ht="15.75" customHeight="1">
      <c r="A13" s="134">
        <f>'Tube wts'!B13</f>
        <v>0</v>
      </c>
      <c r="B13" s="153">
        <v>43783.0</v>
      </c>
      <c r="C13" s="134" t="str">
        <f>'Tube wts'!A13</f>
        <v>-1_9_0</v>
      </c>
      <c r="D13" s="134">
        <f>'Tube wts'!C13</f>
        <v>0.988</v>
      </c>
      <c r="E13" s="134">
        <f>'Tube wts'!D13</f>
        <v>1.0032</v>
      </c>
      <c r="F13" s="18">
        <f t="shared" si="1"/>
        <v>0.0152</v>
      </c>
      <c r="G13" s="18">
        <f t="shared" si="2"/>
        <v>136.8</v>
      </c>
      <c r="H13" s="141">
        <v>0.0</v>
      </c>
      <c r="I13" s="134" t="s">
        <v>126</v>
      </c>
      <c r="J13" s="134" t="s">
        <v>126</v>
      </c>
      <c r="K13" s="134" t="s">
        <v>126</v>
      </c>
      <c r="L13" s="134" t="s">
        <v>126</v>
      </c>
      <c r="M13" s="134" t="s">
        <v>126</v>
      </c>
      <c r="N13" s="134">
        <v>50.0</v>
      </c>
      <c r="O13" s="134">
        <f t="shared" si="3"/>
        <v>20</v>
      </c>
      <c r="P13" s="149">
        <f t="shared" si="4"/>
        <v>0</v>
      </c>
      <c r="Q13" s="149"/>
      <c r="R13" s="149"/>
      <c r="S13" s="149"/>
      <c r="T13" s="149"/>
      <c r="U13" s="149"/>
      <c r="V13" s="134"/>
      <c r="W13" s="149">
        <f t="shared" si="5"/>
        <v>0</v>
      </c>
      <c r="X13" s="134"/>
    </row>
    <row r="14" ht="15.75" customHeight="1">
      <c r="A14" s="134">
        <f>'Tube wts'!B14</f>
        <v>0</v>
      </c>
      <c r="B14" s="153">
        <v>43783.0</v>
      </c>
      <c r="C14" s="134" t="str">
        <f>'Tube wts'!A14</f>
        <v>-1_9_L</v>
      </c>
      <c r="D14" s="134">
        <f>'Tube wts'!C14</f>
        <v>0.9856</v>
      </c>
      <c r="E14" s="134">
        <f>'Tube wts'!D14</f>
        <v>1.0132</v>
      </c>
      <c r="F14" s="18">
        <f t="shared" si="1"/>
        <v>0.0276</v>
      </c>
      <c r="G14" s="18">
        <f t="shared" si="2"/>
        <v>248.4</v>
      </c>
      <c r="H14" s="141">
        <v>0.0</v>
      </c>
      <c r="I14" s="134" t="s">
        <v>126</v>
      </c>
      <c r="J14" s="134" t="s">
        <v>126</v>
      </c>
      <c r="K14" s="134" t="s">
        <v>126</v>
      </c>
      <c r="L14" s="134" t="s">
        <v>126</v>
      </c>
      <c r="M14" s="134" t="s">
        <v>126</v>
      </c>
      <c r="N14" s="134">
        <v>50.0</v>
      </c>
      <c r="O14" s="134">
        <f t="shared" si="3"/>
        <v>20</v>
      </c>
      <c r="P14" s="149">
        <f t="shared" si="4"/>
        <v>0</v>
      </c>
      <c r="Q14" s="149"/>
      <c r="R14" s="149"/>
      <c r="S14" s="149"/>
      <c r="T14" s="149"/>
      <c r="U14" s="149"/>
      <c r="V14" s="134"/>
      <c r="W14" s="149">
        <f t="shared" si="5"/>
        <v>0</v>
      </c>
      <c r="X14" s="134"/>
    </row>
    <row r="15" ht="15.75" customHeight="1">
      <c r="A15" s="134">
        <f>'Tube wts'!B15</f>
        <v>0</v>
      </c>
      <c r="B15" s="153">
        <v>43783.0</v>
      </c>
      <c r="C15" s="134" t="str">
        <f>'Tube wts'!A15</f>
        <v>-1_9_R</v>
      </c>
      <c r="D15" s="134">
        <f>'Tube wts'!C15</f>
        <v>0.9832</v>
      </c>
      <c r="E15" s="134">
        <f>'Tube wts'!D15</f>
        <v>1.0167</v>
      </c>
      <c r="F15" s="18">
        <f t="shared" si="1"/>
        <v>0.0335</v>
      </c>
      <c r="G15" s="18">
        <f t="shared" si="2"/>
        <v>301.5</v>
      </c>
      <c r="H15" s="141">
        <v>0.0</v>
      </c>
      <c r="I15" s="134" t="s">
        <v>126</v>
      </c>
      <c r="J15" s="134" t="s">
        <v>126</v>
      </c>
      <c r="K15" s="134" t="s">
        <v>126</v>
      </c>
      <c r="L15" s="134" t="s">
        <v>126</v>
      </c>
      <c r="M15" s="134" t="s">
        <v>126</v>
      </c>
      <c r="N15" s="134">
        <v>50.0</v>
      </c>
      <c r="O15" s="134">
        <f t="shared" si="3"/>
        <v>20</v>
      </c>
      <c r="P15" s="149">
        <f t="shared" si="4"/>
        <v>0</v>
      </c>
      <c r="Q15" s="149"/>
      <c r="R15" s="149"/>
      <c r="S15" s="149"/>
      <c r="T15" s="149"/>
      <c r="U15" s="149"/>
      <c r="V15" s="134"/>
      <c r="W15" s="149">
        <f t="shared" si="5"/>
        <v>0</v>
      </c>
      <c r="X15" s="134"/>
    </row>
    <row r="16" ht="15.75" customHeight="1">
      <c r="A16" s="134">
        <f>'Tube wts'!B16</f>
        <v>0</v>
      </c>
      <c r="B16" s="23">
        <v>43783.0</v>
      </c>
      <c r="C16" s="134" t="str">
        <f>'Tube wts'!A16</f>
        <v>-1_9_40</v>
      </c>
      <c r="D16" s="134">
        <f>'Tube wts'!C16</f>
        <v>0.9863</v>
      </c>
      <c r="E16" s="134">
        <f>'Tube wts'!D16</f>
        <v>1.0124</v>
      </c>
      <c r="F16" s="18">
        <f t="shared" si="1"/>
        <v>0.0261</v>
      </c>
      <c r="G16" s="18">
        <f t="shared" si="2"/>
        <v>234.9</v>
      </c>
      <c r="H16" s="141">
        <v>0.0</v>
      </c>
      <c r="I16" s="134" t="s">
        <v>126</v>
      </c>
      <c r="J16" s="134" t="s">
        <v>126</v>
      </c>
      <c r="K16" s="134" t="s">
        <v>126</v>
      </c>
      <c r="L16" s="134" t="s">
        <v>126</v>
      </c>
      <c r="M16" s="134" t="s">
        <v>126</v>
      </c>
      <c r="N16" s="134">
        <v>50.0</v>
      </c>
      <c r="O16" s="134">
        <f t="shared" si="3"/>
        <v>20</v>
      </c>
      <c r="P16" s="149">
        <f t="shared" si="4"/>
        <v>0</v>
      </c>
      <c r="Q16" s="149"/>
      <c r="R16" s="149"/>
      <c r="S16" s="149"/>
      <c r="T16" s="149"/>
      <c r="U16" s="149"/>
      <c r="V16" s="134"/>
      <c r="W16" s="149">
        <f t="shared" si="5"/>
        <v>0</v>
      </c>
      <c r="X16" s="134"/>
    </row>
    <row r="17" ht="15.75" customHeight="1">
      <c r="A17" s="155">
        <f>'Tube wts'!B17</f>
        <v>0</v>
      </c>
      <c r="B17" s="156">
        <v>43783.0</v>
      </c>
      <c r="C17" s="155" t="str">
        <f>'Tube wts'!A17</f>
        <v>-1_9_4R</v>
      </c>
      <c r="D17" s="155">
        <f>'Tube wts'!C17</f>
        <v>0.9766</v>
      </c>
      <c r="E17" s="155">
        <f>'Tube wts'!D17</f>
        <v>0.9991</v>
      </c>
      <c r="F17" s="157">
        <f t="shared" si="1"/>
        <v>0.0225</v>
      </c>
      <c r="G17" s="157">
        <f t="shared" si="2"/>
        <v>202.5</v>
      </c>
      <c r="H17" s="158">
        <v>0.0</v>
      </c>
      <c r="I17" s="134" t="s">
        <v>126</v>
      </c>
      <c r="J17" s="134" t="s">
        <v>126</v>
      </c>
      <c r="K17" s="134" t="s">
        <v>126</v>
      </c>
      <c r="L17" s="134" t="s">
        <v>126</v>
      </c>
      <c r="M17" s="134" t="s">
        <v>126</v>
      </c>
      <c r="N17" s="155">
        <v>50.0</v>
      </c>
      <c r="O17" s="155">
        <f t="shared" si="3"/>
        <v>20</v>
      </c>
      <c r="P17" s="149">
        <f t="shared" si="4"/>
        <v>0</v>
      </c>
      <c r="Q17" s="159"/>
      <c r="R17" s="159"/>
      <c r="S17" s="159"/>
      <c r="T17" s="159"/>
      <c r="U17" s="159"/>
      <c r="V17" s="158"/>
      <c r="W17" s="159">
        <f t="shared" si="5"/>
        <v>0</v>
      </c>
      <c r="X17" s="155"/>
    </row>
    <row r="18" ht="15.75" customHeight="1">
      <c r="A18" s="160">
        <f>'Tube wts'!B18</f>
        <v>1</v>
      </c>
      <c r="B18" s="161">
        <f t="shared" ref="B18:B177" si="6">B2+1</f>
        <v>43784</v>
      </c>
      <c r="C18" s="162" t="str">
        <f>'Tube wts'!A18</f>
        <v>NT_9_0</v>
      </c>
      <c r="D18" s="162">
        <f>'Tube wts'!C18</f>
        <v>0.9816</v>
      </c>
      <c r="E18" s="162">
        <f>'Tube wts'!D18</f>
        <v>1.0134</v>
      </c>
      <c r="F18" s="163">
        <f t="shared" si="1"/>
        <v>0.0318</v>
      </c>
      <c r="G18" s="163">
        <f t="shared" si="2"/>
        <v>286.2</v>
      </c>
      <c r="H18" s="164" t="s">
        <v>126</v>
      </c>
      <c r="I18" s="164" t="s">
        <v>130</v>
      </c>
      <c r="J18" s="164" t="s">
        <v>130</v>
      </c>
      <c r="K18" s="164" t="s">
        <v>130</v>
      </c>
      <c r="L18" s="164">
        <v>14.0</v>
      </c>
      <c r="M18" s="164" t="s">
        <v>126</v>
      </c>
      <c r="N18" s="162">
        <v>50.0</v>
      </c>
      <c r="O18" s="162">
        <f t="shared" si="3"/>
        <v>20</v>
      </c>
      <c r="P18" s="165"/>
      <c r="Q18" s="165"/>
      <c r="R18" s="165"/>
      <c r="S18" s="165"/>
      <c r="T18" s="165">
        <f t="shared" ref="T18:T19" si="7">O18 * (1/10^-5) *L18</f>
        <v>28000000</v>
      </c>
      <c r="U18" s="165"/>
      <c r="V18" s="164"/>
      <c r="W18" s="165">
        <f t="shared" si="5"/>
        <v>28000000</v>
      </c>
      <c r="X18" s="166"/>
    </row>
    <row r="19" ht="15.75" customHeight="1">
      <c r="A19" s="167">
        <f>'Tube wts'!B19</f>
        <v>1</v>
      </c>
      <c r="B19" s="168">
        <f t="shared" si="6"/>
        <v>43784</v>
      </c>
      <c r="C19" s="134" t="str">
        <f>'Tube wts'!A19</f>
        <v>NT_9_R</v>
      </c>
      <c r="D19" s="134">
        <f>'Tube wts'!C19</f>
        <v>0.9774</v>
      </c>
      <c r="E19" s="134">
        <f>'Tube wts'!D19</f>
        <v>0.9907</v>
      </c>
      <c r="F19" s="18">
        <f t="shared" si="1"/>
        <v>0.0133</v>
      </c>
      <c r="G19" s="18">
        <f t="shared" si="2"/>
        <v>119.7</v>
      </c>
      <c r="H19" s="141" t="s">
        <v>126</v>
      </c>
      <c r="I19" s="141" t="s">
        <v>130</v>
      </c>
      <c r="J19" s="141" t="s">
        <v>130</v>
      </c>
      <c r="K19" s="141" t="s">
        <v>130</v>
      </c>
      <c r="L19" s="141">
        <v>17.0</v>
      </c>
      <c r="M19" s="141" t="s">
        <v>126</v>
      </c>
      <c r="N19" s="134">
        <v>50.0</v>
      </c>
      <c r="O19" s="134">
        <f t="shared" si="3"/>
        <v>20</v>
      </c>
      <c r="P19" s="149"/>
      <c r="Q19" s="149"/>
      <c r="R19" s="149"/>
      <c r="S19" s="149"/>
      <c r="T19" s="149">
        <f t="shared" si="7"/>
        <v>34000000</v>
      </c>
      <c r="U19" s="149"/>
      <c r="V19" s="134"/>
      <c r="W19" s="149">
        <f t="shared" si="5"/>
        <v>34000000</v>
      </c>
      <c r="X19" s="169"/>
    </row>
    <row r="20" ht="15.75" customHeight="1">
      <c r="A20" s="167">
        <f>'Tube wts'!B20</f>
        <v>1</v>
      </c>
      <c r="B20" s="168">
        <f t="shared" si="6"/>
        <v>43784</v>
      </c>
      <c r="C20" s="134" t="str">
        <f>'Tube wts'!A20</f>
        <v>-3_9_0</v>
      </c>
      <c r="D20" s="134">
        <f>'Tube wts'!C20</f>
        <v>0.9849</v>
      </c>
      <c r="E20" s="134">
        <f>'Tube wts'!D20</f>
        <v>1.0078</v>
      </c>
      <c r="F20" s="18">
        <f t="shared" si="1"/>
        <v>0.0229</v>
      </c>
      <c r="G20" s="18">
        <f t="shared" si="2"/>
        <v>206.1</v>
      </c>
      <c r="H20" s="141" t="s">
        <v>126</v>
      </c>
      <c r="I20" s="141" t="s">
        <v>130</v>
      </c>
      <c r="J20" s="141">
        <v>61.0</v>
      </c>
      <c r="K20" s="141">
        <v>13.0</v>
      </c>
      <c r="L20" s="141">
        <v>0.0</v>
      </c>
      <c r="M20" s="141" t="s">
        <v>126</v>
      </c>
      <c r="N20" s="134">
        <v>50.0</v>
      </c>
      <c r="O20" s="134">
        <f t="shared" si="3"/>
        <v>20</v>
      </c>
      <c r="P20" s="149"/>
      <c r="Q20" s="149"/>
      <c r="R20" s="149">
        <f t="shared" ref="R20:R21" si="8">O20 * (1/10^-3) *J20</f>
        <v>1220000</v>
      </c>
      <c r="S20" s="149">
        <f>O20 * (1/10^-4) *K20</f>
        <v>2600000</v>
      </c>
      <c r="T20" s="149"/>
      <c r="U20" s="149"/>
      <c r="V20" s="134"/>
      <c r="W20" s="149">
        <f t="shared" si="5"/>
        <v>1910000</v>
      </c>
      <c r="X20" s="169"/>
    </row>
    <row r="21" ht="15.75" customHeight="1">
      <c r="A21" s="167">
        <f>'Tube wts'!B21</f>
        <v>1</v>
      </c>
      <c r="B21" s="168">
        <f t="shared" si="6"/>
        <v>43784</v>
      </c>
      <c r="C21" s="134" t="str">
        <f>'Tube wts'!A21</f>
        <v>-3_9_R</v>
      </c>
      <c r="D21" s="134">
        <f>'Tube wts'!C21</f>
        <v>0.9845</v>
      </c>
      <c r="E21" s="134">
        <f>'Tube wts'!D21</f>
        <v>1.0094</v>
      </c>
      <c r="F21" s="18">
        <f t="shared" si="1"/>
        <v>0.0249</v>
      </c>
      <c r="G21" s="18">
        <f t="shared" si="2"/>
        <v>224.1</v>
      </c>
      <c r="H21" s="141" t="s">
        <v>126</v>
      </c>
      <c r="I21" s="141">
        <v>24.0</v>
      </c>
      <c r="J21" s="141">
        <v>3.0</v>
      </c>
      <c r="K21" s="141">
        <v>0.0</v>
      </c>
      <c r="L21" s="141">
        <v>0.0</v>
      </c>
      <c r="M21" s="141" t="s">
        <v>126</v>
      </c>
      <c r="N21" s="134">
        <v>50.0</v>
      </c>
      <c r="O21" s="134">
        <f t="shared" si="3"/>
        <v>20</v>
      </c>
      <c r="P21" s="149"/>
      <c r="Q21" s="149">
        <f>O21 * (1/10^-2) *I21</f>
        <v>48000</v>
      </c>
      <c r="R21" s="149">
        <f t="shared" si="8"/>
        <v>60000</v>
      </c>
      <c r="S21" s="149"/>
      <c r="T21" s="149"/>
      <c r="U21" s="149"/>
      <c r="V21" s="134"/>
      <c r="W21" s="149">
        <f t="shared" si="5"/>
        <v>54000</v>
      </c>
      <c r="X21" s="169"/>
    </row>
    <row r="22" ht="15.75" customHeight="1">
      <c r="A22" s="167">
        <f>'Tube wts'!B22</f>
        <v>1</v>
      </c>
      <c r="B22" s="168">
        <f t="shared" si="6"/>
        <v>43784</v>
      </c>
      <c r="C22" s="134" t="str">
        <f>'Tube wts'!A22</f>
        <v>-3_9_60</v>
      </c>
      <c r="D22" s="134">
        <f>'Tube wts'!C22</f>
        <v>0.9833</v>
      </c>
      <c r="E22" s="134">
        <f>'Tube wts'!D22</f>
        <v>1.0062</v>
      </c>
      <c r="F22" s="18">
        <f t="shared" si="1"/>
        <v>0.0229</v>
      </c>
      <c r="G22" s="18">
        <f t="shared" si="2"/>
        <v>206.1</v>
      </c>
      <c r="H22" s="141" t="s">
        <v>126</v>
      </c>
      <c r="I22" s="141" t="s">
        <v>130</v>
      </c>
      <c r="J22" s="141" t="s">
        <v>130</v>
      </c>
      <c r="K22" s="141">
        <v>25.0</v>
      </c>
      <c r="L22" s="141">
        <v>2.0</v>
      </c>
      <c r="M22" s="141" t="s">
        <v>126</v>
      </c>
      <c r="N22" s="134">
        <v>50.0</v>
      </c>
      <c r="O22" s="134">
        <f t="shared" si="3"/>
        <v>20</v>
      </c>
      <c r="P22" s="149"/>
      <c r="Q22" s="149"/>
      <c r="R22" s="149"/>
      <c r="S22" s="149">
        <f t="shared" ref="S22:S23" si="9">O22 * (1/10^-4) *K22</f>
        <v>5000000</v>
      </c>
      <c r="T22" s="149">
        <f>O22 * (1/10^-5) *L22</f>
        <v>4000000</v>
      </c>
      <c r="U22" s="149"/>
      <c r="V22" s="134"/>
      <c r="W22" s="149">
        <f t="shared" si="5"/>
        <v>4500000</v>
      </c>
      <c r="X22" s="169"/>
    </row>
    <row r="23" ht="15.75" customHeight="1">
      <c r="A23" s="167">
        <f>'Tube wts'!B23</f>
        <v>1</v>
      </c>
      <c r="B23" s="168">
        <f t="shared" si="6"/>
        <v>43784</v>
      </c>
      <c r="C23" s="134" t="str">
        <f>'Tube wts'!A23</f>
        <v>-3_9_6R</v>
      </c>
      <c r="D23" s="134">
        <f>'Tube wts'!C23</f>
        <v>0.988</v>
      </c>
      <c r="E23" s="134">
        <f>'Tube wts'!D23</f>
        <v>1.0098</v>
      </c>
      <c r="F23" s="18">
        <f t="shared" si="1"/>
        <v>0.0218</v>
      </c>
      <c r="G23" s="18">
        <f t="shared" si="2"/>
        <v>196.2</v>
      </c>
      <c r="H23" s="141" t="s">
        <v>126</v>
      </c>
      <c r="I23" s="141" t="s">
        <v>130</v>
      </c>
      <c r="J23" s="141">
        <v>39.0</v>
      </c>
      <c r="K23" s="141">
        <v>5.0</v>
      </c>
      <c r="L23" s="141">
        <v>0.0</v>
      </c>
      <c r="M23" s="141" t="s">
        <v>126</v>
      </c>
      <c r="N23" s="134">
        <v>50.0</v>
      </c>
      <c r="O23" s="134">
        <f t="shared" si="3"/>
        <v>20</v>
      </c>
      <c r="P23" s="149"/>
      <c r="Q23" s="149"/>
      <c r="R23" s="149">
        <f>O23 * (1/10^-3) *J23</f>
        <v>780000</v>
      </c>
      <c r="S23" s="149">
        <f t="shared" si="9"/>
        <v>1000000</v>
      </c>
      <c r="T23" s="149"/>
      <c r="U23" s="149"/>
      <c r="V23" s="134"/>
      <c r="W23" s="149">
        <f t="shared" si="5"/>
        <v>890000</v>
      </c>
      <c r="X23" s="169"/>
    </row>
    <row r="24" ht="15.75" customHeight="1">
      <c r="A24" s="167">
        <f>'Tube wts'!B24</f>
        <v>1</v>
      </c>
      <c r="B24" s="168">
        <f t="shared" si="6"/>
        <v>43784</v>
      </c>
      <c r="C24" s="134" t="str">
        <f>'Tube wts'!A24</f>
        <v>-2_9_0</v>
      </c>
      <c r="D24" s="134">
        <f>'Tube wts'!C24</f>
        <v>0.988</v>
      </c>
      <c r="E24" s="134">
        <f>'Tube wts'!D24</f>
        <v>1.0027</v>
      </c>
      <c r="F24" s="18">
        <f t="shared" si="1"/>
        <v>0.0147</v>
      </c>
      <c r="G24" s="18">
        <f t="shared" si="2"/>
        <v>132.3</v>
      </c>
      <c r="H24" s="141" t="s">
        <v>126</v>
      </c>
      <c r="I24" s="141" t="s">
        <v>130</v>
      </c>
      <c r="J24" s="141" t="s">
        <v>130</v>
      </c>
      <c r="K24" s="141" t="s">
        <v>130</v>
      </c>
      <c r="L24" s="141">
        <v>28.0</v>
      </c>
      <c r="M24" s="141" t="s">
        <v>126</v>
      </c>
      <c r="N24" s="134">
        <v>50.0</v>
      </c>
      <c r="O24" s="134">
        <f t="shared" si="3"/>
        <v>20</v>
      </c>
      <c r="P24" s="149"/>
      <c r="Q24" s="149"/>
      <c r="R24" s="149"/>
      <c r="S24" s="149"/>
      <c r="T24" s="149">
        <f>O24 * (1/10^-5) *L24</f>
        <v>56000000</v>
      </c>
      <c r="U24" s="149"/>
      <c r="V24" s="134"/>
      <c r="W24" s="149">
        <f t="shared" si="5"/>
        <v>56000000</v>
      </c>
      <c r="X24" s="169"/>
    </row>
    <row r="25" ht="15.75" customHeight="1">
      <c r="A25" s="167">
        <f>'Tube wts'!B25</f>
        <v>1</v>
      </c>
      <c r="B25" s="168">
        <f t="shared" si="6"/>
        <v>43784</v>
      </c>
      <c r="C25" s="134" t="str">
        <f>'Tube wts'!A25</f>
        <v>-2_9_L</v>
      </c>
      <c r="D25" s="134">
        <f>'Tube wts'!C25</f>
        <v>0.979</v>
      </c>
      <c r="E25" s="134">
        <f>'Tube wts'!D25</f>
        <v>1.0068</v>
      </c>
      <c r="F25" s="18">
        <f t="shared" si="1"/>
        <v>0.0278</v>
      </c>
      <c r="G25" s="18">
        <f t="shared" si="2"/>
        <v>250.2</v>
      </c>
      <c r="H25" s="141" t="s">
        <v>126</v>
      </c>
      <c r="I25" s="141">
        <v>4.0</v>
      </c>
      <c r="J25" s="141">
        <v>1.0</v>
      </c>
      <c r="K25" s="141">
        <v>0.0</v>
      </c>
      <c r="L25" s="141">
        <v>0.0</v>
      </c>
      <c r="M25" s="141" t="s">
        <v>126</v>
      </c>
      <c r="N25" s="134">
        <v>50.0</v>
      </c>
      <c r="O25" s="134">
        <f t="shared" si="3"/>
        <v>20</v>
      </c>
      <c r="P25" s="149"/>
      <c r="Q25" s="149">
        <f>O25 * (1/10^-2) *I25</f>
        <v>8000</v>
      </c>
      <c r="R25" s="149">
        <f>O25 * (1/10^-3) *J25</f>
        <v>20000</v>
      </c>
      <c r="S25" s="149"/>
      <c r="T25" s="149"/>
      <c r="U25" s="149"/>
      <c r="V25" s="134"/>
      <c r="W25" s="149">
        <f t="shared" si="5"/>
        <v>14000</v>
      </c>
      <c r="X25" s="169"/>
    </row>
    <row r="26" ht="15.75" customHeight="1">
      <c r="A26" s="167">
        <f>'Tube wts'!B26</f>
        <v>1</v>
      </c>
      <c r="B26" s="168">
        <f t="shared" si="6"/>
        <v>43784</v>
      </c>
      <c r="C26" s="134" t="str">
        <f>'Tube wts'!A26</f>
        <v>-2_9_R</v>
      </c>
      <c r="D26" s="134">
        <f>'Tube wts'!C26</f>
        <v>0.9889</v>
      </c>
      <c r="E26" s="134">
        <f>'Tube wts'!D26</f>
        <v>1.0236</v>
      </c>
      <c r="F26" s="18">
        <f t="shared" si="1"/>
        <v>0.0347</v>
      </c>
      <c r="G26" s="18">
        <f t="shared" si="2"/>
        <v>312.3</v>
      </c>
      <c r="H26" s="141" t="s">
        <v>126</v>
      </c>
      <c r="I26" s="141" t="s">
        <v>130</v>
      </c>
      <c r="J26" s="141" t="s">
        <v>130</v>
      </c>
      <c r="K26" s="141">
        <v>32.0</v>
      </c>
      <c r="L26" s="141">
        <v>5.0</v>
      </c>
      <c r="M26" s="141" t="s">
        <v>126</v>
      </c>
      <c r="N26" s="134">
        <v>50.0</v>
      </c>
      <c r="O26" s="134">
        <f t="shared" si="3"/>
        <v>20</v>
      </c>
      <c r="P26" s="149"/>
      <c r="Q26" s="149"/>
      <c r="R26" s="149"/>
      <c r="S26" s="149">
        <f>O26 * (1/10^-4) *K26</f>
        <v>6400000</v>
      </c>
      <c r="T26" s="149">
        <f t="shared" ref="T26:T33" si="10">O26 * (1/10^-5) *L26</f>
        <v>10000000</v>
      </c>
      <c r="U26" s="149"/>
      <c r="V26" s="134"/>
      <c r="W26" s="149">
        <f t="shared" si="5"/>
        <v>8200000</v>
      </c>
      <c r="X26" s="169"/>
    </row>
    <row r="27" ht="15.75" customHeight="1">
      <c r="A27" s="167">
        <f>'Tube wts'!B27</f>
        <v>1</v>
      </c>
      <c r="B27" s="168">
        <f t="shared" si="6"/>
        <v>43784</v>
      </c>
      <c r="C27" s="134" t="str">
        <f>'Tube wts'!A27</f>
        <v>-2_9_50</v>
      </c>
      <c r="D27" s="134">
        <f>'Tube wts'!C27</f>
        <v>0.9894</v>
      </c>
      <c r="E27" s="134">
        <f>'Tube wts'!D27</f>
        <v>1.0025</v>
      </c>
      <c r="F27" s="18">
        <f t="shared" si="1"/>
        <v>0.0131</v>
      </c>
      <c r="G27" s="18">
        <f t="shared" si="2"/>
        <v>117.9</v>
      </c>
      <c r="H27" s="141" t="s">
        <v>126</v>
      </c>
      <c r="I27" s="141" t="s">
        <v>130</v>
      </c>
      <c r="J27" s="141" t="s">
        <v>130</v>
      </c>
      <c r="K27" s="141" t="s">
        <v>130</v>
      </c>
      <c r="L27" s="141">
        <v>36.0</v>
      </c>
      <c r="M27" s="141" t="s">
        <v>126</v>
      </c>
      <c r="N27" s="134">
        <v>50.0</v>
      </c>
      <c r="O27" s="134">
        <f t="shared" si="3"/>
        <v>20</v>
      </c>
      <c r="P27" s="149"/>
      <c r="Q27" s="149"/>
      <c r="R27" s="149"/>
      <c r="S27" s="149"/>
      <c r="T27" s="149">
        <f t="shared" si="10"/>
        <v>72000000</v>
      </c>
      <c r="U27" s="149"/>
      <c r="V27" s="134"/>
      <c r="W27" s="149">
        <f t="shared" si="5"/>
        <v>72000000</v>
      </c>
      <c r="X27" s="169"/>
    </row>
    <row r="28" ht="15.75" customHeight="1">
      <c r="A28" s="167">
        <f>'Tube wts'!B28</f>
        <v>1</v>
      </c>
      <c r="B28" s="168">
        <f t="shared" si="6"/>
        <v>43784</v>
      </c>
      <c r="C28" s="134" t="str">
        <f>'Tube wts'!A28</f>
        <v>-2_9_5R</v>
      </c>
      <c r="D28" s="134">
        <f>'Tube wts'!C28</f>
        <v>0.9838</v>
      </c>
      <c r="E28" s="134">
        <f>'Tube wts'!D28</f>
        <v>1.0131</v>
      </c>
      <c r="F28" s="18">
        <f t="shared" si="1"/>
        <v>0.0293</v>
      </c>
      <c r="G28" s="18">
        <f t="shared" si="2"/>
        <v>263.7</v>
      </c>
      <c r="H28" s="141" t="s">
        <v>126</v>
      </c>
      <c r="I28" s="141" t="s">
        <v>130</v>
      </c>
      <c r="J28" s="141" t="s">
        <v>130</v>
      </c>
      <c r="K28" s="141" t="s">
        <v>130</v>
      </c>
      <c r="L28" s="141">
        <v>28.0</v>
      </c>
      <c r="M28" s="141" t="s">
        <v>126</v>
      </c>
      <c r="N28" s="134">
        <v>50.0</v>
      </c>
      <c r="O28" s="134">
        <f t="shared" si="3"/>
        <v>20</v>
      </c>
      <c r="P28" s="149"/>
      <c r="Q28" s="149"/>
      <c r="R28" s="149"/>
      <c r="S28" s="149"/>
      <c r="T28" s="149">
        <f t="shared" si="10"/>
        <v>56000000</v>
      </c>
      <c r="U28" s="149"/>
      <c r="V28" s="134"/>
      <c r="W28" s="149">
        <f t="shared" si="5"/>
        <v>56000000</v>
      </c>
      <c r="X28" s="169"/>
    </row>
    <row r="29" ht="15.75" customHeight="1">
      <c r="A29" s="167">
        <f>'Tube wts'!B29</f>
        <v>1</v>
      </c>
      <c r="B29" s="168">
        <f t="shared" si="6"/>
        <v>43784</v>
      </c>
      <c r="C29" s="134" t="str">
        <f>'Tube wts'!A29</f>
        <v>-1_9_0</v>
      </c>
      <c r="D29" s="134">
        <f>'Tube wts'!C29</f>
        <v>0.9841</v>
      </c>
      <c r="E29" s="134">
        <f>'Tube wts'!D29</f>
        <v>1.0114</v>
      </c>
      <c r="F29" s="18">
        <f t="shared" si="1"/>
        <v>0.0273</v>
      </c>
      <c r="G29" s="18">
        <f t="shared" si="2"/>
        <v>245.7</v>
      </c>
      <c r="H29" s="141" t="s">
        <v>126</v>
      </c>
      <c r="I29" s="141" t="s">
        <v>130</v>
      </c>
      <c r="J29" s="141" t="s">
        <v>130</v>
      </c>
      <c r="K29" s="141">
        <v>80.0</v>
      </c>
      <c r="L29" s="141">
        <v>7.0</v>
      </c>
      <c r="M29" s="141" t="s">
        <v>126</v>
      </c>
      <c r="N29" s="134">
        <v>50.0</v>
      </c>
      <c r="O29" s="134">
        <f t="shared" si="3"/>
        <v>20</v>
      </c>
      <c r="P29" s="149"/>
      <c r="Q29" s="149"/>
      <c r="R29" s="149"/>
      <c r="S29" s="149">
        <f t="shared" ref="S29:S32" si="11">O29 * (1/10^-4) *K29</f>
        <v>16000000</v>
      </c>
      <c r="T29" s="149">
        <f t="shared" si="10"/>
        <v>14000000</v>
      </c>
      <c r="U29" s="149"/>
      <c r="V29" s="134"/>
      <c r="W29" s="149">
        <f t="shared" si="5"/>
        <v>15000000</v>
      </c>
      <c r="X29" s="169"/>
    </row>
    <row r="30" ht="15.75" customHeight="1">
      <c r="A30" s="167">
        <f>'Tube wts'!B30</f>
        <v>1</v>
      </c>
      <c r="B30" s="168">
        <f t="shared" si="6"/>
        <v>43784</v>
      </c>
      <c r="C30" s="134" t="str">
        <f>'Tube wts'!A30</f>
        <v>-1_9_L</v>
      </c>
      <c r="D30" s="134">
        <f>'Tube wts'!C30</f>
        <v>0.9926</v>
      </c>
      <c r="E30" s="134">
        <f>'Tube wts'!D30</f>
        <v>1.0042</v>
      </c>
      <c r="F30" s="18">
        <f t="shared" si="1"/>
        <v>0.0116</v>
      </c>
      <c r="G30" s="18">
        <f t="shared" si="2"/>
        <v>104.4</v>
      </c>
      <c r="H30" s="141" t="s">
        <v>126</v>
      </c>
      <c r="I30" s="141" t="s">
        <v>130</v>
      </c>
      <c r="J30" s="141" t="s">
        <v>130</v>
      </c>
      <c r="K30" s="141">
        <v>11.0</v>
      </c>
      <c r="L30" s="141">
        <v>2.0</v>
      </c>
      <c r="M30" s="141" t="s">
        <v>126</v>
      </c>
      <c r="N30" s="134">
        <v>50.0</v>
      </c>
      <c r="O30" s="134">
        <f t="shared" si="3"/>
        <v>20</v>
      </c>
      <c r="P30" s="149"/>
      <c r="Q30" s="149"/>
      <c r="R30" s="149"/>
      <c r="S30" s="149">
        <f t="shared" si="11"/>
        <v>2200000</v>
      </c>
      <c r="T30" s="149">
        <f t="shared" si="10"/>
        <v>4000000</v>
      </c>
      <c r="U30" s="149"/>
      <c r="V30" s="134"/>
      <c r="W30" s="149">
        <f t="shared" si="5"/>
        <v>3100000</v>
      </c>
      <c r="X30" s="169"/>
    </row>
    <row r="31" ht="15.75" customHeight="1">
      <c r="A31" s="167">
        <f>'Tube wts'!B31</f>
        <v>1</v>
      </c>
      <c r="B31" s="168">
        <f t="shared" si="6"/>
        <v>43784</v>
      </c>
      <c r="C31" s="134" t="str">
        <f>'Tube wts'!A31</f>
        <v>-1_9_R</v>
      </c>
      <c r="D31" s="134">
        <f>'Tube wts'!C31</f>
        <v>0.9906</v>
      </c>
      <c r="E31" s="134">
        <f>'Tube wts'!D31</f>
        <v>1.0121</v>
      </c>
      <c r="F31" s="18">
        <f t="shared" si="1"/>
        <v>0.0215</v>
      </c>
      <c r="G31" s="18">
        <f t="shared" si="2"/>
        <v>193.5</v>
      </c>
      <c r="H31" s="141" t="s">
        <v>126</v>
      </c>
      <c r="I31" s="141" t="s">
        <v>130</v>
      </c>
      <c r="J31" s="141">
        <v>10.0</v>
      </c>
      <c r="K31" s="141">
        <v>0.0</v>
      </c>
      <c r="L31" s="141">
        <v>0.0</v>
      </c>
      <c r="M31" s="141" t="s">
        <v>126</v>
      </c>
      <c r="N31" s="134">
        <v>50.0</v>
      </c>
      <c r="O31" s="134">
        <f t="shared" si="3"/>
        <v>20</v>
      </c>
      <c r="P31" s="149"/>
      <c r="Q31" s="149"/>
      <c r="R31" s="149">
        <f>O31 * (1/10^-3) *J31</f>
        <v>200000</v>
      </c>
      <c r="S31" s="149">
        <f t="shared" si="11"/>
        <v>0</v>
      </c>
      <c r="T31" s="149">
        <f t="shared" si="10"/>
        <v>0</v>
      </c>
      <c r="U31" s="149"/>
      <c r="V31" s="134"/>
      <c r="W31" s="149">
        <f t="shared" si="5"/>
        <v>66666.66667</v>
      </c>
      <c r="X31" s="169"/>
    </row>
    <row r="32" ht="15.75" customHeight="1">
      <c r="A32" s="167">
        <f>'Tube wts'!B32</f>
        <v>1</v>
      </c>
      <c r="B32" s="168">
        <f t="shared" si="6"/>
        <v>43784</v>
      </c>
      <c r="C32" s="134" t="str">
        <f>'Tube wts'!A32</f>
        <v>-1_9_40</v>
      </c>
      <c r="D32" s="134">
        <f>'Tube wts'!C32</f>
        <v>0.9876</v>
      </c>
      <c r="E32" s="134">
        <f>'Tube wts'!D32</f>
        <v>1.0078</v>
      </c>
      <c r="F32" s="18">
        <f t="shared" si="1"/>
        <v>0.0202</v>
      </c>
      <c r="G32" s="18">
        <f t="shared" si="2"/>
        <v>181.8</v>
      </c>
      <c r="H32" s="141" t="s">
        <v>126</v>
      </c>
      <c r="I32" s="141" t="s">
        <v>130</v>
      </c>
      <c r="J32" s="141" t="s">
        <v>130</v>
      </c>
      <c r="K32" s="141">
        <v>36.0</v>
      </c>
      <c r="L32" s="141">
        <v>1.0</v>
      </c>
      <c r="M32" s="141" t="s">
        <v>126</v>
      </c>
      <c r="N32" s="134">
        <v>50.0</v>
      </c>
      <c r="O32" s="134">
        <f t="shared" si="3"/>
        <v>20</v>
      </c>
      <c r="P32" s="149"/>
      <c r="Q32" s="149"/>
      <c r="R32" s="149"/>
      <c r="S32" s="149">
        <f t="shared" si="11"/>
        <v>7200000</v>
      </c>
      <c r="T32" s="149">
        <f t="shared" si="10"/>
        <v>2000000</v>
      </c>
      <c r="U32" s="149"/>
      <c r="V32" s="134"/>
      <c r="W32" s="149">
        <f t="shared" si="5"/>
        <v>4600000</v>
      </c>
      <c r="X32" s="169"/>
    </row>
    <row r="33" ht="15.75" customHeight="1">
      <c r="A33" s="170">
        <f>'Tube wts'!B33</f>
        <v>1</v>
      </c>
      <c r="B33" s="171">
        <f t="shared" si="6"/>
        <v>43784</v>
      </c>
      <c r="C33" s="172" t="str">
        <f>'Tube wts'!A33</f>
        <v>-1_9_4R</v>
      </c>
      <c r="D33" s="172">
        <f>'Tube wts'!C33</f>
        <v>0.9859</v>
      </c>
      <c r="E33" s="172">
        <f>'Tube wts'!D33</f>
        <v>1.0017</v>
      </c>
      <c r="F33" s="173">
        <f t="shared" si="1"/>
        <v>0.0158</v>
      </c>
      <c r="G33" s="173">
        <f t="shared" si="2"/>
        <v>142.2</v>
      </c>
      <c r="H33" s="174" t="s">
        <v>126</v>
      </c>
      <c r="I33" s="174" t="s">
        <v>130</v>
      </c>
      <c r="J33" s="174" t="s">
        <v>130</v>
      </c>
      <c r="K33" s="174" t="s">
        <v>130</v>
      </c>
      <c r="L33" s="83">
        <v>15.0</v>
      </c>
      <c r="M33" s="174" t="s">
        <v>126</v>
      </c>
      <c r="N33" s="172">
        <v>50.0</v>
      </c>
      <c r="O33" s="172">
        <f t="shared" si="3"/>
        <v>20</v>
      </c>
      <c r="P33" s="175"/>
      <c r="Q33" s="173"/>
      <c r="R33" s="173"/>
      <c r="S33" s="173"/>
      <c r="T33" s="175">
        <f t="shared" si="10"/>
        <v>30000000</v>
      </c>
      <c r="U33" s="173"/>
      <c r="V33" s="173"/>
      <c r="W33" s="175">
        <f t="shared" si="5"/>
        <v>30000000</v>
      </c>
      <c r="X33" s="176"/>
    </row>
    <row r="34" ht="15.75" customHeight="1">
      <c r="A34" s="177">
        <f>'Tube wts'!B34</f>
        <v>2</v>
      </c>
      <c r="B34" s="178">
        <f t="shared" si="6"/>
        <v>43785</v>
      </c>
      <c r="C34" s="177" t="str">
        <f>'Tube wts'!A34</f>
        <v>NT_9_0</v>
      </c>
      <c r="D34" s="177">
        <f>'Tube wts'!C34</f>
        <v>1.044</v>
      </c>
      <c r="E34" s="177">
        <f>'Tube wts'!D34</f>
        <v>1.0728</v>
      </c>
      <c r="F34" s="179">
        <f t="shared" si="1"/>
        <v>0.0288</v>
      </c>
      <c r="G34" s="179">
        <f t="shared" si="2"/>
        <v>259.2</v>
      </c>
      <c r="H34" s="180" t="s">
        <v>126</v>
      </c>
      <c r="I34" s="141" t="s">
        <v>130</v>
      </c>
      <c r="J34" s="180">
        <v>42.0</v>
      </c>
      <c r="K34" s="180">
        <v>2.0</v>
      </c>
      <c r="L34" s="180">
        <v>0.0</v>
      </c>
      <c r="M34" s="180" t="s">
        <v>126</v>
      </c>
      <c r="N34" s="177">
        <v>50.0</v>
      </c>
      <c r="O34" s="177">
        <f t="shared" si="3"/>
        <v>20</v>
      </c>
      <c r="P34" s="181"/>
      <c r="Q34" s="181"/>
      <c r="R34" s="181">
        <f t="shared" ref="R34:R38" si="12">O34 * (1/10^-3) *J34</f>
        <v>840000</v>
      </c>
      <c r="S34" s="181">
        <f t="shared" ref="S34:S46" si="13">O34 * (1/10^-4) *K34</f>
        <v>400000</v>
      </c>
      <c r="T34" s="181"/>
      <c r="U34" s="181"/>
      <c r="V34" s="177"/>
      <c r="W34" s="181">
        <f t="shared" si="5"/>
        <v>620000</v>
      </c>
      <c r="X34" s="177"/>
    </row>
    <row r="35" ht="15.75" customHeight="1">
      <c r="A35" s="134">
        <f>'Tube wts'!B35</f>
        <v>2</v>
      </c>
      <c r="B35" s="168">
        <f t="shared" si="6"/>
        <v>43785</v>
      </c>
      <c r="C35" s="134" t="str">
        <f>'Tube wts'!A35</f>
        <v>NT_9_R</v>
      </c>
      <c r="D35" s="134">
        <f>'Tube wts'!C35</f>
        <v>1.0416</v>
      </c>
      <c r="E35" s="134">
        <f>'Tube wts'!D35</f>
        <v>1.0668</v>
      </c>
      <c r="F35" s="18">
        <f t="shared" si="1"/>
        <v>0.0252</v>
      </c>
      <c r="G35" s="18">
        <f t="shared" si="2"/>
        <v>226.8</v>
      </c>
      <c r="H35" s="141" t="s">
        <v>126</v>
      </c>
      <c r="I35" s="141" t="s">
        <v>130</v>
      </c>
      <c r="J35" s="141">
        <v>38.0</v>
      </c>
      <c r="K35" s="141">
        <v>1.0</v>
      </c>
      <c r="L35" s="141">
        <v>0.0</v>
      </c>
      <c r="M35" s="141" t="s">
        <v>126</v>
      </c>
      <c r="N35" s="134">
        <v>50.0</v>
      </c>
      <c r="O35" s="134">
        <f t="shared" si="3"/>
        <v>20</v>
      </c>
      <c r="P35" s="149"/>
      <c r="Q35" s="149"/>
      <c r="R35" s="149">
        <f t="shared" si="12"/>
        <v>760000</v>
      </c>
      <c r="S35" s="149">
        <f t="shared" si="13"/>
        <v>200000</v>
      </c>
      <c r="T35" s="149"/>
      <c r="U35" s="149"/>
      <c r="V35" s="134"/>
      <c r="W35" s="149">
        <f t="shared" si="5"/>
        <v>480000</v>
      </c>
      <c r="X35" s="134"/>
    </row>
    <row r="36" ht="15.75" customHeight="1">
      <c r="A36" s="134">
        <f>'Tube wts'!B36</f>
        <v>2</v>
      </c>
      <c r="B36" s="168">
        <f t="shared" si="6"/>
        <v>43785</v>
      </c>
      <c r="C36" s="134" t="str">
        <f>'Tube wts'!A36</f>
        <v>-3_9_0</v>
      </c>
      <c r="D36" s="134">
        <f>'Tube wts'!C36</f>
        <v>1.0395</v>
      </c>
      <c r="E36" s="134">
        <f>'Tube wts'!D36</f>
        <v>1.0663</v>
      </c>
      <c r="F36" s="18">
        <f t="shared" si="1"/>
        <v>0.0268</v>
      </c>
      <c r="G36" s="18">
        <f t="shared" si="2"/>
        <v>241.2</v>
      </c>
      <c r="H36" s="141" t="s">
        <v>130</v>
      </c>
      <c r="I36" s="141" t="s">
        <v>130</v>
      </c>
      <c r="J36" s="141">
        <v>14.0</v>
      </c>
      <c r="K36" s="141">
        <v>2.0</v>
      </c>
      <c r="L36" s="141" t="s">
        <v>126</v>
      </c>
      <c r="M36" s="141" t="s">
        <v>126</v>
      </c>
      <c r="N36" s="134">
        <v>50.0</v>
      </c>
      <c r="O36" s="134">
        <f t="shared" si="3"/>
        <v>20</v>
      </c>
      <c r="P36" s="149"/>
      <c r="Q36" s="149"/>
      <c r="R36" s="149">
        <f t="shared" si="12"/>
        <v>280000</v>
      </c>
      <c r="S36" s="149">
        <f t="shared" si="13"/>
        <v>400000</v>
      </c>
      <c r="T36" s="149"/>
      <c r="U36" s="149"/>
      <c r="V36" s="134"/>
      <c r="W36" s="149">
        <f t="shared" si="5"/>
        <v>340000</v>
      </c>
      <c r="X36" s="134"/>
    </row>
    <row r="37" ht="15.75" customHeight="1">
      <c r="A37" s="134">
        <f>'Tube wts'!B37</f>
        <v>2</v>
      </c>
      <c r="B37" s="168">
        <f t="shared" si="6"/>
        <v>43785</v>
      </c>
      <c r="C37" s="134" t="str">
        <f>'Tube wts'!A37</f>
        <v>-3_9_R</v>
      </c>
      <c r="D37" s="134">
        <f>'Tube wts'!C37</f>
        <v>1.043</v>
      </c>
      <c r="E37" s="134">
        <f>'Tube wts'!D37</f>
        <v>1.0746</v>
      </c>
      <c r="F37" s="18">
        <f t="shared" si="1"/>
        <v>0.0316</v>
      </c>
      <c r="G37" s="18">
        <f t="shared" si="2"/>
        <v>284.4</v>
      </c>
      <c r="H37" s="141">
        <v>2.0</v>
      </c>
      <c r="I37" s="141">
        <v>2.0</v>
      </c>
      <c r="J37" s="141">
        <v>0.0</v>
      </c>
      <c r="K37" s="141">
        <v>0.0</v>
      </c>
      <c r="L37" s="141" t="s">
        <v>126</v>
      </c>
      <c r="M37" s="141" t="s">
        <v>126</v>
      </c>
      <c r="N37" s="134">
        <v>50.0</v>
      </c>
      <c r="O37" s="134">
        <f t="shared" si="3"/>
        <v>20</v>
      </c>
      <c r="P37" s="149">
        <f>O37 * (1/10^-1) *H37</f>
        <v>400</v>
      </c>
      <c r="Q37" s="149">
        <f>O37 * (1/10^-2) *I37</f>
        <v>4000</v>
      </c>
      <c r="R37" s="149">
        <f t="shared" si="12"/>
        <v>0</v>
      </c>
      <c r="S37" s="149">
        <f t="shared" si="13"/>
        <v>0</v>
      </c>
      <c r="T37" s="149"/>
      <c r="U37" s="149"/>
      <c r="V37" s="134"/>
      <c r="W37" s="149">
        <f t="shared" si="5"/>
        <v>1100</v>
      </c>
      <c r="X37" s="134"/>
    </row>
    <row r="38" ht="15.75" customHeight="1">
      <c r="A38" s="134">
        <f>'Tube wts'!B38</f>
        <v>2</v>
      </c>
      <c r="B38" s="168">
        <f t="shared" si="6"/>
        <v>43785</v>
      </c>
      <c r="C38" s="134" t="str">
        <f>'Tube wts'!A38</f>
        <v>-3_9_60</v>
      </c>
      <c r="D38" s="134">
        <f>'Tube wts'!C38</f>
        <v>1.0441</v>
      </c>
      <c r="E38" s="134">
        <f>'Tube wts'!D38</f>
        <v>1.0562</v>
      </c>
      <c r="F38" s="18">
        <f t="shared" si="1"/>
        <v>0.0121</v>
      </c>
      <c r="G38" s="18">
        <f t="shared" si="2"/>
        <v>108.9</v>
      </c>
      <c r="H38" s="141" t="s">
        <v>130</v>
      </c>
      <c r="I38" s="141" t="s">
        <v>130</v>
      </c>
      <c r="J38" s="141">
        <v>25.0</v>
      </c>
      <c r="K38" s="141">
        <v>1.0</v>
      </c>
      <c r="L38" s="141" t="s">
        <v>126</v>
      </c>
      <c r="M38" s="141" t="s">
        <v>126</v>
      </c>
      <c r="N38" s="134">
        <v>50.0</v>
      </c>
      <c r="O38" s="134">
        <f t="shared" si="3"/>
        <v>20</v>
      </c>
      <c r="P38" s="149"/>
      <c r="Q38" s="149"/>
      <c r="R38" s="149">
        <f t="shared" si="12"/>
        <v>500000</v>
      </c>
      <c r="S38" s="149">
        <f t="shared" si="13"/>
        <v>200000</v>
      </c>
      <c r="T38" s="149"/>
      <c r="U38" s="149"/>
      <c r="V38" s="134"/>
      <c r="W38" s="149">
        <f t="shared" si="5"/>
        <v>350000</v>
      </c>
      <c r="X38" s="134"/>
    </row>
    <row r="39" ht="15.75" customHeight="1">
      <c r="A39" s="134">
        <f>'Tube wts'!B39</f>
        <v>2</v>
      </c>
      <c r="B39" s="168">
        <f t="shared" si="6"/>
        <v>43785</v>
      </c>
      <c r="C39" s="134" t="str">
        <f>'Tube wts'!A39</f>
        <v>-3_9_6R</v>
      </c>
      <c r="D39" s="134">
        <f>'Tube wts'!C39</f>
        <v>1.0443</v>
      </c>
      <c r="E39" s="134">
        <f>'Tube wts'!D39</f>
        <v>1.0672</v>
      </c>
      <c r="F39" s="18">
        <f t="shared" si="1"/>
        <v>0.0229</v>
      </c>
      <c r="G39" s="18">
        <f t="shared" si="2"/>
        <v>206.1</v>
      </c>
      <c r="H39" s="141" t="s">
        <v>130</v>
      </c>
      <c r="I39" s="141" t="s">
        <v>130</v>
      </c>
      <c r="J39" s="141">
        <v>17.0</v>
      </c>
      <c r="K39" s="141">
        <v>2.0</v>
      </c>
      <c r="L39" s="141" t="s">
        <v>126</v>
      </c>
      <c r="M39" s="141" t="s">
        <v>126</v>
      </c>
      <c r="N39" s="134">
        <v>50.0</v>
      </c>
      <c r="O39" s="134">
        <f t="shared" si="3"/>
        <v>20</v>
      </c>
      <c r="P39" s="149"/>
      <c r="Q39" s="149"/>
      <c r="R39" s="149"/>
      <c r="S39" s="149">
        <f t="shared" si="13"/>
        <v>400000</v>
      </c>
      <c r="T39" s="149"/>
      <c r="U39" s="149"/>
      <c r="V39" s="134"/>
      <c r="W39" s="149">
        <f t="shared" si="5"/>
        <v>400000</v>
      </c>
      <c r="X39" s="134"/>
    </row>
    <row r="40" ht="15.75" customHeight="1">
      <c r="A40" s="134">
        <f>'Tube wts'!B40</f>
        <v>2</v>
      </c>
      <c r="B40" s="168">
        <f t="shared" si="6"/>
        <v>43785</v>
      </c>
      <c r="C40" s="134" t="str">
        <f>'Tube wts'!A40</f>
        <v>-2_9_0</v>
      </c>
      <c r="D40" s="134">
        <f>'Tube wts'!C40</f>
        <v>1.0352</v>
      </c>
      <c r="E40" s="134">
        <f>'Tube wts'!D40</f>
        <v>1.0647</v>
      </c>
      <c r="F40" s="18">
        <f t="shared" si="1"/>
        <v>0.0295</v>
      </c>
      <c r="G40" s="18">
        <f t="shared" si="2"/>
        <v>265.5</v>
      </c>
      <c r="H40" s="141" t="s">
        <v>126</v>
      </c>
      <c r="I40" s="141" t="s">
        <v>130</v>
      </c>
      <c r="J40" s="141" t="s">
        <v>130</v>
      </c>
      <c r="K40" s="141">
        <v>94.0</v>
      </c>
      <c r="L40" s="141">
        <v>5.0</v>
      </c>
      <c r="M40" s="141" t="s">
        <v>126</v>
      </c>
      <c r="N40" s="134">
        <v>50.0</v>
      </c>
      <c r="O40" s="134">
        <f t="shared" si="3"/>
        <v>20</v>
      </c>
      <c r="P40" s="149"/>
      <c r="Q40" s="149"/>
      <c r="R40" s="149"/>
      <c r="S40" s="149">
        <f t="shared" si="13"/>
        <v>18800000</v>
      </c>
      <c r="T40" s="149">
        <f>O40 * (1/10^-5) *L40</f>
        <v>10000000</v>
      </c>
      <c r="U40" s="149"/>
      <c r="V40" s="134"/>
      <c r="W40" s="149">
        <f t="shared" si="5"/>
        <v>14400000</v>
      </c>
      <c r="X40" s="134"/>
    </row>
    <row r="41" ht="15.75" customHeight="1">
      <c r="A41" s="134">
        <f>'Tube wts'!B41</f>
        <v>2</v>
      </c>
      <c r="B41" s="168">
        <f t="shared" si="6"/>
        <v>43785</v>
      </c>
      <c r="C41" s="134" t="str">
        <f>'Tube wts'!A41</f>
        <v>-2_9_L</v>
      </c>
      <c r="D41" s="134">
        <f>'Tube wts'!C41</f>
        <v>1.0403</v>
      </c>
      <c r="E41" s="134">
        <f>'Tube wts'!D41</f>
        <v>1.0562</v>
      </c>
      <c r="F41" s="18">
        <f t="shared" si="1"/>
        <v>0.0159</v>
      </c>
      <c r="G41" s="18">
        <f t="shared" si="2"/>
        <v>143.1</v>
      </c>
      <c r="H41" s="141" t="s">
        <v>130</v>
      </c>
      <c r="I41" s="141" t="s">
        <v>130</v>
      </c>
      <c r="J41" s="141">
        <v>15.0</v>
      </c>
      <c r="K41" s="141">
        <v>4.0</v>
      </c>
      <c r="L41" s="141" t="s">
        <v>126</v>
      </c>
      <c r="M41" s="141" t="s">
        <v>126</v>
      </c>
      <c r="N41" s="134">
        <v>50.0</v>
      </c>
      <c r="O41" s="134">
        <f t="shared" si="3"/>
        <v>20</v>
      </c>
      <c r="P41" s="149"/>
      <c r="Q41" s="149"/>
      <c r="R41" s="149">
        <f>O41 * (1/10^-3) *J41</f>
        <v>300000</v>
      </c>
      <c r="S41" s="149">
        <f t="shared" si="13"/>
        <v>800000</v>
      </c>
      <c r="T41" s="149"/>
      <c r="U41" s="149"/>
      <c r="V41" s="134"/>
      <c r="W41" s="149">
        <f t="shared" si="5"/>
        <v>550000</v>
      </c>
      <c r="X41" s="134"/>
    </row>
    <row r="42" ht="15.75" customHeight="1">
      <c r="A42" s="134">
        <f>'Tube wts'!B42</f>
        <v>2</v>
      </c>
      <c r="B42" s="168">
        <f t="shared" si="6"/>
        <v>43785</v>
      </c>
      <c r="C42" s="134" t="str">
        <f>'Tube wts'!A42</f>
        <v>-2_9_R</v>
      </c>
      <c r="D42" s="134">
        <f>'Tube wts'!C42</f>
        <v>1.0373</v>
      </c>
      <c r="E42" s="134">
        <f>'Tube wts'!D42</f>
        <v>1.0678</v>
      </c>
      <c r="F42" s="18">
        <f t="shared" si="1"/>
        <v>0.0305</v>
      </c>
      <c r="G42" s="18">
        <f t="shared" si="2"/>
        <v>274.5</v>
      </c>
      <c r="H42" s="141" t="s">
        <v>126</v>
      </c>
      <c r="I42" s="141" t="s">
        <v>130</v>
      </c>
      <c r="J42" s="141" t="s">
        <v>130</v>
      </c>
      <c r="K42" s="141">
        <v>12.0</v>
      </c>
      <c r="L42" s="141">
        <v>0.0</v>
      </c>
      <c r="M42" s="141" t="s">
        <v>126</v>
      </c>
      <c r="N42" s="134">
        <v>50.0</v>
      </c>
      <c r="O42" s="134">
        <f t="shared" si="3"/>
        <v>20</v>
      </c>
      <c r="P42" s="149"/>
      <c r="Q42" s="149"/>
      <c r="R42" s="149"/>
      <c r="S42" s="149">
        <f t="shared" si="13"/>
        <v>2400000</v>
      </c>
      <c r="T42" s="149"/>
      <c r="U42" s="149"/>
      <c r="V42" s="134"/>
      <c r="W42" s="149">
        <f t="shared" si="5"/>
        <v>2400000</v>
      </c>
      <c r="X42" s="134"/>
    </row>
    <row r="43" ht="15.75" customHeight="1">
      <c r="A43" s="134">
        <f>'Tube wts'!B43</f>
        <v>2</v>
      </c>
      <c r="B43" s="168">
        <f t="shared" si="6"/>
        <v>43785</v>
      </c>
      <c r="C43" s="134" t="str">
        <f>'Tube wts'!A43</f>
        <v>-2_9_50</v>
      </c>
      <c r="D43" s="134">
        <f>'Tube wts'!C43</f>
        <v>1.0361</v>
      </c>
      <c r="E43" s="134">
        <f>'Tube wts'!D43</f>
        <v>1.0624</v>
      </c>
      <c r="F43" s="18">
        <f t="shared" si="1"/>
        <v>0.0263</v>
      </c>
      <c r="G43" s="18">
        <f t="shared" si="2"/>
        <v>236.7</v>
      </c>
      <c r="H43" s="141" t="s">
        <v>126</v>
      </c>
      <c r="I43" s="141" t="s">
        <v>130</v>
      </c>
      <c r="J43" s="141" t="s">
        <v>130</v>
      </c>
      <c r="K43" s="141">
        <v>12.0</v>
      </c>
      <c r="L43" s="141">
        <v>0.0</v>
      </c>
      <c r="M43" s="141" t="s">
        <v>126</v>
      </c>
      <c r="N43" s="134">
        <v>50.0</v>
      </c>
      <c r="O43" s="134">
        <f t="shared" si="3"/>
        <v>20</v>
      </c>
      <c r="P43" s="149"/>
      <c r="Q43" s="149"/>
      <c r="R43" s="149"/>
      <c r="S43" s="149">
        <f t="shared" si="13"/>
        <v>2400000</v>
      </c>
      <c r="T43" s="149"/>
      <c r="U43" s="149"/>
      <c r="V43" s="134"/>
      <c r="W43" s="149">
        <f t="shared" si="5"/>
        <v>2400000</v>
      </c>
      <c r="X43" s="134"/>
    </row>
    <row r="44" ht="15.75" customHeight="1">
      <c r="A44" s="134">
        <f>'Tube wts'!B44</f>
        <v>2</v>
      </c>
      <c r="B44" s="168">
        <f t="shared" si="6"/>
        <v>43785</v>
      </c>
      <c r="C44" s="134" t="str">
        <f>'Tube wts'!A44</f>
        <v>-2_9_5R</v>
      </c>
      <c r="D44" s="134">
        <f>'Tube wts'!C44</f>
        <v>1.0412</v>
      </c>
      <c r="E44" s="134">
        <f>'Tube wts'!D44</f>
        <v>1.0726</v>
      </c>
      <c r="F44" s="18">
        <f t="shared" si="1"/>
        <v>0.0314</v>
      </c>
      <c r="G44" s="18">
        <f t="shared" si="2"/>
        <v>282.6</v>
      </c>
      <c r="H44" s="141" t="s">
        <v>126</v>
      </c>
      <c r="I44" s="141" t="s">
        <v>130</v>
      </c>
      <c r="J44" s="141">
        <v>46.0</v>
      </c>
      <c r="K44" s="141">
        <v>4.0</v>
      </c>
      <c r="L44" s="141">
        <v>2.0</v>
      </c>
      <c r="M44" s="141" t="s">
        <v>126</v>
      </c>
      <c r="N44" s="134">
        <v>50.0</v>
      </c>
      <c r="O44" s="134">
        <f t="shared" si="3"/>
        <v>20</v>
      </c>
      <c r="P44" s="149"/>
      <c r="Q44" s="149"/>
      <c r="R44" s="149">
        <f t="shared" ref="R44:R48" si="14">O44 * (1/10^-3) *J44</f>
        <v>920000</v>
      </c>
      <c r="S44" s="149">
        <f t="shared" si="13"/>
        <v>800000</v>
      </c>
      <c r="T44" s="149">
        <f>O44 * (1/10^-5) *L44</f>
        <v>4000000</v>
      </c>
      <c r="U44" s="149"/>
      <c r="V44" s="134"/>
      <c r="W44" s="149">
        <f t="shared" si="5"/>
        <v>1906666.667</v>
      </c>
      <c r="X44" s="134"/>
    </row>
    <row r="45" ht="15.75" customHeight="1">
      <c r="A45" s="134">
        <f>'Tube wts'!B45</f>
        <v>2</v>
      </c>
      <c r="B45" s="168">
        <f t="shared" si="6"/>
        <v>43785</v>
      </c>
      <c r="C45" s="134" t="str">
        <f>'Tube wts'!A45</f>
        <v>-1_9_0</v>
      </c>
      <c r="D45" s="134">
        <f>'Tube wts'!C45</f>
        <v>1.0437</v>
      </c>
      <c r="E45" s="134">
        <f>'Tube wts'!D45</f>
        <v>1.0656</v>
      </c>
      <c r="F45" s="18">
        <f t="shared" si="1"/>
        <v>0.0219</v>
      </c>
      <c r="G45" s="18">
        <f t="shared" si="2"/>
        <v>197.1</v>
      </c>
      <c r="H45" s="141" t="s">
        <v>126</v>
      </c>
      <c r="I45" s="141">
        <v>72.0</v>
      </c>
      <c r="J45" s="141">
        <v>5.0</v>
      </c>
      <c r="K45" s="141">
        <v>1.0</v>
      </c>
      <c r="L45" s="141">
        <v>0.0</v>
      </c>
      <c r="M45" s="141" t="s">
        <v>126</v>
      </c>
      <c r="N45" s="134">
        <v>50.0</v>
      </c>
      <c r="O45" s="134">
        <f t="shared" si="3"/>
        <v>20</v>
      </c>
      <c r="P45" s="149"/>
      <c r="Q45" s="149">
        <f>O45 * (1/10^-2) *I45</f>
        <v>144000</v>
      </c>
      <c r="R45" s="149">
        <f t="shared" si="14"/>
        <v>100000</v>
      </c>
      <c r="S45" s="149">
        <f t="shared" si="13"/>
        <v>200000</v>
      </c>
      <c r="T45" s="149"/>
      <c r="U45" s="149"/>
      <c r="V45" s="141"/>
      <c r="W45" s="149">
        <f>AVERAGE(P45:V45)</f>
        <v>148000</v>
      </c>
      <c r="X45" s="134"/>
    </row>
    <row r="46" ht="15.75" customHeight="1">
      <c r="A46" s="134">
        <f>'Tube wts'!B46</f>
        <v>2</v>
      </c>
      <c r="B46" s="168">
        <f t="shared" si="6"/>
        <v>43785</v>
      </c>
      <c r="C46" s="134" t="str">
        <f>'Tube wts'!A46</f>
        <v>-1_9_L</v>
      </c>
      <c r="D46" s="134">
        <f>'Tube wts'!C46</f>
        <v>1.0441</v>
      </c>
      <c r="E46" s="134">
        <f>'Tube wts'!D46</f>
        <v>1.0682</v>
      </c>
      <c r="F46" s="18">
        <f t="shared" si="1"/>
        <v>0.0241</v>
      </c>
      <c r="G46" s="18">
        <f t="shared" si="2"/>
        <v>216.9</v>
      </c>
      <c r="H46" s="141" t="s">
        <v>126</v>
      </c>
      <c r="I46" s="141" t="s">
        <v>130</v>
      </c>
      <c r="J46" s="141">
        <v>72.0</v>
      </c>
      <c r="K46" s="141">
        <v>4.0</v>
      </c>
      <c r="L46" s="141">
        <v>0.0</v>
      </c>
      <c r="M46" s="141" t="s">
        <v>126</v>
      </c>
      <c r="N46" s="134">
        <v>50.0</v>
      </c>
      <c r="O46" s="134">
        <f t="shared" si="3"/>
        <v>20</v>
      </c>
      <c r="P46" s="149"/>
      <c r="Q46" s="149"/>
      <c r="R46" s="149">
        <f t="shared" si="14"/>
        <v>1440000</v>
      </c>
      <c r="S46" s="149">
        <f t="shared" si="13"/>
        <v>800000</v>
      </c>
      <c r="T46" s="149"/>
      <c r="U46" s="149"/>
      <c r="V46" s="141"/>
      <c r="W46" s="149">
        <f t="shared" ref="W46:W65" si="15">AVERAGE(P46:U46)</f>
        <v>1120000</v>
      </c>
      <c r="X46" s="134"/>
    </row>
    <row r="47" ht="15.75" customHeight="1">
      <c r="A47" s="134">
        <f>'Tube wts'!B47</f>
        <v>2</v>
      </c>
      <c r="B47" s="168">
        <f t="shared" si="6"/>
        <v>43785</v>
      </c>
      <c r="C47" s="134" t="str">
        <f>'Tube wts'!A47</f>
        <v>-1_9_R</v>
      </c>
      <c r="D47" s="134">
        <f>'Tube wts'!C47</f>
        <v>1.0379</v>
      </c>
      <c r="E47" s="134">
        <f>'Tube wts'!D47</f>
        <v>1.0701</v>
      </c>
      <c r="F47" s="18">
        <f t="shared" si="1"/>
        <v>0.0322</v>
      </c>
      <c r="G47" s="18">
        <f t="shared" si="2"/>
        <v>289.8</v>
      </c>
      <c r="H47" s="141" t="s">
        <v>126</v>
      </c>
      <c r="I47" s="141">
        <v>15.0</v>
      </c>
      <c r="J47" s="141">
        <v>2.0</v>
      </c>
      <c r="K47" s="141">
        <v>0.0</v>
      </c>
      <c r="L47" s="141">
        <v>0.0</v>
      </c>
      <c r="M47" s="141" t="s">
        <v>126</v>
      </c>
      <c r="N47" s="134">
        <v>50.0</v>
      </c>
      <c r="O47" s="134">
        <f t="shared" si="3"/>
        <v>20</v>
      </c>
      <c r="P47" s="149"/>
      <c r="Q47" s="149">
        <f>O47 * (1/10^-2) *I47</f>
        <v>30000</v>
      </c>
      <c r="R47" s="149">
        <f t="shared" si="14"/>
        <v>40000</v>
      </c>
      <c r="S47" s="149"/>
      <c r="T47" s="149"/>
      <c r="U47" s="149"/>
      <c r="V47" s="134"/>
      <c r="W47" s="149">
        <f t="shared" si="15"/>
        <v>35000</v>
      </c>
      <c r="X47" s="134"/>
    </row>
    <row r="48" ht="15.75" customHeight="1">
      <c r="A48" s="134">
        <f>'Tube wts'!B48</f>
        <v>2</v>
      </c>
      <c r="B48" s="168">
        <f t="shared" si="6"/>
        <v>43785</v>
      </c>
      <c r="C48" s="134" t="str">
        <f>'Tube wts'!A48</f>
        <v>-1_9_40</v>
      </c>
      <c r="D48" s="134">
        <f>'Tube wts'!C48</f>
        <v>1.041</v>
      </c>
      <c r="E48" s="134">
        <f>'Tube wts'!D48</f>
        <v>1.0568</v>
      </c>
      <c r="F48" s="18">
        <f t="shared" si="1"/>
        <v>0.0158</v>
      </c>
      <c r="G48" s="18">
        <f t="shared" si="2"/>
        <v>142.2</v>
      </c>
      <c r="H48" s="141" t="s">
        <v>126</v>
      </c>
      <c r="I48" s="141" t="s">
        <v>130</v>
      </c>
      <c r="J48" s="141">
        <v>50.0</v>
      </c>
      <c r="K48" s="19">
        <v>3.0</v>
      </c>
      <c r="L48" s="19">
        <v>0.0</v>
      </c>
      <c r="M48" s="141" t="s">
        <v>126</v>
      </c>
      <c r="N48" s="134">
        <v>50.0</v>
      </c>
      <c r="O48" s="134">
        <f t="shared" si="3"/>
        <v>20</v>
      </c>
      <c r="P48" s="149"/>
      <c r="Q48" s="149"/>
      <c r="R48" s="149">
        <f t="shared" si="14"/>
        <v>1000000</v>
      </c>
      <c r="S48" s="149">
        <f t="shared" ref="S48:S49" si="16">O48 * (1/10^-4) *K48</f>
        <v>600000</v>
      </c>
      <c r="T48" s="149"/>
      <c r="U48" s="149"/>
      <c r="V48" s="134"/>
      <c r="W48" s="149">
        <f t="shared" si="15"/>
        <v>800000</v>
      </c>
      <c r="X48" s="134"/>
    </row>
    <row r="49" ht="15.75" customHeight="1">
      <c r="A49" s="155">
        <f>'Tube wts'!B49</f>
        <v>2</v>
      </c>
      <c r="B49" s="191">
        <f t="shared" si="6"/>
        <v>43785</v>
      </c>
      <c r="C49" s="155" t="str">
        <f>'Tube wts'!A49</f>
        <v>-1_9_4R</v>
      </c>
      <c r="D49" s="155">
        <f>'Tube wts'!C49</f>
        <v>1.0351</v>
      </c>
      <c r="E49" s="155">
        <f>'Tube wts'!D49</f>
        <v>1.054</v>
      </c>
      <c r="F49" s="157">
        <f t="shared" si="1"/>
        <v>0.0189</v>
      </c>
      <c r="G49" s="157">
        <f t="shared" si="2"/>
        <v>170.1</v>
      </c>
      <c r="H49" s="158" t="s">
        <v>126</v>
      </c>
      <c r="I49" s="141" t="s">
        <v>130</v>
      </c>
      <c r="J49" s="141" t="s">
        <v>130</v>
      </c>
      <c r="K49" s="158">
        <v>20.0</v>
      </c>
      <c r="L49" s="158">
        <v>4.0</v>
      </c>
      <c r="M49" s="158" t="s">
        <v>126</v>
      </c>
      <c r="N49" s="155">
        <v>50.0</v>
      </c>
      <c r="O49" s="155">
        <f t="shared" si="3"/>
        <v>20</v>
      </c>
      <c r="P49" s="159"/>
      <c r="Q49" s="159"/>
      <c r="R49" s="159"/>
      <c r="S49" s="149">
        <f t="shared" si="16"/>
        <v>4000000</v>
      </c>
      <c r="T49" s="149">
        <f>O49 * (1/10^-5) *L49</f>
        <v>8000000</v>
      </c>
      <c r="U49" s="159"/>
      <c r="V49" s="155"/>
      <c r="W49" s="159">
        <f t="shared" si="15"/>
        <v>6000000</v>
      </c>
      <c r="X49" s="155"/>
    </row>
    <row r="50" ht="15.75" customHeight="1">
      <c r="A50" s="160">
        <f>'Tube wts'!B50</f>
        <v>3</v>
      </c>
      <c r="B50" s="161">
        <f t="shared" si="6"/>
        <v>43786</v>
      </c>
      <c r="C50" s="162" t="str">
        <f>'Tube wts'!A50</f>
        <v>NT_9_0</v>
      </c>
      <c r="D50" s="162">
        <f>'Tube wts'!C50</f>
        <v>1.0456</v>
      </c>
      <c r="E50" s="162">
        <f>'Tube wts'!D50</f>
        <v>1.0585</v>
      </c>
      <c r="F50" s="163">
        <f t="shared" si="1"/>
        <v>0.0129</v>
      </c>
      <c r="G50" s="163">
        <f t="shared" si="2"/>
        <v>116.1</v>
      </c>
      <c r="H50" s="164" t="s">
        <v>126</v>
      </c>
      <c r="I50" s="164">
        <v>79.0</v>
      </c>
      <c r="J50" s="164">
        <v>3.0</v>
      </c>
      <c r="K50" s="164">
        <v>0.0</v>
      </c>
      <c r="L50" s="164" t="s">
        <v>126</v>
      </c>
      <c r="M50" s="164" t="s">
        <v>126</v>
      </c>
      <c r="N50" s="162">
        <v>50.0</v>
      </c>
      <c r="O50" s="162">
        <f t="shared" si="3"/>
        <v>20</v>
      </c>
      <c r="P50" s="165"/>
      <c r="Q50" s="165">
        <f t="shared" ref="Q50:Q51" si="17">O50 * (1/10^-2) *I50</f>
        <v>158000</v>
      </c>
      <c r="R50" s="149">
        <f t="shared" ref="R50:R51" si="18">O50 * (1/10^-3) *J50</f>
        <v>60000</v>
      </c>
      <c r="S50" s="165"/>
      <c r="T50" s="165"/>
      <c r="U50" s="165"/>
      <c r="V50" s="162"/>
      <c r="W50" s="165">
        <f t="shared" si="15"/>
        <v>109000</v>
      </c>
      <c r="X50" s="166"/>
    </row>
    <row r="51" ht="15.75" customHeight="1">
      <c r="A51" s="167">
        <f>'Tube wts'!B51</f>
        <v>3</v>
      </c>
      <c r="B51" s="168">
        <f t="shared" si="6"/>
        <v>43786</v>
      </c>
      <c r="C51" s="134" t="str">
        <f>'Tube wts'!A51</f>
        <v>NT_9_R</v>
      </c>
      <c r="D51" s="134">
        <f>'Tube wts'!C51</f>
        <v>1.0496</v>
      </c>
      <c r="E51" s="134">
        <f>'Tube wts'!D51</f>
        <v>1.0772</v>
      </c>
      <c r="F51" s="18">
        <f t="shared" si="1"/>
        <v>0.0276</v>
      </c>
      <c r="G51" s="18">
        <f t="shared" si="2"/>
        <v>248.4</v>
      </c>
      <c r="H51" s="141" t="s">
        <v>126</v>
      </c>
      <c r="I51" s="141">
        <v>18.0</v>
      </c>
      <c r="J51" s="141">
        <v>2.0</v>
      </c>
      <c r="K51" s="141">
        <v>0.0</v>
      </c>
      <c r="L51" s="141" t="s">
        <v>126</v>
      </c>
      <c r="M51" s="141" t="s">
        <v>126</v>
      </c>
      <c r="N51" s="134">
        <v>50.0</v>
      </c>
      <c r="O51" s="134">
        <f t="shared" si="3"/>
        <v>20</v>
      </c>
      <c r="P51" s="149"/>
      <c r="Q51" s="165">
        <f t="shared" si="17"/>
        <v>36000</v>
      </c>
      <c r="R51" s="149">
        <f t="shared" si="18"/>
        <v>40000</v>
      </c>
      <c r="S51" s="149"/>
      <c r="T51" s="149"/>
      <c r="U51" s="149"/>
      <c r="V51" s="134"/>
      <c r="W51" s="149">
        <f t="shared" si="15"/>
        <v>38000</v>
      </c>
      <c r="X51" s="169"/>
    </row>
    <row r="52" ht="15.75" customHeight="1">
      <c r="A52" s="167">
        <f>'Tube wts'!B52</f>
        <v>3</v>
      </c>
      <c r="B52" s="168">
        <f t="shared" si="6"/>
        <v>43786</v>
      </c>
      <c r="C52" s="134" t="str">
        <f>'Tube wts'!A52</f>
        <v>-3_9_0</v>
      </c>
      <c r="D52" s="134">
        <f>'Tube wts'!C52</f>
        <v>1.0397</v>
      </c>
      <c r="E52" s="134">
        <f>'Tube wts'!D52</f>
        <v>1.054</v>
      </c>
      <c r="F52" s="18">
        <f t="shared" si="1"/>
        <v>0.0143</v>
      </c>
      <c r="G52" s="18">
        <f t="shared" si="2"/>
        <v>128.7</v>
      </c>
      <c r="H52" s="141">
        <v>3.0</v>
      </c>
      <c r="I52" s="141">
        <v>0.0</v>
      </c>
      <c r="J52" s="141">
        <v>0.0</v>
      </c>
      <c r="K52" s="141" t="s">
        <v>126</v>
      </c>
      <c r="L52" s="141" t="s">
        <v>126</v>
      </c>
      <c r="M52" s="141" t="s">
        <v>126</v>
      </c>
      <c r="N52" s="134">
        <v>50.0</v>
      </c>
      <c r="O52" s="134">
        <f t="shared" si="3"/>
        <v>20</v>
      </c>
      <c r="P52" s="149">
        <f t="shared" ref="P52:P53" si="19">O52 * (1/10^-1) *H52</f>
        <v>600</v>
      </c>
      <c r="Q52" s="149"/>
      <c r="R52" s="149"/>
      <c r="S52" s="149"/>
      <c r="T52" s="149"/>
      <c r="U52" s="149"/>
      <c r="V52" s="141"/>
      <c r="W52" s="149">
        <f t="shared" si="15"/>
        <v>600</v>
      </c>
      <c r="X52" s="169"/>
    </row>
    <row r="53" ht="15.75" customHeight="1">
      <c r="A53" s="167">
        <f>'Tube wts'!B53</f>
        <v>3</v>
      </c>
      <c r="B53" s="168">
        <f t="shared" si="6"/>
        <v>43786</v>
      </c>
      <c r="C53" s="134" t="str">
        <f>'Tube wts'!A53</f>
        <v>-3_9_R</v>
      </c>
      <c r="D53" s="134">
        <f>'Tube wts'!C53</f>
        <v>1.0409</v>
      </c>
      <c r="E53" s="134">
        <f>'Tube wts'!D53</f>
        <v>1.054</v>
      </c>
      <c r="F53" s="18">
        <f t="shared" si="1"/>
        <v>0.0131</v>
      </c>
      <c r="G53" s="18">
        <f t="shared" si="2"/>
        <v>117.9</v>
      </c>
      <c r="H53" s="141">
        <v>0.0</v>
      </c>
      <c r="I53" s="141">
        <v>0.0</v>
      </c>
      <c r="J53" s="141">
        <v>0.0</v>
      </c>
      <c r="K53" s="141" t="s">
        <v>126</v>
      </c>
      <c r="L53" s="141" t="s">
        <v>126</v>
      </c>
      <c r="M53" s="141" t="s">
        <v>126</v>
      </c>
      <c r="N53" s="134">
        <v>50.0</v>
      </c>
      <c r="O53" s="134">
        <f t="shared" si="3"/>
        <v>20</v>
      </c>
      <c r="P53" s="149">
        <f t="shared" si="19"/>
        <v>0</v>
      </c>
      <c r="Q53" s="149">
        <f t="shared" ref="Q53:Q55" si="20">O53 * (1/10^-2) *I53</f>
        <v>0</v>
      </c>
      <c r="R53" s="149">
        <f t="shared" ref="R53:R62" si="21">O53 * (1/10^-3) *J53</f>
        <v>0</v>
      </c>
      <c r="S53" s="149"/>
      <c r="T53" s="149"/>
      <c r="U53" s="149"/>
      <c r="V53" s="134"/>
      <c r="W53" s="149">
        <f t="shared" si="15"/>
        <v>0</v>
      </c>
      <c r="X53" s="169"/>
    </row>
    <row r="54" ht="15.75" customHeight="1">
      <c r="A54" s="167">
        <f>'Tube wts'!B54</f>
        <v>3</v>
      </c>
      <c r="B54" s="168">
        <f t="shared" si="6"/>
        <v>43786</v>
      </c>
      <c r="C54" s="134" t="str">
        <f>'Tube wts'!A54</f>
        <v>-3_9_60</v>
      </c>
      <c r="D54" s="134">
        <f>'Tube wts'!C54</f>
        <v>1.0424</v>
      </c>
      <c r="E54" s="134">
        <f>'Tube wts'!D54</f>
        <v>1.0604</v>
      </c>
      <c r="F54" s="18">
        <f t="shared" si="1"/>
        <v>0.018</v>
      </c>
      <c r="G54" s="18">
        <f t="shared" si="2"/>
        <v>162</v>
      </c>
      <c r="H54" s="141" t="s">
        <v>130</v>
      </c>
      <c r="I54" s="141">
        <v>39.0</v>
      </c>
      <c r="J54" s="141">
        <v>3.0</v>
      </c>
      <c r="K54" s="141" t="s">
        <v>126</v>
      </c>
      <c r="L54" s="141" t="s">
        <v>126</v>
      </c>
      <c r="M54" s="141" t="s">
        <v>126</v>
      </c>
      <c r="N54" s="134">
        <v>50.0</v>
      </c>
      <c r="O54" s="134">
        <f t="shared" si="3"/>
        <v>20</v>
      </c>
      <c r="P54" s="149"/>
      <c r="Q54" s="149">
        <f t="shared" si="20"/>
        <v>78000</v>
      </c>
      <c r="R54" s="149">
        <f t="shared" si="21"/>
        <v>60000</v>
      </c>
      <c r="S54" s="149"/>
      <c r="T54" s="149"/>
      <c r="U54" s="149"/>
      <c r="V54" s="134"/>
      <c r="W54" s="149">
        <f t="shared" si="15"/>
        <v>69000</v>
      </c>
      <c r="X54" s="169"/>
    </row>
    <row r="55" ht="15.75" customHeight="1">
      <c r="A55" s="167">
        <f>'Tube wts'!B55</f>
        <v>3</v>
      </c>
      <c r="B55" s="168">
        <f t="shared" si="6"/>
        <v>43786</v>
      </c>
      <c r="C55" s="134" t="str">
        <f>'Tube wts'!A55</f>
        <v>-3_9_6R</v>
      </c>
      <c r="D55" s="134">
        <f>'Tube wts'!C55</f>
        <v>1.039</v>
      </c>
      <c r="E55" s="134">
        <f>'Tube wts'!D55</f>
        <v>1.0517</v>
      </c>
      <c r="F55" s="18">
        <f t="shared" si="1"/>
        <v>0.0127</v>
      </c>
      <c r="G55" s="18">
        <f t="shared" si="2"/>
        <v>114.3</v>
      </c>
      <c r="H55" s="141" t="s">
        <v>130</v>
      </c>
      <c r="I55" s="141">
        <v>11.0</v>
      </c>
      <c r="J55" s="141">
        <v>1.0</v>
      </c>
      <c r="K55" s="141" t="s">
        <v>126</v>
      </c>
      <c r="L55" s="141" t="s">
        <v>126</v>
      </c>
      <c r="M55" s="141" t="s">
        <v>126</v>
      </c>
      <c r="N55" s="134">
        <v>50.0</v>
      </c>
      <c r="O55" s="134">
        <f t="shared" si="3"/>
        <v>20</v>
      </c>
      <c r="P55" s="149"/>
      <c r="Q55" s="149">
        <f t="shared" si="20"/>
        <v>22000</v>
      </c>
      <c r="R55" s="149">
        <f t="shared" si="21"/>
        <v>20000</v>
      </c>
      <c r="S55" s="149"/>
      <c r="T55" s="149"/>
      <c r="U55" s="149"/>
      <c r="V55" s="134"/>
      <c r="W55" s="149">
        <f t="shared" si="15"/>
        <v>21000</v>
      </c>
      <c r="X55" s="169"/>
    </row>
    <row r="56" ht="15.75" customHeight="1">
      <c r="A56" s="167">
        <f>'Tube wts'!B56</f>
        <v>3</v>
      </c>
      <c r="B56" s="168">
        <f t="shared" si="6"/>
        <v>43786</v>
      </c>
      <c r="C56" s="134" t="str">
        <f>'Tube wts'!A56</f>
        <v>-2_9_0</v>
      </c>
      <c r="D56" s="134">
        <f>'Tube wts'!C56</f>
        <v>1.039</v>
      </c>
      <c r="E56" s="134">
        <f>'Tube wts'!D56</f>
        <v>1.0485</v>
      </c>
      <c r="F56" s="18">
        <f t="shared" si="1"/>
        <v>0.0095</v>
      </c>
      <c r="G56" s="18">
        <f t="shared" si="2"/>
        <v>85.5</v>
      </c>
      <c r="H56" s="141" t="s">
        <v>126</v>
      </c>
      <c r="I56" s="141" t="s">
        <v>130</v>
      </c>
      <c r="J56" s="141">
        <v>22.0</v>
      </c>
      <c r="K56" s="141">
        <v>2.0</v>
      </c>
      <c r="L56" s="141" t="s">
        <v>126</v>
      </c>
      <c r="M56" s="141" t="s">
        <v>126</v>
      </c>
      <c r="N56" s="134">
        <v>50.0</v>
      </c>
      <c r="O56" s="134">
        <f t="shared" si="3"/>
        <v>20</v>
      </c>
      <c r="P56" s="149"/>
      <c r="Q56" s="149"/>
      <c r="R56" s="149">
        <f t="shared" si="21"/>
        <v>440000</v>
      </c>
      <c r="S56" s="149">
        <f>O56 * (1/10^-4) *K56</f>
        <v>400000</v>
      </c>
      <c r="T56" s="149"/>
      <c r="U56" s="149"/>
      <c r="V56" s="134"/>
      <c r="W56" s="149">
        <f t="shared" si="15"/>
        <v>420000</v>
      </c>
      <c r="X56" s="169"/>
    </row>
    <row r="57" ht="15.75" customHeight="1">
      <c r="A57" s="167">
        <f>'Tube wts'!B57</f>
        <v>3</v>
      </c>
      <c r="B57" s="168">
        <f t="shared" si="6"/>
        <v>43786</v>
      </c>
      <c r="C57" s="134" t="str">
        <f>'Tube wts'!A57</f>
        <v>-2_9_L</v>
      </c>
      <c r="D57" s="134">
        <f>'Tube wts'!C57</f>
        <v>1.0359</v>
      </c>
      <c r="E57" s="134">
        <f>'Tube wts'!D57</f>
        <v>1.0663</v>
      </c>
      <c r="F57" s="18">
        <f t="shared" si="1"/>
        <v>0.0304</v>
      </c>
      <c r="G57" s="18">
        <f t="shared" si="2"/>
        <v>273.6</v>
      </c>
      <c r="H57" s="141" t="s">
        <v>130</v>
      </c>
      <c r="I57" s="141">
        <v>49.0</v>
      </c>
      <c r="J57" s="141">
        <v>10.0</v>
      </c>
      <c r="K57" s="141">
        <v>0.0</v>
      </c>
      <c r="L57" s="141" t="s">
        <v>126</v>
      </c>
      <c r="M57" s="141" t="s">
        <v>126</v>
      </c>
      <c r="N57" s="134">
        <v>50.0</v>
      </c>
      <c r="O57" s="134">
        <f t="shared" si="3"/>
        <v>20</v>
      </c>
      <c r="P57" s="149"/>
      <c r="Q57" s="149">
        <f>O57 * (1/10^-2) *I57</f>
        <v>98000</v>
      </c>
      <c r="R57" s="149">
        <f t="shared" si="21"/>
        <v>200000</v>
      </c>
      <c r="S57" s="149"/>
      <c r="T57" s="149"/>
      <c r="U57" s="149"/>
      <c r="V57" s="134"/>
      <c r="W57" s="149">
        <f t="shared" si="15"/>
        <v>149000</v>
      </c>
      <c r="X57" s="169"/>
    </row>
    <row r="58" ht="15.75" customHeight="1">
      <c r="A58" s="167">
        <f>'Tube wts'!B58</f>
        <v>3</v>
      </c>
      <c r="B58" s="168">
        <f t="shared" si="6"/>
        <v>43786</v>
      </c>
      <c r="C58" s="134" t="str">
        <f>'Tube wts'!A58</f>
        <v>-2_9_R</v>
      </c>
      <c r="D58" s="134">
        <f>'Tube wts'!C58</f>
        <v>1.0454</v>
      </c>
      <c r="E58" s="134">
        <f>'Tube wts'!D58</f>
        <v>1.0679</v>
      </c>
      <c r="F58" s="18">
        <f t="shared" si="1"/>
        <v>0.0225</v>
      </c>
      <c r="G58" s="18">
        <f t="shared" si="2"/>
        <v>202.5</v>
      </c>
      <c r="H58" s="141" t="s">
        <v>126</v>
      </c>
      <c r="I58" s="141" t="s">
        <v>130</v>
      </c>
      <c r="J58" s="141">
        <v>16.0</v>
      </c>
      <c r="K58" s="141">
        <v>1.0</v>
      </c>
      <c r="L58" s="141" t="s">
        <v>126</v>
      </c>
      <c r="M58" s="141" t="s">
        <v>126</v>
      </c>
      <c r="N58" s="134">
        <v>50.0</v>
      </c>
      <c r="O58" s="134">
        <f t="shared" si="3"/>
        <v>20</v>
      </c>
      <c r="P58" s="149"/>
      <c r="Q58" s="149"/>
      <c r="R58" s="149">
        <f t="shared" si="21"/>
        <v>320000</v>
      </c>
      <c r="S58" s="149">
        <f t="shared" ref="S58:S59" si="22">O58 * (1/10^-4) *K58</f>
        <v>200000</v>
      </c>
      <c r="T58" s="149"/>
      <c r="U58" s="149"/>
      <c r="V58" s="134"/>
      <c r="W58" s="149">
        <f t="shared" si="15"/>
        <v>260000</v>
      </c>
      <c r="X58" s="169"/>
    </row>
    <row r="59" ht="15.75" customHeight="1">
      <c r="A59" s="167">
        <f>'Tube wts'!B59</f>
        <v>3</v>
      </c>
      <c r="B59" s="168">
        <f t="shared" si="6"/>
        <v>43786</v>
      </c>
      <c r="C59" s="134" t="str">
        <f>'Tube wts'!A59</f>
        <v>-2_9_50</v>
      </c>
      <c r="D59" s="134">
        <f>'Tube wts'!C59</f>
        <v>1.0416</v>
      </c>
      <c r="E59" s="134">
        <f>'Tube wts'!D59</f>
        <v>1.0732</v>
      </c>
      <c r="F59" s="18">
        <f t="shared" si="1"/>
        <v>0.0316</v>
      </c>
      <c r="G59" s="18">
        <f t="shared" si="2"/>
        <v>284.4</v>
      </c>
      <c r="H59" s="141" t="s">
        <v>126</v>
      </c>
      <c r="I59" s="141" t="s">
        <v>130</v>
      </c>
      <c r="J59" s="141">
        <v>16.0</v>
      </c>
      <c r="K59" s="141">
        <v>3.0</v>
      </c>
      <c r="L59" s="141" t="s">
        <v>126</v>
      </c>
      <c r="M59" s="141" t="s">
        <v>126</v>
      </c>
      <c r="N59" s="134">
        <v>50.0</v>
      </c>
      <c r="O59" s="134">
        <f t="shared" si="3"/>
        <v>20</v>
      </c>
      <c r="P59" s="149"/>
      <c r="Q59" s="149"/>
      <c r="R59" s="149">
        <f t="shared" si="21"/>
        <v>320000</v>
      </c>
      <c r="S59" s="149">
        <f t="shared" si="22"/>
        <v>600000</v>
      </c>
      <c r="T59" s="149"/>
      <c r="U59" s="149"/>
      <c r="V59" s="134"/>
      <c r="W59" s="149">
        <f t="shared" si="15"/>
        <v>460000</v>
      </c>
      <c r="X59" s="169"/>
    </row>
    <row r="60" ht="15.75" customHeight="1">
      <c r="A60" s="167">
        <f>'Tube wts'!B60</f>
        <v>3</v>
      </c>
      <c r="B60" s="168">
        <f t="shared" si="6"/>
        <v>43786</v>
      </c>
      <c r="C60" s="134" t="str">
        <f>'Tube wts'!A60</f>
        <v>-2_9_5R</v>
      </c>
      <c r="D60" s="134">
        <f>'Tube wts'!C60</f>
        <v>1.0332</v>
      </c>
      <c r="E60" s="134">
        <f>'Tube wts'!D60</f>
        <v>1.0445</v>
      </c>
      <c r="F60" s="18">
        <f t="shared" si="1"/>
        <v>0.0113</v>
      </c>
      <c r="G60" s="18">
        <f t="shared" si="2"/>
        <v>101.7</v>
      </c>
      <c r="H60" s="141" t="s">
        <v>126</v>
      </c>
      <c r="I60" s="141">
        <v>42.0</v>
      </c>
      <c r="J60" s="141">
        <v>4.0</v>
      </c>
      <c r="K60" s="141">
        <v>0.0</v>
      </c>
      <c r="L60" s="141" t="s">
        <v>126</v>
      </c>
      <c r="M60" s="141" t="s">
        <v>87</v>
      </c>
      <c r="N60" s="134">
        <v>50.0</v>
      </c>
      <c r="O60" s="134">
        <f t="shared" si="3"/>
        <v>20</v>
      </c>
      <c r="P60" s="149"/>
      <c r="Q60" s="149">
        <f t="shared" ref="Q60:Q63" si="23">O60 * (1/10^-2) *I60</f>
        <v>84000</v>
      </c>
      <c r="R60" s="149">
        <f t="shared" si="21"/>
        <v>80000</v>
      </c>
      <c r="S60" s="149"/>
      <c r="T60" s="149"/>
      <c r="U60" s="149"/>
      <c r="V60" s="134"/>
      <c r="W60" s="149">
        <f t="shared" si="15"/>
        <v>82000</v>
      </c>
      <c r="X60" s="169"/>
    </row>
    <row r="61" ht="15.75" customHeight="1">
      <c r="A61" s="167">
        <f>'Tube wts'!B61</f>
        <v>3</v>
      </c>
      <c r="B61" s="168">
        <f t="shared" si="6"/>
        <v>43786</v>
      </c>
      <c r="C61" s="134" t="str">
        <f>'Tube wts'!A61</f>
        <v>-1_9_0</v>
      </c>
      <c r="D61" s="134">
        <f>'Tube wts'!C61</f>
        <v>1.0356</v>
      </c>
      <c r="E61" s="134">
        <f>'Tube wts'!D61</f>
        <v>1.0621</v>
      </c>
      <c r="F61" s="18">
        <f t="shared" si="1"/>
        <v>0.0265</v>
      </c>
      <c r="G61" s="18">
        <f t="shared" si="2"/>
        <v>238.5</v>
      </c>
      <c r="H61" s="141" t="s">
        <v>130</v>
      </c>
      <c r="I61" s="141">
        <v>8.0</v>
      </c>
      <c r="J61" s="141">
        <v>2.0</v>
      </c>
      <c r="K61" s="141" t="s">
        <v>126</v>
      </c>
      <c r="L61" s="141" t="s">
        <v>126</v>
      </c>
      <c r="M61" s="141" t="s">
        <v>126</v>
      </c>
      <c r="N61" s="134">
        <v>50.0</v>
      </c>
      <c r="O61" s="134">
        <f t="shared" si="3"/>
        <v>20</v>
      </c>
      <c r="P61" s="149"/>
      <c r="Q61" s="149">
        <f t="shared" si="23"/>
        <v>16000</v>
      </c>
      <c r="R61" s="149">
        <f t="shared" si="21"/>
        <v>40000</v>
      </c>
      <c r="S61" s="149"/>
      <c r="T61" s="149"/>
      <c r="U61" s="149"/>
      <c r="V61" s="134"/>
      <c r="W61" s="149">
        <f t="shared" si="15"/>
        <v>28000</v>
      </c>
      <c r="X61" s="169"/>
    </row>
    <row r="62" ht="15.75" customHeight="1">
      <c r="A62" s="167">
        <f>'Tube wts'!B62</f>
        <v>3</v>
      </c>
      <c r="B62" s="168">
        <f t="shared" si="6"/>
        <v>43786</v>
      </c>
      <c r="C62" s="134" t="str">
        <f>'Tube wts'!A62</f>
        <v>-1_9_L</v>
      </c>
      <c r="D62" s="134">
        <f>'Tube wts'!C62</f>
        <v>1.0426</v>
      </c>
      <c r="E62" s="134">
        <f>'Tube wts'!D62</f>
        <v>1.0746</v>
      </c>
      <c r="F62" s="18">
        <f t="shared" si="1"/>
        <v>0.032</v>
      </c>
      <c r="G62" s="18">
        <f t="shared" si="2"/>
        <v>288</v>
      </c>
      <c r="H62" s="141" t="s">
        <v>130</v>
      </c>
      <c r="I62" s="141">
        <v>62.0</v>
      </c>
      <c r="J62" s="141">
        <v>7.0</v>
      </c>
      <c r="K62" s="141" t="s">
        <v>126</v>
      </c>
      <c r="L62" s="141" t="s">
        <v>126</v>
      </c>
      <c r="M62" s="141" t="s">
        <v>126</v>
      </c>
      <c r="N62" s="134">
        <v>50.0</v>
      </c>
      <c r="O62" s="134">
        <f t="shared" si="3"/>
        <v>20</v>
      </c>
      <c r="P62" s="149"/>
      <c r="Q62" s="149">
        <f t="shared" si="23"/>
        <v>124000</v>
      </c>
      <c r="R62" s="149">
        <f t="shared" si="21"/>
        <v>140000</v>
      </c>
      <c r="S62" s="149"/>
      <c r="T62" s="149"/>
      <c r="U62" s="149"/>
      <c r="V62" s="134"/>
      <c r="W62" s="149">
        <f t="shared" si="15"/>
        <v>132000</v>
      </c>
      <c r="X62" s="169"/>
    </row>
    <row r="63" ht="15.75" customHeight="1">
      <c r="A63" s="167">
        <f>'Tube wts'!B63</f>
        <v>3</v>
      </c>
      <c r="B63" s="168">
        <f t="shared" si="6"/>
        <v>43786</v>
      </c>
      <c r="C63" s="134" t="str">
        <f>'Tube wts'!A63</f>
        <v>-1_9_R</v>
      </c>
      <c r="D63" s="134">
        <f>'Tube wts'!C63</f>
        <v>1.0365</v>
      </c>
      <c r="E63" s="134">
        <f>'Tube wts'!D63</f>
        <v>1.0589</v>
      </c>
      <c r="F63" s="18">
        <f t="shared" si="1"/>
        <v>0.0224</v>
      </c>
      <c r="G63" s="18">
        <f t="shared" si="2"/>
        <v>201.6</v>
      </c>
      <c r="H63" s="141">
        <v>7.0</v>
      </c>
      <c r="I63" s="141">
        <v>1.0</v>
      </c>
      <c r="J63" s="141">
        <v>0.0</v>
      </c>
      <c r="K63" s="141" t="s">
        <v>126</v>
      </c>
      <c r="L63" s="141" t="s">
        <v>126</v>
      </c>
      <c r="M63" s="141" t="s">
        <v>126</v>
      </c>
      <c r="N63" s="134">
        <v>50.0</v>
      </c>
      <c r="O63" s="134">
        <f t="shared" si="3"/>
        <v>20</v>
      </c>
      <c r="P63" s="149">
        <f>O63 * (1/10^-1) *H63</f>
        <v>1400</v>
      </c>
      <c r="Q63" s="149">
        <f t="shared" si="23"/>
        <v>2000</v>
      </c>
      <c r="R63" s="149"/>
      <c r="S63" s="149"/>
      <c r="T63" s="149"/>
      <c r="U63" s="149"/>
      <c r="V63" s="134"/>
      <c r="W63" s="149">
        <f t="shared" si="15"/>
        <v>1700</v>
      </c>
      <c r="X63" s="169"/>
    </row>
    <row r="64" ht="15.75" customHeight="1">
      <c r="A64" s="167">
        <f>'Tube wts'!B64</f>
        <v>3</v>
      </c>
      <c r="B64" s="168">
        <f t="shared" si="6"/>
        <v>43786</v>
      </c>
      <c r="C64" s="134" t="str">
        <f>'Tube wts'!A64</f>
        <v>-1_9_40</v>
      </c>
      <c r="D64" s="134">
        <f>'Tube wts'!C64</f>
        <v>1.0414</v>
      </c>
      <c r="E64" s="134">
        <f>'Tube wts'!D64</f>
        <v>1.054</v>
      </c>
      <c r="F64" s="18">
        <f t="shared" si="1"/>
        <v>0.0126</v>
      </c>
      <c r="G64" s="18">
        <f t="shared" si="2"/>
        <v>113.4</v>
      </c>
      <c r="H64" s="141" t="s">
        <v>130</v>
      </c>
      <c r="I64" s="141" t="s">
        <v>130</v>
      </c>
      <c r="J64" s="141">
        <v>124.0</v>
      </c>
      <c r="K64" s="141" t="s">
        <v>126</v>
      </c>
      <c r="L64" s="141" t="s">
        <v>126</v>
      </c>
      <c r="M64" s="141" t="s">
        <v>126</v>
      </c>
      <c r="N64" s="134">
        <v>50.0</v>
      </c>
      <c r="O64" s="134">
        <f t="shared" si="3"/>
        <v>20</v>
      </c>
      <c r="P64" s="149"/>
      <c r="Q64" s="149"/>
      <c r="R64" s="149">
        <f t="shared" ref="R64:R65" si="24">O64 * (1/10^-3) *J64</f>
        <v>2480000</v>
      </c>
      <c r="S64" s="149"/>
      <c r="T64" s="149"/>
      <c r="U64" s="149"/>
      <c r="V64" s="134"/>
      <c r="W64" s="149">
        <f t="shared" si="15"/>
        <v>2480000</v>
      </c>
      <c r="X64" s="169"/>
    </row>
    <row r="65" ht="15.75" customHeight="1">
      <c r="A65" s="170">
        <f>'Tube wts'!B65</f>
        <v>3</v>
      </c>
      <c r="B65" s="171">
        <f t="shared" si="6"/>
        <v>43786</v>
      </c>
      <c r="C65" s="172" t="str">
        <f>'Tube wts'!A65</f>
        <v>-1_9_4R</v>
      </c>
      <c r="D65" s="172">
        <f>'Tube wts'!C65</f>
        <v>1.0397</v>
      </c>
      <c r="E65" s="172">
        <f>'Tube wts'!D65</f>
        <v>1.065</v>
      </c>
      <c r="F65" s="173">
        <f t="shared" si="1"/>
        <v>0.0253</v>
      </c>
      <c r="G65" s="173">
        <f t="shared" si="2"/>
        <v>227.7</v>
      </c>
      <c r="H65" s="174" t="s">
        <v>130</v>
      </c>
      <c r="I65" s="174" t="s">
        <v>130</v>
      </c>
      <c r="J65" s="174">
        <v>14.0</v>
      </c>
      <c r="K65" s="174" t="s">
        <v>126</v>
      </c>
      <c r="L65" s="174" t="s">
        <v>126</v>
      </c>
      <c r="M65" s="174" t="s">
        <v>126</v>
      </c>
      <c r="N65" s="172">
        <v>50.0</v>
      </c>
      <c r="O65" s="172">
        <f t="shared" si="3"/>
        <v>20</v>
      </c>
      <c r="P65" s="175"/>
      <c r="Q65" s="175"/>
      <c r="R65" s="149">
        <f t="shared" si="24"/>
        <v>280000</v>
      </c>
      <c r="S65" s="175"/>
      <c r="T65" s="175"/>
      <c r="U65" s="175"/>
      <c r="V65" s="172"/>
      <c r="W65" s="175">
        <f t="shared" si="15"/>
        <v>280000</v>
      </c>
      <c r="X65" s="176"/>
    </row>
    <row r="66" ht="15.75" customHeight="1">
      <c r="A66" s="177">
        <f>'Tube wts'!B66</f>
        <v>4</v>
      </c>
      <c r="B66" s="178">
        <f t="shared" si="6"/>
        <v>43787</v>
      </c>
      <c r="C66" s="177" t="str">
        <f>'Tube wts'!A66</f>
        <v>NT_9_0</v>
      </c>
      <c r="D66" s="177">
        <f>'Tube wts'!C66</f>
        <v>1.0436</v>
      </c>
      <c r="E66" s="177">
        <f>'Tube wts'!D66</f>
        <v>1.0682</v>
      </c>
      <c r="F66" s="179">
        <f t="shared" si="1"/>
        <v>0.0246</v>
      </c>
      <c r="G66" s="179">
        <f t="shared" si="2"/>
        <v>221.4</v>
      </c>
      <c r="H66" s="180">
        <v>0.0</v>
      </c>
      <c r="I66" s="180">
        <v>0.0</v>
      </c>
      <c r="J66" s="180" t="s">
        <v>126</v>
      </c>
      <c r="K66" s="180" t="s">
        <v>126</v>
      </c>
      <c r="L66" s="180" t="s">
        <v>126</v>
      </c>
      <c r="M66" s="180" t="s">
        <v>126</v>
      </c>
      <c r="N66" s="177">
        <v>50.0</v>
      </c>
      <c r="O66" s="177">
        <f t="shared" si="3"/>
        <v>20</v>
      </c>
      <c r="P66" s="149">
        <f t="shared" ref="P66:P67" si="25">O66 * (1/10^-1) *H66</f>
        <v>0</v>
      </c>
      <c r="Q66" s="181">
        <f t="shared" ref="Q66:Q73" si="26">O66 * (1/10^-2) *I66</f>
        <v>0</v>
      </c>
      <c r="R66" s="181"/>
      <c r="S66" s="181"/>
      <c r="T66" s="181"/>
      <c r="U66" s="181"/>
      <c r="V66" s="180"/>
      <c r="W66" s="181">
        <f t="shared" ref="W66:W67" si="27">AVERAGE(P66:V66)</f>
        <v>0</v>
      </c>
      <c r="X66" s="177"/>
    </row>
    <row r="67" ht="15.75" customHeight="1">
      <c r="A67" s="134">
        <f>'Tube wts'!B67</f>
        <v>4</v>
      </c>
      <c r="B67" s="168">
        <f t="shared" si="6"/>
        <v>43787</v>
      </c>
      <c r="C67" s="134" t="str">
        <f>'Tube wts'!A67</f>
        <v>NT_9_R</v>
      </c>
      <c r="D67" s="134">
        <f>'Tube wts'!C67</f>
        <v>1.0448</v>
      </c>
      <c r="E67" s="134">
        <f>'Tube wts'!D67</f>
        <v>1.0557</v>
      </c>
      <c r="F67" s="18">
        <f t="shared" si="1"/>
        <v>0.0109</v>
      </c>
      <c r="G67" s="18">
        <f t="shared" si="2"/>
        <v>98.1</v>
      </c>
      <c r="H67" s="141">
        <v>0.0</v>
      </c>
      <c r="I67" s="141">
        <v>0.0</v>
      </c>
      <c r="J67" s="141" t="s">
        <v>126</v>
      </c>
      <c r="K67" s="141" t="s">
        <v>126</v>
      </c>
      <c r="L67" s="141" t="s">
        <v>126</v>
      </c>
      <c r="M67" s="141" t="s">
        <v>126</v>
      </c>
      <c r="N67" s="134">
        <v>50.0</v>
      </c>
      <c r="O67" s="134">
        <f t="shared" si="3"/>
        <v>20</v>
      </c>
      <c r="P67" s="149">
        <f t="shared" si="25"/>
        <v>0</v>
      </c>
      <c r="Q67" s="149">
        <f t="shared" si="26"/>
        <v>0</v>
      </c>
      <c r="R67" s="149"/>
      <c r="S67" s="149"/>
      <c r="T67" s="149"/>
      <c r="U67" s="149"/>
      <c r="V67" s="238"/>
      <c r="W67" s="149">
        <f t="shared" si="27"/>
        <v>0</v>
      </c>
      <c r="X67" s="134"/>
    </row>
    <row r="68" ht="15.75" customHeight="1">
      <c r="A68" s="134">
        <f>'Tube wts'!B68</f>
        <v>4</v>
      </c>
      <c r="B68" s="168">
        <f t="shared" si="6"/>
        <v>43787</v>
      </c>
      <c r="C68" s="134" t="str">
        <f>'Tube wts'!A68</f>
        <v>-3_9_0</v>
      </c>
      <c r="D68" s="134">
        <f>'Tube wts'!C68</f>
        <v>1.0423</v>
      </c>
      <c r="E68" s="134">
        <f>'Tube wts'!D68</f>
        <v>1.0738</v>
      </c>
      <c r="F68" s="18">
        <f t="shared" si="1"/>
        <v>0.0315</v>
      </c>
      <c r="G68" s="18">
        <f t="shared" si="2"/>
        <v>283.5</v>
      </c>
      <c r="H68" s="141">
        <v>0.0</v>
      </c>
      <c r="I68" s="141">
        <v>0.0</v>
      </c>
      <c r="J68" s="141" t="s">
        <v>126</v>
      </c>
      <c r="K68" s="141" t="s">
        <v>126</v>
      </c>
      <c r="L68" s="141" t="s">
        <v>126</v>
      </c>
      <c r="M68" s="141" t="s">
        <v>126</v>
      </c>
      <c r="N68" s="134">
        <v>50.0</v>
      </c>
      <c r="O68" s="134">
        <f t="shared" si="3"/>
        <v>20</v>
      </c>
      <c r="P68" s="149"/>
      <c r="Q68" s="149">
        <f t="shared" si="26"/>
        <v>0</v>
      </c>
      <c r="R68" s="149"/>
      <c r="S68" s="149"/>
      <c r="T68" s="149"/>
      <c r="U68" s="149"/>
      <c r="V68" s="134"/>
      <c r="W68" s="149">
        <f t="shared" ref="W68:W83" si="28">AVERAGE(P68:U68)</f>
        <v>0</v>
      </c>
      <c r="X68" s="134"/>
    </row>
    <row r="69" ht="15.75" customHeight="1">
      <c r="A69" s="134">
        <f>'Tube wts'!B69</f>
        <v>4</v>
      </c>
      <c r="B69" s="168">
        <f t="shared" si="6"/>
        <v>43787</v>
      </c>
      <c r="C69" s="134" t="str">
        <f>'Tube wts'!A69</f>
        <v>-3_9_R</v>
      </c>
      <c r="D69" s="134">
        <f>'Tube wts'!C69</f>
        <v>1.0389</v>
      </c>
      <c r="E69" s="134">
        <f>'Tube wts'!D69</f>
        <v>1.0658</v>
      </c>
      <c r="F69" s="18">
        <f t="shared" si="1"/>
        <v>0.0269</v>
      </c>
      <c r="G69" s="18">
        <f t="shared" si="2"/>
        <v>242.1</v>
      </c>
      <c r="H69" s="141">
        <v>1.0</v>
      </c>
      <c r="I69" s="141">
        <v>0.0</v>
      </c>
      <c r="J69" s="141" t="s">
        <v>126</v>
      </c>
      <c r="K69" s="141" t="s">
        <v>126</v>
      </c>
      <c r="L69" s="141" t="s">
        <v>126</v>
      </c>
      <c r="M69" s="141" t="s">
        <v>126</v>
      </c>
      <c r="N69" s="134">
        <v>50.0</v>
      </c>
      <c r="O69" s="134">
        <f t="shared" si="3"/>
        <v>20</v>
      </c>
      <c r="P69" s="149">
        <f t="shared" ref="P69:P71" si="29">O69 * (1/10^-1) *H69</f>
        <v>200</v>
      </c>
      <c r="Q69" s="149">
        <f t="shared" si="26"/>
        <v>0</v>
      </c>
      <c r="R69" s="149"/>
      <c r="S69" s="149"/>
      <c r="T69" s="149"/>
      <c r="U69" s="149"/>
      <c r="V69" s="134"/>
      <c r="W69" s="149">
        <f t="shared" si="28"/>
        <v>100</v>
      </c>
      <c r="X69" s="134"/>
    </row>
    <row r="70" ht="15.75" customHeight="1">
      <c r="A70" s="134">
        <f>'Tube wts'!B70</f>
        <v>4</v>
      </c>
      <c r="B70" s="168">
        <f t="shared" si="6"/>
        <v>43787</v>
      </c>
      <c r="C70" s="134" t="str">
        <f>'Tube wts'!A70</f>
        <v>-3_9_60</v>
      </c>
      <c r="D70" s="134">
        <f>'Tube wts'!C70</f>
        <v>1.0382</v>
      </c>
      <c r="E70" s="134">
        <f>'Tube wts'!D70</f>
        <v>1.0587</v>
      </c>
      <c r="F70" s="18">
        <f t="shared" si="1"/>
        <v>0.0205</v>
      </c>
      <c r="G70" s="18">
        <f t="shared" si="2"/>
        <v>184.5</v>
      </c>
      <c r="H70" s="141">
        <v>2.0</v>
      </c>
      <c r="I70" s="141">
        <v>0.0</v>
      </c>
      <c r="J70" s="141" t="s">
        <v>126</v>
      </c>
      <c r="K70" s="141" t="s">
        <v>126</v>
      </c>
      <c r="L70" s="141" t="s">
        <v>126</v>
      </c>
      <c r="M70" s="141" t="s">
        <v>126</v>
      </c>
      <c r="N70" s="134">
        <v>50.0</v>
      </c>
      <c r="O70" s="134">
        <f t="shared" si="3"/>
        <v>20</v>
      </c>
      <c r="P70" s="149">
        <f t="shared" si="29"/>
        <v>400</v>
      </c>
      <c r="Q70" s="149">
        <f t="shared" si="26"/>
        <v>0</v>
      </c>
      <c r="R70" s="149"/>
      <c r="S70" s="149"/>
      <c r="T70" s="149"/>
      <c r="U70" s="149"/>
      <c r="V70" s="134"/>
      <c r="W70" s="149">
        <f t="shared" si="28"/>
        <v>200</v>
      </c>
      <c r="X70" s="134"/>
    </row>
    <row r="71" ht="15.75" customHeight="1">
      <c r="A71" s="134">
        <f>'Tube wts'!B71</f>
        <v>4</v>
      </c>
      <c r="B71" s="168">
        <f t="shared" si="6"/>
        <v>43787</v>
      </c>
      <c r="C71" s="134" t="str">
        <f>'Tube wts'!A71</f>
        <v>-3_9_6R</v>
      </c>
      <c r="D71" s="134">
        <f>'Tube wts'!C71</f>
        <v>1.038</v>
      </c>
      <c r="E71" s="134">
        <f>'Tube wts'!D71</f>
        <v>1.0645</v>
      </c>
      <c r="F71" s="18">
        <f t="shared" si="1"/>
        <v>0.0265</v>
      </c>
      <c r="G71" s="18">
        <f t="shared" si="2"/>
        <v>238.5</v>
      </c>
      <c r="H71" s="141">
        <v>1.0</v>
      </c>
      <c r="I71" s="141">
        <v>0.0</v>
      </c>
      <c r="J71" s="141" t="s">
        <v>126</v>
      </c>
      <c r="K71" s="141" t="s">
        <v>126</v>
      </c>
      <c r="L71" s="141" t="s">
        <v>126</v>
      </c>
      <c r="M71" s="141" t="s">
        <v>126</v>
      </c>
      <c r="N71" s="134">
        <v>50.0</v>
      </c>
      <c r="O71" s="134">
        <f t="shared" si="3"/>
        <v>20</v>
      </c>
      <c r="P71" s="149">
        <f t="shared" si="29"/>
        <v>200</v>
      </c>
      <c r="Q71" s="149">
        <f t="shared" si="26"/>
        <v>0</v>
      </c>
      <c r="R71" s="149"/>
      <c r="S71" s="149"/>
      <c r="T71" s="149"/>
      <c r="U71" s="149"/>
      <c r="V71" s="134"/>
      <c r="W71" s="149">
        <f t="shared" si="28"/>
        <v>100</v>
      </c>
      <c r="X71" s="134"/>
    </row>
    <row r="72" ht="15.75" customHeight="1">
      <c r="A72" s="134">
        <f>'Tube wts'!B72</f>
        <v>4</v>
      </c>
      <c r="B72" s="168">
        <f t="shared" si="6"/>
        <v>43787</v>
      </c>
      <c r="C72" s="134" t="str">
        <f>'Tube wts'!A72</f>
        <v>-2_9_0</v>
      </c>
      <c r="D72" s="134">
        <f>'Tube wts'!C72</f>
        <v>1.0401</v>
      </c>
      <c r="E72" s="134">
        <f>'Tube wts'!D72</f>
        <v>1.063</v>
      </c>
      <c r="F72" s="18">
        <f t="shared" si="1"/>
        <v>0.0229</v>
      </c>
      <c r="G72" s="18">
        <f t="shared" si="2"/>
        <v>206.1</v>
      </c>
      <c r="H72" s="141" t="s">
        <v>130</v>
      </c>
      <c r="I72" s="141">
        <v>77.0</v>
      </c>
      <c r="J72" s="141">
        <v>8.0</v>
      </c>
      <c r="K72" s="141" t="s">
        <v>126</v>
      </c>
      <c r="L72" s="141" t="s">
        <v>126</v>
      </c>
      <c r="M72" s="141" t="s">
        <v>126</v>
      </c>
      <c r="N72" s="134">
        <v>50.0</v>
      </c>
      <c r="O72" s="134">
        <f t="shared" si="3"/>
        <v>20</v>
      </c>
      <c r="P72" s="149"/>
      <c r="Q72" s="149">
        <f t="shared" si="26"/>
        <v>154000</v>
      </c>
      <c r="R72" s="149">
        <f t="shared" ref="R72:R73" si="30">O72 * (1/10^-3) *J72</f>
        <v>160000</v>
      </c>
      <c r="S72" s="149"/>
      <c r="T72" s="149"/>
      <c r="U72" s="149"/>
      <c r="V72" s="134"/>
      <c r="W72" s="149">
        <f t="shared" si="28"/>
        <v>157000</v>
      </c>
      <c r="X72" s="134"/>
    </row>
    <row r="73" ht="15.75" customHeight="1">
      <c r="A73" s="134">
        <f>'Tube wts'!B73</f>
        <v>4</v>
      </c>
      <c r="B73" s="168">
        <f t="shared" si="6"/>
        <v>43787</v>
      </c>
      <c r="C73" s="134" t="str">
        <f>'Tube wts'!A73</f>
        <v>-2_9_L</v>
      </c>
      <c r="D73" s="134">
        <f>'Tube wts'!C73</f>
        <v>1.0403</v>
      </c>
      <c r="E73" s="134">
        <f>'Tube wts'!D73</f>
        <v>1.0656</v>
      </c>
      <c r="F73" s="18">
        <f t="shared" si="1"/>
        <v>0.0253</v>
      </c>
      <c r="G73" s="18">
        <f t="shared" si="2"/>
        <v>227.7</v>
      </c>
      <c r="H73" s="141">
        <v>0.0</v>
      </c>
      <c r="I73" s="141">
        <v>0.0</v>
      </c>
      <c r="J73" s="141">
        <v>0.0</v>
      </c>
      <c r="K73" s="141" t="s">
        <v>126</v>
      </c>
      <c r="L73" s="141" t="s">
        <v>126</v>
      </c>
      <c r="M73" s="141" t="s">
        <v>126</v>
      </c>
      <c r="N73" s="134">
        <v>50.0</v>
      </c>
      <c r="O73" s="134">
        <f t="shared" si="3"/>
        <v>20</v>
      </c>
      <c r="P73" s="149">
        <f t="shared" ref="P73:P79" si="31">O73 * (1/10^-1) *H73</f>
        <v>0</v>
      </c>
      <c r="Q73" s="149">
        <f t="shared" si="26"/>
        <v>0</v>
      </c>
      <c r="R73" s="149">
        <f t="shared" si="30"/>
        <v>0</v>
      </c>
      <c r="S73" s="149"/>
      <c r="T73" s="149"/>
      <c r="U73" s="149"/>
      <c r="V73" s="134"/>
      <c r="W73" s="149">
        <f t="shared" si="28"/>
        <v>0</v>
      </c>
      <c r="X73" s="134"/>
    </row>
    <row r="74" ht="15.75" customHeight="1">
      <c r="A74" s="134">
        <f>'Tube wts'!B74</f>
        <v>4</v>
      </c>
      <c r="B74" s="168">
        <f t="shared" si="6"/>
        <v>43787</v>
      </c>
      <c r="C74" s="134" t="str">
        <f>'Tube wts'!A74</f>
        <v>-2_9_R</v>
      </c>
      <c r="D74" s="134">
        <f>'Tube wts'!C74</f>
        <v>1.0379</v>
      </c>
      <c r="E74" s="134">
        <f>'Tube wts'!D74</f>
        <v>1.0616</v>
      </c>
      <c r="F74" s="18">
        <f t="shared" si="1"/>
        <v>0.0237</v>
      </c>
      <c r="G74" s="18">
        <f t="shared" si="2"/>
        <v>213.3</v>
      </c>
      <c r="H74" s="141">
        <v>2.0</v>
      </c>
      <c r="I74" s="141">
        <v>0.0</v>
      </c>
      <c r="J74" s="141">
        <v>0.0</v>
      </c>
      <c r="K74" s="141" t="s">
        <v>126</v>
      </c>
      <c r="L74" s="141" t="s">
        <v>126</v>
      </c>
      <c r="M74" s="141" t="s">
        <v>126</v>
      </c>
      <c r="N74" s="134">
        <v>50.0</v>
      </c>
      <c r="O74" s="134">
        <f t="shared" si="3"/>
        <v>20</v>
      </c>
      <c r="P74" s="149">
        <f t="shared" si="31"/>
        <v>400</v>
      </c>
      <c r="Q74" s="149"/>
      <c r="R74" s="149"/>
      <c r="S74" s="149"/>
      <c r="T74" s="149"/>
      <c r="U74" s="149"/>
      <c r="V74" s="134"/>
      <c r="W74" s="149">
        <f t="shared" si="28"/>
        <v>400</v>
      </c>
      <c r="X74" s="134"/>
    </row>
    <row r="75" ht="15.75" customHeight="1">
      <c r="A75" s="134">
        <f>'Tube wts'!B75</f>
        <v>4</v>
      </c>
      <c r="B75" s="168">
        <f t="shared" si="6"/>
        <v>43787</v>
      </c>
      <c r="C75" s="134" t="str">
        <f>'Tube wts'!A75</f>
        <v>-2_9_50</v>
      </c>
      <c r="D75" s="134">
        <f>'Tube wts'!C75</f>
        <v>1.0446</v>
      </c>
      <c r="E75" s="134">
        <f>'Tube wts'!D75</f>
        <v>1.0844</v>
      </c>
      <c r="F75" s="18">
        <f t="shared" si="1"/>
        <v>0.0398</v>
      </c>
      <c r="G75" s="18">
        <f t="shared" si="2"/>
        <v>358.2</v>
      </c>
      <c r="H75" s="141">
        <v>2.0</v>
      </c>
      <c r="I75" s="141">
        <v>1.0</v>
      </c>
      <c r="J75" s="141">
        <v>0.0</v>
      </c>
      <c r="K75" s="141" t="s">
        <v>126</v>
      </c>
      <c r="L75" s="141" t="s">
        <v>126</v>
      </c>
      <c r="M75" s="141" t="s">
        <v>87</v>
      </c>
      <c r="N75" s="134">
        <v>50.0</v>
      </c>
      <c r="O75" s="134">
        <f t="shared" si="3"/>
        <v>20</v>
      </c>
      <c r="P75" s="149">
        <f t="shared" si="31"/>
        <v>400</v>
      </c>
      <c r="Q75" s="149">
        <f t="shared" ref="Q75:Q79" si="32">O75 * (1/10^-2) *I75</f>
        <v>2000</v>
      </c>
      <c r="R75" s="149"/>
      <c r="S75" s="149"/>
      <c r="T75" s="149"/>
      <c r="U75" s="149"/>
      <c r="V75" s="134"/>
      <c r="W75" s="149">
        <f t="shared" si="28"/>
        <v>1200</v>
      </c>
      <c r="X75" s="134"/>
    </row>
    <row r="76" ht="15.75" customHeight="1">
      <c r="A76" s="134">
        <f>'Tube wts'!B76</f>
        <v>4</v>
      </c>
      <c r="B76" s="168">
        <f t="shared" si="6"/>
        <v>43787</v>
      </c>
      <c r="C76" s="134" t="str">
        <f>'Tube wts'!A76</f>
        <v>-2_9_5R</v>
      </c>
      <c r="D76" s="134">
        <f>'Tube wts'!C76</f>
        <v>1.0447</v>
      </c>
      <c r="E76" s="134">
        <f>'Tube wts'!D76</f>
        <v>1.0761</v>
      </c>
      <c r="F76" s="18">
        <f t="shared" si="1"/>
        <v>0.0314</v>
      </c>
      <c r="G76" s="18">
        <f t="shared" si="2"/>
        <v>282.6</v>
      </c>
      <c r="H76" s="141">
        <v>2.0</v>
      </c>
      <c r="I76" s="141">
        <v>1.0</v>
      </c>
      <c r="J76" s="141">
        <v>0.0</v>
      </c>
      <c r="K76" s="141" t="s">
        <v>126</v>
      </c>
      <c r="L76" s="141" t="s">
        <v>126</v>
      </c>
      <c r="M76" s="141" t="s">
        <v>126</v>
      </c>
      <c r="N76" s="134">
        <v>50.0</v>
      </c>
      <c r="O76" s="134">
        <f t="shared" si="3"/>
        <v>20</v>
      </c>
      <c r="P76" s="149">
        <f t="shared" si="31"/>
        <v>400</v>
      </c>
      <c r="Q76" s="149">
        <f t="shared" si="32"/>
        <v>2000</v>
      </c>
      <c r="R76" s="149"/>
      <c r="S76" s="149"/>
      <c r="T76" s="149"/>
      <c r="U76" s="149"/>
      <c r="V76" s="134"/>
      <c r="W76" s="149">
        <f t="shared" si="28"/>
        <v>1200</v>
      </c>
      <c r="X76" s="134"/>
    </row>
    <row r="77" ht="15.75" customHeight="1">
      <c r="A77" s="134">
        <f>'Tube wts'!B77</f>
        <v>4</v>
      </c>
      <c r="B77" s="168">
        <f t="shared" si="6"/>
        <v>43787</v>
      </c>
      <c r="C77" s="134" t="str">
        <f>'Tube wts'!A77</f>
        <v>-1_9_0</v>
      </c>
      <c r="D77" s="134">
        <f>'Tube wts'!C77</f>
        <v>1.037</v>
      </c>
      <c r="E77" s="134">
        <f>'Tube wts'!D77</f>
        <v>1.0472</v>
      </c>
      <c r="F77" s="18">
        <f t="shared" si="1"/>
        <v>0.0102</v>
      </c>
      <c r="G77" s="18">
        <f t="shared" si="2"/>
        <v>91.8</v>
      </c>
      <c r="H77" s="141">
        <v>0.0</v>
      </c>
      <c r="I77" s="141">
        <v>0.0</v>
      </c>
      <c r="J77" s="141" t="s">
        <v>126</v>
      </c>
      <c r="K77" s="141" t="s">
        <v>126</v>
      </c>
      <c r="L77" s="141" t="s">
        <v>126</v>
      </c>
      <c r="M77" s="141" t="s">
        <v>126</v>
      </c>
      <c r="N77" s="134">
        <v>50.0</v>
      </c>
      <c r="O77" s="134">
        <f t="shared" si="3"/>
        <v>20</v>
      </c>
      <c r="P77" s="149">
        <f t="shared" si="31"/>
        <v>0</v>
      </c>
      <c r="Q77" s="149">
        <f t="shared" si="32"/>
        <v>0</v>
      </c>
      <c r="R77" s="149"/>
      <c r="S77" s="149"/>
      <c r="T77" s="149"/>
      <c r="U77" s="149"/>
      <c r="V77" s="134"/>
      <c r="W77" s="149">
        <f t="shared" si="28"/>
        <v>0</v>
      </c>
      <c r="X77" s="134"/>
    </row>
    <row r="78" ht="15.75" customHeight="1">
      <c r="A78" s="134">
        <f>'Tube wts'!B78</f>
        <v>4</v>
      </c>
      <c r="B78" s="168">
        <f t="shared" si="6"/>
        <v>43787</v>
      </c>
      <c r="C78" s="134" t="str">
        <f>'Tube wts'!A78</f>
        <v>-1_9_L</v>
      </c>
      <c r="D78" s="134">
        <f>'Tube wts'!C78</f>
        <v>1.0393</v>
      </c>
      <c r="E78" s="134">
        <f>'Tube wts'!D78</f>
        <v>1.0517</v>
      </c>
      <c r="F78" s="18">
        <f t="shared" si="1"/>
        <v>0.0124</v>
      </c>
      <c r="G78" s="18">
        <f t="shared" si="2"/>
        <v>111.6</v>
      </c>
      <c r="H78" s="141">
        <v>16.0</v>
      </c>
      <c r="I78" s="141">
        <v>2.0</v>
      </c>
      <c r="J78" s="141" t="s">
        <v>126</v>
      </c>
      <c r="K78" s="141" t="s">
        <v>126</v>
      </c>
      <c r="L78" s="141" t="s">
        <v>126</v>
      </c>
      <c r="M78" s="141" t="s">
        <v>126</v>
      </c>
      <c r="N78" s="134">
        <v>50.0</v>
      </c>
      <c r="O78" s="134">
        <f t="shared" si="3"/>
        <v>20</v>
      </c>
      <c r="P78" s="149">
        <f t="shared" si="31"/>
        <v>3200</v>
      </c>
      <c r="Q78" s="149">
        <f t="shared" si="32"/>
        <v>4000</v>
      </c>
      <c r="R78" s="149"/>
      <c r="S78" s="149"/>
      <c r="T78" s="149"/>
      <c r="U78" s="149"/>
      <c r="V78" s="134"/>
      <c r="W78" s="149">
        <f t="shared" si="28"/>
        <v>3600</v>
      </c>
      <c r="X78" s="134"/>
    </row>
    <row r="79" ht="15.75" customHeight="1">
      <c r="A79" s="134">
        <f>'Tube wts'!B79</f>
        <v>4</v>
      </c>
      <c r="B79" s="168">
        <f t="shared" si="6"/>
        <v>43787</v>
      </c>
      <c r="C79" s="134" t="str">
        <f>'Tube wts'!A79</f>
        <v>-1_9_R</v>
      </c>
      <c r="D79" s="134">
        <f>'Tube wts'!C79</f>
        <v>1.0376</v>
      </c>
      <c r="E79" s="134">
        <f>'Tube wts'!D79</f>
        <v>1.0663</v>
      </c>
      <c r="F79" s="18">
        <f t="shared" si="1"/>
        <v>0.0287</v>
      </c>
      <c r="G79" s="18">
        <f t="shared" si="2"/>
        <v>258.3</v>
      </c>
      <c r="H79" s="241">
        <v>0.0</v>
      </c>
      <c r="I79" s="141">
        <v>0.0</v>
      </c>
      <c r="J79" s="141" t="s">
        <v>126</v>
      </c>
      <c r="K79" s="141" t="s">
        <v>126</v>
      </c>
      <c r="L79" s="141" t="s">
        <v>126</v>
      </c>
      <c r="M79" s="141" t="s">
        <v>126</v>
      </c>
      <c r="N79" s="134">
        <v>50.0</v>
      </c>
      <c r="O79" s="134">
        <f t="shared" si="3"/>
        <v>20</v>
      </c>
      <c r="P79" s="149">
        <f t="shared" si="31"/>
        <v>0</v>
      </c>
      <c r="Q79" s="149">
        <f t="shared" si="32"/>
        <v>0</v>
      </c>
      <c r="R79" s="149"/>
      <c r="S79" s="149"/>
      <c r="T79" s="149"/>
      <c r="U79" s="149"/>
      <c r="V79" s="134"/>
      <c r="W79" s="149">
        <f t="shared" si="28"/>
        <v>0</v>
      </c>
      <c r="X79" s="134"/>
    </row>
    <row r="80" ht="15.75" customHeight="1">
      <c r="A80" s="134">
        <f>'Tube wts'!B80</f>
        <v>4</v>
      </c>
      <c r="B80" s="168">
        <f t="shared" si="6"/>
        <v>43787</v>
      </c>
      <c r="C80" s="134" t="str">
        <f>'Tube wts'!A80</f>
        <v>-1_9_40</v>
      </c>
      <c r="D80" s="134">
        <f>'Tube wts'!C80</f>
        <v>1.035</v>
      </c>
      <c r="E80" s="134">
        <f>'Tube wts'!D80</f>
        <v>1.0544</v>
      </c>
      <c r="F80" s="18">
        <f t="shared" si="1"/>
        <v>0.0194</v>
      </c>
      <c r="G80" s="18">
        <f t="shared" si="2"/>
        <v>174.6</v>
      </c>
      <c r="H80" s="241" t="s">
        <v>130</v>
      </c>
      <c r="I80" s="141" t="s">
        <v>130</v>
      </c>
      <c r="J80" s="141">
        <v>38.0</v>
      </c>
      <c r="K80" s="141" t="s">
        <v>126</v>
      </c>
      <c r="L80" s="141" t="s">
        <v>126</v>
      </c>
      <c r="M80" s="141" t="s">
        <v>126</v>
      </c>
      <c r="N80" s="134">
        <v>50.0</v>
      </c>
      <c r="O80" s="134">
        <f t="shared" si="3"/>
        <v>20</v>
      </c>
      <c r="P80" s="149"/>
      <c r="Q80" s="149"/>
      <c r="R80" s="159">
        <f>O80 * (1/10^-3) *J80</f>
        <v>760000</v>
      </c>
      <c r="S80" s="149"/>
      <c r="T80" s="149"/>
      <c r="U80" s="149"/>
      <c r="V80" s="134"/>
      <c r="W80" s="149">
        <f t="shared" si="28"/>
        <v>760000</v>
      </c>
      <c r="X80" s="134"/>
    </row>
    <row r="81" ht="15.75" customHeight="1">
      <c r="A81" s="155">
        <f>'Tube wts'!B81</f>
        <v>4</v>
      </c>
      <c r="B81" s="191">
        <f t="shared" si="6"/>
        <v>43787</v>
      </c>
      <c r="C81" s="155" t="str">
        <f>'Tube wts'!A81</f>
        <v>-1_9_4R</v>
      </c>
      <c r="D81" s="155">
        <f>'Tube wts'!C81</f>
        <v>1.0368</v>
      </c>
      <c r="E81" s="155">
        <f>'Tube wts'!D81</f>
        <v>1.0613</v>
      </c>
      <c r="F81" s="157">
        <f t="shared" si="1"/>
        <v>0.0245</v>
      </c>
      <c r="G81" s="157">
        <f t="shared" si="2"/>
        <v>220.5</v>
      </c>
      <c r="H81" s="242">
        <v>1.0</v>
      </c>
      <c r="I81" s="242">
        <v>3.0</v>
      </c>
      <c r="J81" s="242">
        <v>0.0</v>
      </c>
      <c r="K81" s="158" t="s">
        <v>126</v>
      </c>
      <c r="L81" s="158" t="s">
        <v>126</v>
      </c>
      <c r="M81" s="158" t="s">
        <v>126</v>
      </c>
      <c r="N81" s="155">
        <v>50.0</v>
      </c>
      <c r="O81" s="155">
        <f t="shared" si="3"/>
        <v>20</v>
      </c>
      <c r="P81" s="159">
        <f t="shared" ref="P81:P95" si="33">O81 * (1/10^-1) *H81</f>
        <v>200</v>
      </c>
      <c r="Q81" s="159">
        <f>O81 * (1/10^-2) *I81</f>
        <v>6000</v>
      </c>
      <c r="R81" s="159"/>
      <c r="S81" s="159"/>
      <c r="T81" s="159"/>
      <c r="U81" s="159"/>
      <c r="V81" s="155"/>
      <c r="W81" s="159">
        <f t="shared" si="28"/>
        <v>3100</v>
      </c>
      <c r="X81" s="155"/>
    </row>
    <row r="82" ht="15.75" customHeight="1">
      <c r="A82" s="160">
        <f>'Tube wts'!B82</f>
        <v>5</v>
      </c>
      <c r="B82" s="161">
        <f t="shared" si="6"/>
        <v>43788</v>
      </c>
      <c r="C82" s="162" t="str">
        <f>'Tube wts'!A82</f>
        <v>NT_9_0</v>
      </c>
      <c r="D82" s="162">
        <f>'Tube wts'!C82</f>
        <v>1.0384</v>
      </c>
      <c r="E82" s="162">
        <f>'Tube wts'!D82</f>
        <v>1.0664</v>
      </c>
      <c r="F82" s="163">
        <f t="shared" si="1"/>
        <v>0.028</v>
      </c>
      <c r="G82" s="163">
        <f t="shared" si="2"/>
        <v>252</v>
      </c>
      <c r="H82" s="243">
        <v>10.0</v>
      </c>
      <c r="I82" s="164" t="s">
        <v>126</v>
      </c>
      <c r="J82" s="164" t="s">
        <v>126</v>
      </c>
      <c r="K82" s="164" t="s">
        <v>126</v>
      </c>
      <c r="L82" s="164" t="s">
        <v>126</v>
      </c>
      <c r="M82" s="164" t="s">
        <v>126</v>
      </c>
      <c r="N82" s="162">
        <v>50.0</v>
      </c>
      <c r="O82" s="162">
        <f t="shared" si="3"/>
        <v>20</v>
      </c>
      <c r="P82" s="165">
        <f t="shared" si="33"/>
        <v>2000</v>
      </c>
      <c r="Q82" s="165"/>
      <c r="R82" s="165"/>
      <c r="S82" s="165"/>
      <c r="T82" s="165"/>
      <c r="U82" s="165"/>
      <c r="V82" s="162"/>
      <c r="W82" s="165">
        <f t="shared" si="28"/>
        <v>2000</v>
      </c>
      <c r="X82" s="166"/>
    </row>
    <row r="83" ht="15.75" customHeight="1">
      <c r="A83" s="167">
        <f>'Tube wts'!B83</f>
        <v>5</v>
      </c>
      <c r="B83" s="168">
        <f t="shared" si="6"/>
        <v>43788</v>
      </c>
      <c r="C83" s="134" t="str">
        <f>'Tube wts'!A83</f>
        <v>NT_9_R</v>
      </c>
      <c r="D83" s="134">
        <f>'Tube wts'!C83</f>
        <v>1.0447</v>
      </c>
      <c r="E83" s="134">
        <f>'Tube wts'!D83</f>
        <v>1.065</v>
      </c>
      <c r="F83" s="18">
        <f t="shared" si="1"/>
        <v>0.0203</v>
      </c>
      <c r="G83" s="18">
        <f t="shared" si="2"/>
        <v>182.7</v>
      </c>
      <c r="H83" s="241">
        <v>0.0</v>
      </c>
      <c r="I83" s="141" t="s">
        <v>126</v>
      </c>
      <c r="J83" s="141" t="s">
        <v>126</v>
      </c>
      <c r="K83" s="141" t="s">
        <v>126</v>
      </c>
      <c r="L83" s="141" t="s">
        <v>126</v>
      </c>
      <c r="M83" s="141" t="s">
        <v>126</v>
      </c>
      <c r="N83" s="134">
        <v>50.0</v>
      </c>
      <c r="O83" s="134">
        <f t="shared" si="3"/>
        <v>20</v>
      </c>
      <c r="P83" s="149">
        <f t="shared" si="33"/>
        <v>0</v>
      </c>
      <c r="Q83" s="149"/>
      <c r="R83" s="149"/>
      <c r="S83" s="149"/>
      <c r="T83" s="149"/>
      <c r="U83" s="149"/>
      <c r="V83" s="134"/>
      <c r="W83" s="149">
        <f t="shared" si="28"/>
        <v>0</v>
      </c>
      <c r="X83" s="169"/>
    </row>
    <row r="84" ht="15.75" customHeight="1">
      <c r="A84" s="167">
        <f>'Tube wts'!B84</f>
        <v>5</v>
      </c>
      <c r="B84" s="168">
        <f t="shared" si="6"/>
        <v>43788</v>
      </c>
      <c r="C84" s="134" t="str">
        <f>'Tube wts'!A84</f>
        <v>-3_9_0</v>
      </c>
      <c r="D84" s="134">
        <f>'Tube wts'!C84</f>
        <v>1.0406</v>
      </c>
      <c r="E84" s="134">
        <f>'Tube wts'!D84</f>
        <v>1.0631</v>
      </c>
      <c r="F84" s="18">
        <f t="shared" si="1"/>
        <v>0.0225</v>
      </c>
      <c r="G84" s="18">
        <f t="shared" si="2"/>
        <v>202.5</v>
      </c>
      <c r="H84" s="241">
        <v>0.0</v>
      </c>
      <c r="I84" s="141" t="s">
        <v>126</v>
      </c>
      <c r="J84" s="141" t="s">
        <v>126</v>
      </c>
      <c r="K84" s="141" t="s">
        <v>126</v>
      </c>
      <c r="L84" s="141" t="s">
        <v>126</v>
      </c>
      <c r="M84" s="141" t="s">
        <v>126</v>
      </c>
      <c r="N84" s="134">
        <v>50.0</v>
      </c>
      <c r="O84" s="134">
        <f t="shared" si="3"/>
        <v>20</v>
      </c>
      <c r="P84" s="149">
        <f t="shared" si="33"/>
        <v>0</v>
      </c>
      <c r="Q84" s="149"/>
      <c r="R84" s="149"/>
      <c r="S84" s="149"/>
      <c r="T84" s="149"/>
      <c r="U84" s="149"/>
      <c r="V84" s="141"/>
      <c r="W84" s="149">
        <f>AVERAGE(P84:V84)</f>
        <v>0</v>
      </c>
      <c r="X84" s="169"/>
    </row>
    <row r="85" ht="15.75" customHeight="1">
      <c r="A85" s="167">
        <f>'Tube wts'!B85</f>
        <v>5</v>
      </c>
      <c r="B85" s="168">
        <f t="shared" si="6"/>
        <v>43788</v>
      </c>
      <c r="C85" s="134" t="str">
        <f>'Tube wts'!A85</f>
        <v>-3_9_R</v>
      </c>
      <c r="D85" s="134">
        <f>'Tube wts'!C85</f>
        <v>1.0376</v>
      </c>
      <c r="E85" s="134">
        <f>'Tube wts'!D85</f>
        <v>1.0531</v>
      </c>
      <c r="F85" s="18">
        <f t="shared" si="1"/>
        <v>0.0155</v>
      </c>
      <c r="G85" s="18">
        <f t="shared" si="2"/>
        <v>139.5</v>
      </c>
      <c r="H85" s="141">
        <v>0.0</v>
      </c>
      <c r="I85" s="141" t="s">
        <v>126</v>
      </c>
      <c r="J85" s="141" t="s">
        <v>126</v>
      </c>
      <c r="K85" s="141" t="s">
        <v>126</v>
      </c>
      <c r="L85" s="141" t="s">
        <v>126</v>
      </c>
      <c r="M85" s="141" t="s">
        <v>126</v>
      </c>
      <c r="N85" s="134">
        <v>50.0</v>
      </c>
      <c r="O85" s="134">
        <f t="shared" si="3"/>
        <v>20</v>
      </c>
      <c r="P85" s="149">
        <f t="shared" si="33"/>
        <v>0</v>
      </c>
      <c r="Q85" s="149"/>
      <c r="R85" s="149"/>
      <c r="S85" s="149"/>
      <c r="T85" s="149"/>
      <c r="U85" s="149"/>
      <c r="V85" s="134"/>
      <c r="W85" s="149">
        <f t="shared" ref="W85:W98" si="34">AVERAGE(P85:U85)</f>
        <v>0</v>
      </c>
      <c r="X85" s="169"/>
    </row>
    <row r="86" ht="15.75" customHeight="1">
      <c r="A86" s="167">
        <f>'Tube wts'!B86</f>
        <v>5</v>
      </c>
      <c r="B86" s="168">
        <f t="shared" si="6"/>
        <v>43788</v>
      </c>
      <c r="C86" s="134" t="str">
        <f>'Tube wts'!A86</f>
        <v>-3_9_60</v>
      </c>
      <c r="D86" s="134">
        <f>'Tube wts'!C86</f>
        <v>1.0429</v>
      </c>
      <c r="E86" s="134">
        <f>'Tube wts'!D86</f>
        <v>1.0706</v>
      </c>
      <c r="F86" s="18">
        <f t="shared" si="1"/>
        <v>0.0277</v>
      </c>
      <c r="G86" s="18">
        <f t="shared" si="2"/>
        <v>249.3</v>
      </c>
      <c r="H86" s="141">
        <v>0.0</v>
      </c>
      <c r="I86" s="141" t="s">
        <v>126</v>
      </c>
      <c r="J86" s="141" t="s">
        <v>126</v>
      </c>
      <c r="K86" s="141" t="s">
        <v>126</v>
      </c>
      <c r="L86" s="141" t="s">
        <v>126</v>
      </c>
      <c r="M86" s="141" t="s">
        <v>126</v>
      </c>
      <c r="N86" s="134">
        <v>50.0</v>
      </c>
      <c r="O86" s="134">
        <f t="shared" si="3"/>
        <v>20</v>
      </c>
      <c r="P86" s="149">
        <f t="shared" si="33"/>
        <v>0</v>
      </c>
      <c r="Q86" s="149"/>
      <c r="R86" s="149"/>
      <c r="S86" s="149"/>
      <c r="T86" s="149"/>
      <c r="U86" s="149"/>
      <c r="V86" s="134"/>
      <c r="W86" s="149">
        <f t="shared" si="34"/>
        <v>0</v>
      </c>
      <c r="X86" s="169"/>
    </row>
    <row r="87" ht="15.75" customHeight="1">
      <c r="A87" s="167">
        <f>'Tube wts'!B87</f>
        <v>5</v>
      </c>
      <c r="B87" s="168">
        <f t="shared" si="6"/>
        <v>43788</v>
      </c>
      <c r="C87" s="134" t="str">
        <f>'Tube wts'!A87</f>
        <v>-3_9_6R</v>
      </c>
      <c r="D87" s="134">
        <f>'Tube wts'!C87</f>
        <v>1.0434</v>
      </c>
      <c r="E87" s="134">
        <f>'Tube wts'!D87</f>
        <v>1.0599</v>
      </c>
      <c r="F87" s="18">
        <f t="shared" si="1"/>
        <v>0.0165</v>
      </c>
      <c r="G87" s="18">
        <f t="shared" si="2"/>
        <v>148.5</v>
      </c>
      <c r="H87" s="141">
        <v>0.0</v>
      </c>
      <c r="I87" s="141" t="s">
        <v>126</v>
      </c>
      <c r="J87" s="141" t="s">
        <v>126</v>
      </c>
      <c r="K87" s="141" t="s">
        <v>126</v>
      </c>
      <c r="L87" s="141" t="s">
        <v>126</v>
      </c>
      <c r="M87" s="141" t="s">
        <v>126</v>
      </c>
      <c r="N87" s="134">
        <v>50.0</v>
      </c>
      <c r="O87" s="134">
        <f t="shared" si="3"/>
        <v>20</v>
      </c>
      <c r="P87" s="149">
        <f t="shared" si="33"/>
        <v>0</v>
      </c>
      <c r="Q87" s="149"/>
      <c r="R87" s="149"/>
      <c r="S87" s="149"/>
      <c r="T87" s="149"/>
      <c r="U87" s="149"/>
      <c r="V87" s="134"/>
      <c r="W87" s="149">
        <f t="shared" si="34"/>
        <v>0</v>
      </c>
      <c r="X87" s="169"/>
    </row>
    <row r="88" ht="15.75" customHeight="1">
      <c r="A88" s="167">
        <f>'Tube wts'!B88</f>
        <v>5</v>
      </c>
      <c r="B88" s="168">
        <f t="shared" si="6"/>
        <v>43788</v>
      </c>
      <c r="C88" s="134" t="str">
        <f>'Tube wts'!A88</f>
        <v>-2_9_0</v>
      </c>
      <c r="D88" s="134">
        <f>'Tube wts'!C88</f>
        <v>1.0396</v>
      </c>
      <c r="E88" s="134">
        <f>'Tube wts'!D88</f>
        <v>1.0625</v>
      </c>
      <c r="F88" s="18">
        <f t="shared" si="1"/>
        <v>0.0229</v>
      </c>
      <c r="G88" s="18">
        <f t="shared" si="2"/>
        <v>206.1</v>
      </c>
      <c r="H88" s="141">
        <v>9.0</v>
      </c>
      <c r="I88" s="141">
        <v>2.0</v>
      </c>
      <c r="J88" s="141" t="s">
        <v>126</v>
      </c>
      <c r="K88" s="141" t="s">
        <v>126</v>
      </c>
      <c r="L88" s="141" t="s">
        <v>126</v>
      </c>
      <c r="M88" s="141" t="s">
        <v>126</v>
      </c>
      <c r="N88" s="134">
        <v>50.0</v>
      </c>
      <c r="O88" s="134">
        <f t="shared" si="3"/>
        <v>20</v>
      </c>
      <c r="P88" s="149">
        <f t="shared" si="33"/>
        <v>1800</v>
      </c>
      <c r="Q88" s="149">
        <f>O88 * (1/10^-2) *I88</f>
        <v>4000</v>
      </c>
      <c r="R88" s="149"/>
      <c r="S88" s="149"/>
      <c r="T88" s="149"/>
      <c r="U88" s="149"/>
      <c r="V88" s="134"/>
      <c r="W88" s="149">
        <f t="shared" si="34"/>
        <v>2900</v>
      </c>
      <c r="X88" s="169"/>
    </row>
    <row r="89" ht="15.75" customHeight="1">
      <c r="A89" s="167">
        <f>'Tube wts'!B89</f>
        <v>5</v>
      </c>
      <c r="B89" s="168">
        <f t="shared" si="6"/>
        <v>43788</v>
      </c>
      <c r="C89" s="134" t="str">
        <f>'Tube wts'!A89</f>
        <v>-2_9_L</v>
      </c>
      <c r="D89" s="134">
        <f>'Tube wts'!C89</f>
        <v>1.0352</v>
      </c>
      <c r="E89" s="134">
        <f>'Tube wts'!D89</f>
        <v>1.0601</v>
      </c>
      <c r="F89" s="18">
        <f t="shared" si="1"/>
        <v>0.0249</v>
      </c>
      <c r="G89" s="18">
        <f t="shared" si="2"/>
        <v>224.1</v>
      </c>
      <c r="H89" s="141">
        <v>0.0</v>
      </c>
      <c r="I89" s="141" t="s">
        <v>126</v>
      </c>
      <c r="J89" s="141" t="s">
        <v>126</v>
      </c>
      <c r="K89" s="141" t="s">
        <v>126</v>
      </c>
      <c r="L89" s="141" t="s">
        <v>126</v>
      </c>
      <c r="M89" s="141" t="s">
        <v>126</v>
      </c>
      <c r="N89" s="134">
        <v>50.0</v>
      </c>
      <c r="O89" s="134">
        <f t="shared" si="3"/>
        <v>20</v>
      </c>
      <c r="P89" s="149">
        <f t="shared" si="33"/>
        <v>0</v>
      </c>
      <c r="Q89" s="149"/>
      <c r="R89" s="149"/>
      <c r="S89" s="149"/>
      <c r="T89" s="149"/>
      <c r="U89" s="149"/>
      <c r="V89" s="134"/>
      <c r="W89" s="149">
        <f t="shared" si="34"/>
        <v>0</v>
      </c>
      <c r="X89" s="169"/>
    </row>
    <row r="90" ht="15.75" customHeight="1">
      <c r="A90" s="167">
        <f>'Tube wts'!B90</f>
        <v>5</v>
      </c>
      <c r="B90" s="168">
        <f t="shared" si="6"/>
        <v>43788</v>
      </c>
      <c r="C90" s="134" t="str">
        <f>'Tube wts'!A90</f>
        <v>-2_9_R</v>
      </c>
      <c r="D90" s="134">
        <f>'Tube wts'!C90</f>
        <v>1.0428</v>
      </c>
      <c r="E90" s="134">
        <f>'Tube wts'!D90</f>
        <v>1.0846</v>
      </c>
      <c r="F90" s="18">
        <f t="shared" si="1"/>
        <v>0.0418</v>
      </c>
      <c r="G90" s="18">
        <f t="shared" si="2"/>
        <v>376.2</v>
      </c>
      <c r="H90" s="141">
        <v>0.0</v>
      </c>
      <c r="I90" s="141" t="s">
        <v>126</v>
      </c>
      <c r="J90" s="141" t="s">
        <v>126</v>
      </c>
      <c r="K90" s="141" t="s">
        <v>126</v>
      </c>
      <c r="L90" s="141" t="s">
        <v>126</v>
      </c>
      <c r="M90" s="141" t="s">
        <v>126</v>
      </c>
      <c r="N90" s="134">
        <v>50.0</v>
      </c>
      <c r="O90" s="134">
        <f t="shared" si="3"/>
        <v>20</v>
      </c>
      <c r="P90" s="149">
        <f t="shared" si="33"/>
        <v>0</v>
      </c>
      <c r="Q90" s="149"/>
      <c r="R90" s="149"/>
      <c r="S90" s="149"/>
      <c r="T90" s="149"/>
      <c r="U90" s="149"/>
      <c r="V90" s="134"/>
      <c r="W90" s="149">
        <f t="shared" si="34"/>
        <v>0</v>
      </c>
      <c r="X90" s="169"/>
    </row>
    <row r="91" ht="15.75" customHeight="1">
      <c r="A91" s="167">
        <f>'Tube wts'!B91</f>
        <v>5</v>
      </c>
      <c r="B91" s="168">
        <f t="shared" si="6"/>
        <v>43788</v>
      </c>
      <c r="C91" s="134" t="str">
        <f>'Tube wts'!A91</f>
        <v>-2_9_50</v>
      </c>
      <c r="D91" s="134">
        <f>'Tube wts'!C91</f>
        <v>1.0442</v>
      </c>
      <c r="E91" s="134">
        <f>'Tube wts'!D91</f>
        <v>1.0735</v>
      </c>
      <c r="F91" s="18">
        <f t="shared" si="1"/>
        <v>0.0293</v>
      </c>
      <c r="G91" s="18">
        <f t="shared" si="2"/>
        <v>263.7</v>
      </c>
      <c r="H91" s="141">
        <v>0.0</v>
      </c>
      <c r="I91" s="141" t="s">
        <v>126</v>
      </c>
      <c r="J91" s="141" t="s">
        <v>126</v>
      </c>
      <c r="K91" s="141" t="s">
        <v>126</v>
      </c>
      <c r="L91" s="141" t="s">
        <v>126</v>
      </c>
      <c r="M91" s="141" t="s">
        <v>126</v>
      </c>
      <c r="N91" s="134">
        <v>50.0</v>
      </c>
      <c r="O91" s="134">
        <f t="shared" si="3"/>
        <v>20</v>
      </c>
      <c r="P91" s="149">
        <f t="shared" si="33"/>
        <v>0</v>
      </c>
      <c r="Q91" s="149"/>
      <c r="R91" s="149"/>
      <c r="S91" s="149"/>
      <c r="T91" s="149"/>
      <c r="U91" s="149"/>
      <c r="V91" s="134"/>
      <c r="W91" s="149">
        <f t="shared" si="34"/>
        <v>0</v>
      </c>
      <c r="X91" s="169"/>
    </row>
    <row r="92" ht="15.75" customHeight="1">
      <c r="A92" s="167">
        <f>'Tube wts'!B92</f>
        <v>5</v>
      </c>
      <c r="B92" s="168">
        <f t="shared" si="6"/>
        <v>43788</v>
      </c>
      <c r="C92" s="134" t="str">
        <f>'Tube wts'!A92</f>
        <v>-2_9_5R</v>
      </c>
      <c r="D92" s="134">
        <f>'Tube wts'!C92</f>
        <v>1.0356</v>
      </c>
      <c r="E92" s="134">
        <f>'Tube wts'!D92</f>
        <v>1.0662</v>
      </c>
      <c r="F92" s="18">
        <f t="shared" si="1"/>
        <v>0.0306</v>
      </c>
      <c r="G92" s="18">
        <f t="shared" si="2"/>
        <v>275.4</v>
      </c>
      <c r="H92" s="141">
        <v>0.0</v>
      </c>
      <c r="I92" s="141" t="s">
        <v>126</v>
      </c>
      <c r="J92" s="141" t="s">
        <v>126</v>
      </c>
      <c r="K92" s="141" t="s">
        <v>126</v>
      </c>
      <c r="L92" s="141" t="s">
        <v>126</v>
      </c>
      <c r="M92" s="141" t="s">
        <v>126</v>
      </c>
      <c r="N92" s="134">
        <v>50.0</v>
      </c>
      <c r="O92" s="134">
        <f t="shared" si="3"/>
        <v>20</v>
      </c>
      <c r="P92" s="149">
        <f t="shared" si="33"/>
        <v>0</v>
      </c>
      <c r="Q92" s="149"/>
      <c r="R92" s="149"/>
      <c r="S92" s="149"/>
      <c r="T92" s="149"/>
      <c r="U92" s="149"/>
      <c r="V92" s="134"/>
      <c r="W92" s="149">
        <f t="shared" si="34"/>
        <v>0</v>
      </c>
      <c r="X92" s="169"/>
    </row>
    <row r="93" ht="15.75" customHeight="1">
      <c r="A93" s="167">
        <f>'Tube wts'!B93</f>
        <v>5</v>
      </c>
      <c r="B93" s="168">
        <f t="shared" si="6"/>
        <v>43788</v>
      </c>
      <c r="C93" s="134" t="str">
        <f>'Tube wts'!A93</f>
        <v>-1_9_0</v>
      </c>
      <c r="D93" s="134">
        <f>'Tube wts'!C93</f>
        <v>1.035</v>
      </c>
      <c r="E93" s="134">
        <f>'Tube wts'!D93</f>
        <v>1.06</v>
      </c>
      <c r="F93" s="18">
        <f t="shared" si="1"/>
        <v>0.025</v>
      </c>
      <c r="G93" s="18">
        <f t="shared" si="2"/>
        <v>225</v>
      </c>
      <c r="H93" s="141">
        <v>0.0</v>
      </c>
      <c r="I93" s="141" t="s">
        <v>126</v>
      </c>
      <c r="J93" s="141" t="s">
        <v>126</v>
      </c>
      <c r="K93" s="141" t="s">
        <v>126</v>
      </c>
      <c r="L93" s="141" t="s">
        <v>126</v>
      </c>
      <c r="M93" s="141" t="s">
        <v>126</v>
      </c>
      <c r="N93" s="134">
        <v>50.0</v>
      </c>
      <c r="O93" s="134">
        <f t="shared" si="3"/>
        <v>20</v>
      </c>
      <c r="P93" s="149">
        <f t="shared" si="33"/>
        <v>0</v>
      </c>
      <c r="Q93" s="149"/>
      <c r="R93" s="149"/>
      <c r="S93" s="149"/>
      <c r="T93" s="149"/>
      <c r="U93" s="149"/>
      <c r="V93" s="134"/>
      <c r="W93" s="149">
        <f t="shared" si="34"/>
        <v>0</v>
      </c>
      <c r="X93" s="169"/>
    </row>
    <row r="94" ht="15.75" customHeight="1">
      <c r="A94" s="167">
        <f>'Tube wts'!B94</f>
        <v>5</v>
      </c>
      <c r="B94" s="168">
        <f t="shared" si="6"/>
        <v>43788</v>
      </c>
      <c r="C94" s="134" t="str">
        <f>'Tube wts'!A94</f>
        <v>-1_9_L</v>
      </c>
      <c r="D94" s="134">
        <f>'Tube wts'!C94</f>
        <v>1.0354</v>
      </c>
      <c r="E94" s="134">
        <f>'Tube wts'!D94</f>
        <v>1.0513</v>
      </c>
      <c r="F94" s="18">
        <f t="shared" si="1"/>
        <v>0.0159</v>
      </c>
      <c r="G94" s="18">
        <f t="shared" si="2"/>
        <v>143.1</v>
      </c>
      <c r="H94" s="141">
        <v>0.0</v>
      </c>
      <c r="I94" s="141" t="s">
        <v>126</v>
      </c>
      <c r="J94" s="141" t="s">
        <v>126</v>
      </c>
      <c r="K94" s="141" t="s">
        <v>126</v>
      </c>
      <c r="L94" s="141" t="s">
        <v>126</v>
      </c>
      <c r="M94" s="141" t="s">
        <v>126</v>
      </c>
      <c r="N94" s="134">
        <v>50.0</v>
      </c>
      <c r="O94" s="134">
        <f t="shared" si="3"/>
        <v>20</v>
      </c>
      <c r="P94" s="149">
        <f t="shared" si="33"/>
        <v>0</v>
      </c>
      <c r="Q94" s="149"/>
      <c r="R94" s="149"/>
      <c r="S94" s="149"/>
      <c r="T94" s="149"/>
      <c r="U94" s="149"/>
      <c r="V94" s="134"/>
      <c r="W94" s="149">
        <f t="shared" si="34"/>
        <v>0</v>
      </c>
      <c r="X94" s="169"/>
    </row>
    <row r="95" ht="15.75" customHeight="1">
      <c r="A95" s="167">
        <f>'Tube wts'!B95</f>
        <v>5</v>
      </c>
      <c r="B95" s="168">
        <f t="shared" si="6"/>
        <v>43788</v>
      </c>
      <c r="C95" s="134" t="str">
        <f>'Tube wts'!A95</f>
        <v>-1_9_R</v>
      </c>
      <c r="D95" s="134">
        <f>'Tube wts'!C95</f>
        <v>1.0332</v>
      </c>
      <c r="E95" s="134">
        <f>'Tube wts'!D95</f>
        <v>1.0507</v>
      </c>
      <c r="F95" s="18">
        <f t="shared" si="1"/>
        <v>0.0175</v>
      </c>
      <c r="G95" s="18">
        <f t="shared" si="2"/>
        <v>157.5</v>
      </c>
      <c r="H95" s="141">
        <v>0.0</v>
      </c>
      <c r="I95" s="141" t="s">
        <v>126</v>
      </c>
      <c r="J95" s="141" t="s">
        <v>126</v>
      </c>
      <c r="K95" s="141" t="s">
        <v>126</v>
      </c>
      <c r="L95" s="141" t="s">
        <v>126</v>
      </c>
      <c r="M95" s="141" t="s">
        <v>126</v>
      </c>
      <c r="N95" s="134">
        <v>50.0</v>
      </c>
      <c r="O95" s="134">
        <f t="shared" si="3"/>
        <v>20</v>
      </c>
      <c r="P95" s="149">
        <f t="shared" si="33"/>
        <v>0</v>
      </c>
      <c r="Q95" s="149"/>
      <c r="R95" s="149"/>
      <c r="S95" s="149"/>
      <c r="T95" s="149"/>
      <c r="U95" s="149"/>
      <c r="V95" s="134"/>
      <c r="W95" s="149">
        <f t="shared" si="34"/>
        <v>0</v>
      </c>
      <c r="X95" s="169"/>
    </row>
    <row r="96" ht="15.75" customHeight="1">
      <c r="A96" s="167">
        <f>'Tube wts'!B96</f>
        <v>5</v>
      </c>
      <c r="B96" s="168">
        <f t="shared" si="6"/>
        <v>43788</v>
      </c>
      <c r="C96" s="134" t="str">
        <f>'Tube wts'!A96</f>
        <v>-1_9_40</v>
      </c>
      <c r="D96" s="134">
        <f>'Tube wts'!C96</f>
        <v>1.0377</v>
      </c>
      <c r="E96" s="134">
        <f>'Tube wts'!D96</f>
        <v>1.0591</v>
      </c>
      <c r="F96" s="18">
        <f t="shared" si="1"/>
        <v>0.0214</v>
      </c>
      <c r="G96" s="18">
        <f t="shared" si="2"/>
        <v>192.6</v>
      </c>
      <c r="H96" s="141" t="s">
        <v>130</v>
      </c>
      <c r="I96" s="141">
        <v>60.0</v>
      </c>
      <c r="J96" s="141" t="s">
        <v>126</v>
      </c>
      <c r="K96" s="141" t="s">
        <v>126</v>
      </c>
      <c r="L96" s="141" t="s">
        <v>126</v>
      </c>
      <c r="M96" s="141" t="s">
        <v>126</v>
      </c>
      <c r="N96" s="134">
        <v>50.0</v>
      </c>
      <c r="O96" s="134">
        <f t="shared" si="3"/>
        <v>20</v>
      </c>
      <c r="P96" s="149"/>
      <c r="Q96" s="149">
        <f>O96 * (1/10^-2) *I96</f>
        <v>120000</v>
      </c>
      <c r="R96" s="149"/>
      <c r="S96" s="149"/>
      <c r="T96" s="149"/>
      <c r="U96" s="149"/>
      <c r="V96" s="134"/>
      <c r="W96" s="149">
        <f t="shared" si="34"/>
        <v>120000</v>
      </c>
      <c r="X96" s="169"/>
    </row>
    <row r="97" ht="15.75" customHeight="1">
      <c r="A97" s="170">
        <f>'Tube wts'!B97</f>
        <v>5</v>
      </c>
      <c r="B97" s="171">
        <f t="shared" si="6"/>
        <v>43788</v>
      </c>
      <c r="C97" s="172" t="str">
        <f>'Tube wts'!A97</f>
        <v>-1_9_4R</v>
      </c>
      <c r="D97" s="172">
        <f>'Tube wts'!C97</f>
        <v>1.0371</v>
      </c>
      <c r="E97" s="172">
        <f>'Tube wts'!D97</f>
        <v>1.0605</v>
      </c>
      <c r="F97" s="173">
        <f t="shared" si="1"/>
        <v>0.0234</v>
      </c>
      <c r="G97" s="173">
        <f t="shared" si="2"/>
        <v>210.6</v>
      </c>
      <c r="H97" s="174">
        <v>0.0</v>
      </c>
      <c r="I97" s="174" t="s">
        <v>126</v>
      </c>
      <c r="J97" s="174" t="s">
        <v>126</v>
      </c>
      <c r="K97" s="174" t="s">
        <v>126</v>
      </c>
      <c r="L97" s="174" t="s">
        <v>126</v>
      </c>
      <c r="M97" s="174" t="s">
        <v>126</v>
      </c>
      <c r="N97" s="172">
        <v>50.0</v>
      </c>
      <c r="O97" s="172">
        <f t="shared" si="3"/>
        <v>20</v>
      </c>
      <c r="P97" s="175">
        <f t="shared" ref="P97:P99" si="35">O97 * (1/10^-1) *H97</f>
        <v>0</v>
      </c>
      <c r="Q97" s="175"/>
      <c r="R97" s="175"/>
      <c r="S97" s="175"/>
      <c r="T97" s="175"/>
      <c r="U97" s="175"/>
      <c r="V97" s="172"/>
      <c r="W97" s="175">
        <f t="shared" si="34"/>
        <v>0</v>
      </c>
      <c r="X97" s="176"/>
    </row>
    <row r="98" ht="15.75" customHeight="1">
      <c r="A98" s="177">
        <f>'Tube wts'!B98</f>
        <v>6</v>
      </c>
      <c r="B98" s="178">
        <f t="shared" si="6"/>
        <v>43789</v>
      </c>
      <c r="C98" s="177" t="str">
        <f>'Tube wts'!A98</f>
        <v>NT_9_0</v>
      </c>
      <c r="D98" s="177">
        <f>'Tube wts'!C98</f>
        <v>1.0396</v>
      </c>
      <c r="E98" s="177">
        <f>'Tube wts'!D98</f>
        <v>1.0612</v>
      </c>
      <c r="F98" s="179">
        <f t="shared" si="1"/>
        <v>0.0216</v>
      </c>
      <c r="G98" s="179">
        <f t="shared" si="2"/>
        <v>194.4</v>
      </c>
      <c r="H98" s="180">
        <v>0.0</v>
      </c>
      <c r="I98" s="180" t="s">
        <v>126</v>
      </c>
      <c r="J98" s="180" t="s">
        <v>126</v>
      </c>
      <c r="K98" s="180" t="s">
        <v>126</v>
      </c>
      <c r="L98" s="180" t="s">
        <v>126</v>
      </c>
      <c r="M98" s="180" t="s">
        <v>126</v>
      </c>
      <c r="N98" s="177">
        <v>50.0</v>
      </c>
      <c r="O98" s="177">
        <f t="shared" si="3"/>
        <v>20</v>
      </c>
      <c r="P98" s="181">
        <f t="shared" si="35"/>
        <v>0</v>
      </c>
      <c r="Q98" s="181"/>
      <c r="R98" s="181"/>
      <c r="S98" s="181"/>
      <c r="T98" s="181"/>
      <c r="U98" s="181"/>
      <c r="V98" s="177"/>
      <c r="W98" s="181">
        <f t="shared" si="34"/>
        <v>0</v>
      </c>
      <c r="X98" s="177"/>
    </row>
    <row r="99" ht="15.75" customHeight="1">
      <c r="A99" s="134">
        <f>'Tube wts'!B99</f>
        <v>6</v>
      </c>
      <c r="B99" s="168">
        <f t="shared" si="6"/>
        <v>43789</v>
      </c>
      <c r="C99" s="134" t="str">
        <f>'Tube wts'!A99</f>
        <v>NT_9_R</v>
      </c>
      <c r="D99" s="134">
        <f>'Tube wts'!C99</f>
        <v>1.047</v>
      </c>
      <c r="E99" s="134">
        <f>'Tube wts'!D99</f>
        <v>1.0712</v>
      </c>
      <c r="F99" s="18">
        <f t="shared" si="1"/>
        <v>0.0242</v>
      </c>
      <c r="G99" s="18">
        <f t="shared" si="2"/>
        <v>217.8</v>
      </c>
      <c r="H99" s="141">
        <v>0.0</v>
      </c>
      <c r="I99" s="141" t="s">
        <v>126</v>
      </c>
      <c r="J99" s="141" t="s">
        <v>126</v>
      </c>
      <c r="K99" s="141" t="s">
        <v>126</v>
      </c>
      <c r="L99" s="141" t="s">
        <v>126</v>
      </c>
      <c r="M99" s="141" t="s">
        <v>126</v>
      </c>
      <c r="N99" s="134">
        <v>50.0</v>
      </c>
      <c r="O99" s="134">
        <f t="shared" si="3"/>
        <v>20</v>
      </c>
      <c r="P99" s="149">
        <f t="shared" si="35"/>
        <v>0</v>
      </c>
      <c r="Q99" s="149"/>
      <c r="R99" s="149"/>
      <c r="S99" s="149"/>
      <c r="T99" s="149"/>
      <c r="U99" s="149"/>
      <c r="V99" s="141"/>
      <c r="W99" s="149">
        <f>AVERAGE(P99:V99)</f>
        <v>0</v>
      </c>
      <c r="X99" s="134"/>
    </row>
    <row r="100" ht="15.75" customHeight="1">
      <c r="A100" s="134">
        <f>'Tube wts'!B100</f>
        <v>6</v>
      </c>
      <c r="B100" s="168">
        <f t="shared" si="6"/>
        <v>43789</v>
      </c>
      <c r="C100" s="134" t="str">
        <f>'Tube wts'!A100</f>
        <v>-3_9_0</v>
      </c>
      <c r="D100" s="134">
        <f>'Tube wts'!C100</f>
        <v>1.0412</v>
      </c>
      <c r="E100" s="134">
        <f>'Tube wts'!D100</f>
        <v>1.0627</v>
      </c>
      <c r="F100" s="18">
        <f t="shared" si="1"/>
        <v>0.0215</v>
      </c>
      <c r="G100" s="18">
        <f t="shared" si="2"/>
        <v>193.5</v>
      </c>
      <c r="H100" s="141">
        <v>0.0</v>
      </c>
      <c r="I100" s="141" t="s">
        <v>126</v>
      </c>
      <c r="J100" s="141" t="s">
        <v>126</v>
      </c>
      <c r="K100" s="141" t="s">
        <v>126</v>
      </c>
      <c r="L100" s="141" t="s">
        <v>126</v>
      </c>
      <c r="M100" s="141" t="s">
        <v>126</v>
      </c>
      <c r="N100" s="134">
        <v>50.0</v>
      </c>
      <c r="O100" s="134">
        <f t="shared" si="3"/>
        <v>20</v>
      </c>
      <c r="P100" s="238">
        <v>0.0</v>
      </c>
      <c r="Q100" s="149"/>
      <c r="R100" s="149"/>
      <c r="S100" s="149"/>
      <c r="T100" s="149"/>
      <c r="U100" s="149"/>
      <c r="V100" s="134"/>
      <c r="W100" s="149">
        <f t="shared" ref="W100:W108" si="36">AVERAGE(P100:U100)</f>
        <v>0</v>
      </c>
      <c r="X100" s="134"/>
    </row>
    <row r="101" ht="15.75" customHeight="1">
      <c r="A101" s="134">
        <f>'Tube wts'!B101</f>
        <v>6</v>
      </c>
      <c r="B101" s="168">
        <f t="shared" si="6"/>
        <v>43789</v>
      </c>
      <c r="C101" s="134" t="str">
        <f>'Tube wts'!A101</f>
        <v>-3_9_R</v>
      </c>
      <c r="D101" s="134">
        <f>'Tube wts'!C101</f>
        <v>1.0382</v>
      </c>
      <c r="E101" s="134">
        <f>'Tube wts'!D101</f>
        <v>1.0532</v>
      </c>
      <c r="F101" s="18">
        <f t="shared" si="1"/>
        <v>0.015</v>
      </c>
      <c r="G101" s="18">
        <f t="shared" si="2"/>
        <v>135</v>
      </c>
      <c r="H101" s="141">
        <v>0.0</v>
      </c>
      <c r="I101" s="141" t="s">
        <v>126</v>
      </c>
      <c r="J101" s="141" t="s">
        <v>126</v>
      </c>
      <c r="K101" s="141" t="s">
        <v>126</v>
      </c>
      <c r="L101" s="141" t="s">
        <v>126</v>
      </c>
      <c r="M101" s="141" t="s">
        <v>126</v>
      </c>
      <c r="N101" s="134">
        <v>50.0</v>
      </c>
      <c r="O101" s="134">
        <f t="shared" si="3"/>
        <v>20</v>
      </c>
      <c r="P101" s="149">
        <f t="shared" ref="P101:P111" si="37">O101 * (1/10^-1) *H101</f>
        <v>0</v>
      </c>
      <c r="Q101" s="149"/>
      <c r="R101" s="149"/>
      <c r="S101" s="149"/>
      <c r="T101" s="149"/>
      <c r="U101" s="149"/>
      <c r="V101" s="134"/>
      <c r="W101" s="149">
        <f t="shared" si="36"/>
        <v>0</v>
      </c>
      <c r="X101" s="134"/>
    </row>
    <row r="102" ht="15.75" customHeight="1">
      <c r="A102" s="134">
        <f>'Tube wts'!B102</f>
        <v>6</v>
      </c>
      <c r="B102" s="168">
        <f t="shared" si="6"/>
        <v>43789</v>
      </c>
      <c r="C102" s="134" t="str">
        <f>'Tube wts'!A102</f>
        <v>-3_9_60</v>
      </c>
      <c r="D102" s="134">
        <f>'Tube wts'!C102</f>
        <v>1.0406</v>
      </c>
      <c r="E102" s="134">
        <f>'Tube wts'!D102</f>
        <v>1.0612</v>
      </c>
      <c r="F102" s="18">
        <f t="shared" si="1"/>
        <v>0.0206</v>
      </c>
      <c r="G102" s="18">
        <f t="shared" si="2"/>
        <v>185.4</v>
      </c>
      <c r="H102" s="141">
        <v>0.0</v>
      </c>
      <c r="I102" s="141" t="s">
        <v>126</v>
      </c>
      <c r="J102" s="141" t="s">
        <v>126</v>
      </c>
      <c r="K102" s="141" t="s">
        <v>126</v>
      </c>
      <c r="L102" s="141" t="s">
        <v>126</v>
      </c>
      <c r="M102" s="141" t="s">
        <v>126</v>
      </c>
      <c r="N102" s="134">
        <v>50.0</v>
      </c>
      <c r="O102" s="134">
        <f t="shared" si="3"/>
        <v>20</v>
      </c>
      <c r="P102" s="149">
        <f t="shared" si="37"/>
        <v>0</v>
      </c>
      <c r="Q102" s="149"/>
      <c r="R102" s="149"/>
      <c r="S102" s="149"/>
      <c r="T102" s="149"/>
      <c r="U102" s="149"/>
      <c r="V102" s="134"/>
      <c r="W102" s="149">
        <f t="shared" si="36"/>
        <v>0</v>
      </c>
      <c r="X102" s="134"/>
    </row>
    <row r="103" ht="15.75" customHeight="1">
      <c r="A103" s="134">
        <f>'Tube wts'!B103</f>
        <v>6</v>
      </c>
      <c r="B103" s="168">
        <f t="shared" si="6"/>
        <v>43789</v>
      </c>
      <c r="C103" s="134" t="str">
        <f>'Tube wts'!A103</f>
        <v>-3_9_6R</v>
      </c>
      <c r="D103" s="134">
        <f>'Tube wts'!C103</f>
        <v>1.041</v>
      </c>
      <c r="E103" s="134">
        <f>'Tube wts'!D103</f>
        <v>1.063</v>
      </c>
      <c r="F103" s="18">
        <f t="shared" si="1"/>
        <v>0.022</v>
      </c>
      <c r="G103" s="18">
        <f t="shared" si="2"/>
        <v>198</v>
      </c>
      <c r="H103" s="141">
        <v>0.0</v>
      </c>
      <c r="I103" s="141" t="s">
        <v>126</v>
      </c>
      <c r="J103" s="141" t="s">
        <v>126</v>
      </c>
      <c r="K103" s="141" t="s">
        <v>126</v>
      </c>
      <c r="L103" s="141" t="s">
        <v>126</v>
      </c>
      <c r="M103" s="141" t="s">
        <v>126</v>
      </c>
      <c r="N103" s="134">
        <v>50.0</v>
      </c>
      <c r="O103" s="134">
        <f t="shared" si="3"/>
        <v>20</v>
      </c>
      <c r="P103" s="149">
        <f t="shared" si="37"/>
        <v>0</v>
      </c>
      <c r="Q103" s="149"/>
      <c r="R103" s="149"/>
      <c r="S103" s="149"/>
      <c r="T103" s="149"/>
      <c r="U103" s="149"/>
      <c r="V103" s="134"/>
      <c r="W103" s="149">
        <f t="shared" si="36"/>
        <v>0</v>
      </c>
      <c r="X103" s="134"/>
    </row>
    <row r="104" ht="15.75" customHeight="1">
      <c r="A104" s="134">
        <f>'Tube wts'!B104</f>
        <v>6</v>
      </c>
      <c r="B104" s="168">
        <f t="shared" si="6"/>
        <v>43789</v>
      </c>
      <c r="C104" s="134" t="str">
        <f>'Tube wts'!A104</f>
        <v>-2_9_0</v>
      </c>
      <c r="D104" s="134">
        <f>'Tube wts'!C104</f>
        <v>1.0401</v>
      </c>
      <c r="E104" s="134">
        <f>'Tube wts'!D104</f>
        <v>1.0657</v>
      </c>
      <c r="F104" s="18">
        <f t="shared" si="1"/>
        <v>0.0256</v>
      </c>
      <c r="G104" s="18">
        <f t="shared" si="2"/>
        <v>230.4</v>
      </c>
      <c r="H104" s="141">
        <v>0.0</v>
      </c>
      <c r="I104" s="141" t="s">
        <v>126</v>
      </c>
      <c r="J104" s="141" t="s">
        <v>126</v>
      </c>
      <c r="K104" s="141" t="s">
        <v>126</v>
      </c>
      <c r="L104" s="141" t="s">
        <v>126</v>
      </c>
      <c r="M104" s="141" t="s">
        <v>126</v>
      </c>
      <c r="N104" s="134">
        <v>50.0</v>
      </c>
      <c r="O104" s="134">
        <f t="shared" si="3"/>
        <v>20</v>
      </c>
      <c r="P104" s="149">
        <f t="shared" si="37"/>
        <v>0</v>
      </c>
      <c r="Q104" s="149"/>
      <c r="R104" s="149"/>
      <c r="S104" s="149"/>
      <c r="T104" s="149"/>
      <c r="U104" s="149"/>
      <c r="V104" s="134"/>
      <c r="W104" s="149">
        <f t="shared" si="36"/>
        <v>0</v>
      </c>
      <c r="X104" s="134"/>
    </row>
    <row r="105" ht="15.75" customHeight="1">
      <c r="A105" s="134">
        <f>'Tube wts'!B105</f>
        <v>6</v>
      </c>
      <c r="B105" s="168">
        <f t="shared" si="6"/>
        <v>43789</v>
      </c>
      <c r="C105" s="134" t="str">
        <f>'Tube wts'!A105</f>
        <v>-2_9_L</v>
      </c>
      <c r="D105" s="134">
        <f>'Tube wts'!C105</f>
        <v>1.0457</v>
      </c>
      <c r="E105" s="134">
        <f>'Tube wts'!D105</f>
        <v>1.0589</v>
      </c>
      <c r="F105" s="18">
        <f t="shared" si="1"/>
        <v>0.0132</v>
      </c>
      <c r="G105" s="18">
        <f t="shared" si="2"/>
        <v>118.8</v>
      </c>
      <c r="H105" s="141">
        <v>0.0</v>
      </c>
      <c r="I105" s="141" t="s">
        <v>126</v>
      </c>
      <c r="J105" s="141" t="s">
        <v>126</v>
      </c>
      <c r="K105" s="141" t="s">
        <v>126</v>
      </c>
      <c r="L105" s="141" t="s">
        <v>126</v>
      </c>
      <c r="M105" s="141" t="s">
        <v>126</v>
      </c>
      <c r="N105" s="134">
        <v>50.0</v>
      </c>
      <c r="O105" s="134">
        <f t="shared" si="3"/>
        <v>20</v>
      </c>
      <c r="P105" s="149">
        <f t="shared" si="37"/>
        <v>0</v>
      </c>
      <c r="Q105" s="149"/>
      <c r="R105" s="149"/>
      <c r="S105" s="149"/>
      <c r="T105" s="149"/>
      <c r="U105" s="149"/>
      <c r="V105" s="134"/>
      <c r="W105" s="149">
        <f t="shared" si="36"/>
        <v>0</v>
      </c>
      <c r="X105" s="134"/>
    </row>
    <row r="106" ht="15.75" customHeight="1">
      <c r="A106" s="134">
        <f>'Tube wts'!B106</f>
        <v>6</v>
      </c>
      <c r="B106" s="168">
        <f t="shared" si="6"/>
        <v>43789</v>
      </c>
      <c r="C106" s="134" t="str">
        <f>'Tube wts'!A106</f>
        <v>-2_9_R</v>
      </c>
      <c r="D106" s="134">
        <f>'Tube wts'!C106</f>
        <v>1.0386</v>
      </c>
      <c r="E106" s="134">
        <f>'Tube wts'!D106</f>
        <v>1.054</v>
      </c>
      <c r="F106" s="18">
        <f t="shared" si="1"/>
        <v>0.0154</v>
      </c>
      <c r="G106" s="18">
        <f t="shared" si="2"/>
        <v>138.6</v>
      </c>
      <c r="H106" s="141">
        <v>0.0</v>
      </c>
      <c r="I106" s="141" t="s">
        <v>126</v>
      </c>
      <c r="J106" s="141" t="s">
        <v>126</v>
      </c>
      <c r="K106" s="141" t="s">
        <v>126</v>
      </c>
      <c r="L106" s="141" t="s">
        <v>126</v>
      </c>
      <c r="M106" s="141" t="s">
        <v>126</v>
      </c>
      <c r="N106" s="134">
        <v>50.0</v>
      </c>
      <c r="O106" s="134">
        <f t="shared" si="3"/>
        <v>20</v>
      </c>
      <c r="P106" s="149">
        <f t="shared" si="37"/>
        <v>0</v>
      </c>
      <c r="Q106" s="149"/>
      <c r="R106" s="149"/>
      <c r="S106" s="149"/>
      <c r="T106" s="149"/>
      <c r="U106" s="149"/>
      <c r="V106" s="134"/>
      <c r="W106" s="149">
        <f t="shared" si="36"/>
        <v>0</v>
      </c>
      <c r="X106" s="134"/>
    </row>
    <row r="107" ht="15.75" customHeight="1">
      <c r="A107" s="134">
        <f>'Tube wts'!B107</f>
        <v>6</v>
      </c>
      <c r="B107" s="168">
        <f t="shared" si="6"/>
        <v>43789</v>
      </c>
      <c r="C107" s="134" t="str">
        <f>'Tube wts'!A107</f>
        <v>-2_9_50</v>
      </c>
      <c r="D107" s="134">
        <f>'Tube wts'!C107</f>
        <v>1.04</v>
      </c>
      <c r="E107" s="134">
        <f>'Tube wts'!D107</f>
        <v>1.0639</v>
      </c>
      <c r="F107" s="18">
        <f t="shared" si="1"/>
        <v>0.0239</v>
      </c>
      <c r="G107" s="18">
        <f t="shared" si="2"/>
        <v>215.1</v>
      </c>
      <c r="H107" s="141">
        <v>0.0</v>
      </c>
      <c r="I107" s="141" t="s">
        <v>126</v>
      </c>
      <c r="J107" s="141" t="s">
        <v>126</v>
      </c>
      <c r="K107" s="141" t="s">
        <v>126</v>
      </c>
      <c r="L107" s="141" t="s">
        <v>126</v>
      </c>
      <c r="M107" s="141" t="s">
        <v>126</v>
      </c>
      <c r="N107" s="134">
        <v>50.0</v>
      </c>
      <c r="O107" s="134">
        <f t="shared" si="3"/>
        <v>20</v>
      </c>
      <c r="P107" s="149">
        <f t="shared" si="37"/>
        <v>0</v>
      </c>
      <c r="Q107" s="149"/>
      <c r="R107" s="149"/>
      <c r="S107" s="149"/>
      <c r="T107" s="149"/>
      <c r="U107" s="149"/>
      <c r="V107" s="134"/>
      <c r="W107" s="149">
        <f t="shared" si="36"/>
        <v>0</v>
      </c>
      <c r="X107" s="134"/>
    </row>
    <row r="108" ht="15.75" customHeight="1">
      <c r="A108" s="134">
        <f>'Tube wts'!B108</f>
        <v>6</v>
      </c>
      <c r="B108" s="168">
        <f t="shared" si="6"/>
        <v>43789</v>
      </c>
      <c r="C108" s="134" t="str">
        <f>'Tube wts'!A108</f>
        <v>-2_9_5R</v>
      </c>
      <c r="D108" s="134">
        <f>'Tube wts'!C108</f>
        <v>1.0427</v>
      </c>
      <c r="E108" s="134">
        <f>'Tube wts'!D108</f>
        <v>1.0599</v>
      </c>
      <c r="F108" s="18">
        <f t="shared" si="1"/>
        <v>0.0172</v>
      </c>
      <c r="G108" s="18">
        <f t="shared" si="2"/>
        <v>154.8</v>
      </c>
      <c r="H108" s="141">
        <v>0.0</v>
      </c>
      <c r="I108" s="141" t="s">
        <v>126</v>
      </c>
      <c r="J108" s="141" t="s">
        <v>126</v>
      </c>
      <c r="K108" s="141" t="s">
        <v>126</v>
      </c>
      <c r="L108" s="141" t="s">
        <v>126</v>
      </c>
      <c r="M108" s="141" t="s">
        <v>126</v>
      </c>
      <c r="N108" s="134">
        <v>50.0</v>
      </c>
      <c r="O108" s="134">
        <f t="shared" si="3"/>
        <v>20</v>
      </c>
      <c r="P108" s="149">
        <f t="shared" si="37"/>
        <v>0</v>
      </c>
      <c r="Q108" s="149"/>
      <c r="R108" s="149"/>
      <c r="S108" s="149"/>
      <c r="T108" s="149"/>
      <c r="U108" s="149"/>
      <c r="V108" s="134"/>
      <c r="W108" s="149">
        <f t="shared" si="36"/>
        <v>0</v>
      </c>
      <c r="X108" s="134"/>
    </row>
    <row r="109" ht="15.75" customHeight="1">
      <c r="A109" s="134">
        <f>'Tube wts'!B109</f>
        <v>6</v>
      </c>
      <c r="B109" s="168">
        <f t="shared" si="6"/>
        <v>43789</v>
      </c>
      <c r="C109" s="134" t="str">
        <f>'Tube wts'!A109</f>
        <v>-1_9_0</v>
      </c>
      <c r="D109" s="134">
        <f>'Tube wts'!C109</f>
        <v>1.0368</v>
      </c>
      <c r="E109" s="134">
        <f>'Tube wts'!D109</f>
        <v>1.0581</v>
      </c>
      <c r="F109" s="18">
        <f t="shared" si="1"/>
        <v>0.0213</v>
      </c>
      <c r="G109" s="18">
        <f t="shared" si="2"/>
        <v>191.7</v>
      </c>
      <c r="H109" s="141">
        <v>0.0</v>
      </c>
      <c r="I109" s="141" t="s">
        <v>126</v>
      </c>
      <c r="J109" s="141" t="s">
        <v>126</v>
      </c>
      <c r="K109" s="141" t="s">
        <v>126</v>
      </c>
      <c r="L109" s="141" t="s">
        <v>126</v>
      </c>
      <c r="M109" s="141" t="s">
        <v>126</v>
      </c>
      <c r="N109" s="134">
        <v>50.0</v>
      </c>
      <c r="O109" s="134">
        <f t="shared" si="3"/>
        <v>20</v>
      </c>
      <c r="P109" s="149">
        <f t="shared" si="37"/>
        <v>0</v>
      </c>
      <c r="Q109" s="149"/>
      <c r="R109" s="149"/>
      <c r="S109" s="149"/>
      <c r="T109" s="149"/>
      <c r="U109" s="116"/>
      <c r="V109" s="244"/>
      <c r="W109" s="149">
        <f t="shared" ref="W109:W113" si="38">AVERAGE(P109:V109)</f>
        <v>0</v>
      </c>
      <c r="X109" s="134"/>
    </row>
    <row r="110" ht="15.75" customHeight="1">
      <c r="A110" s="134">
        <f>'Tube wts'!B110</f>
        <v>6</v>
      </c>
      <c r="B110" s="168">
        <f t="shared" si="6"/>
        <v>43789</v>
      </c>
      <c r="C110" s="134" t="str">
        <f>'Tube wts'!A110</f>
        <v>-1_9_L</v>
      </c>
      <c r="D110" s="134">
        <f>'Tube wts'!C110</f>
        <v>1.0411</v>
      </c>
      <c r="E110" s="134">
        <f>'Tube wts'!D110</f>
        <v>1.0892</v>
      </c>
      <c r="F110" s="18">
        <f t="shared" si="1"/>
        <v>0.0481</v>
      </c>
      <c r="G110" s="18">
        <f t="shared" si="2"/>
        <v>432.9</v>
      </c>
      <c r="H110" s="141">
        <v>0.0</v>
      </c>
      <c r="I110" s="141" t="s">
        <v>126</v>
      </c>
      <c r="J110" s="141" t="s">
        <v>126</v>
      </c>
      <c r="K110" s="141" t="s">
        <v>126</v>
      </c>
      <c r="L110" s="141" t="s">
        <v>126</v>
      </c>
      <c r="M110" s="141" t="s">
        <v>126</v>
      </c>
      <c r="N110" s="134">
        <v>50.0</v>
      </c>
      <c r="O110" s="134">
        <f t="shared" si="3"/>
        <v>20</v>
      </c>
      <c r="P110" s="149">
        <f t="shared" si="37"/>
        <v>0</v>
      </c>
      <c r="Q110" s="149"/>
      <c r="R110" s="149"/>
      <c r="S110" s="149"/>
      <c r="T110" s="149"/>
      <c r="U110" s="116"/>
      <c r="V110" s="244"/>
      <c r="W110" s="149">
        <f t="shared" si="38"/>
        <v>0</v>
      </c>
      <c r="X110" s="134"/>
    </row>
    <row r="111" ht="15.75" customHeight="1">
      <c r="A111" s="134">
        <f>'Tube wts'!B111</f>
        <v>6</v>
      </c>
      <c r="B111" s="168">
        <f t="shared" si="6"/>
        <v>43789</v>
      </c>
      <c r="C111" s="134" t="str">
        <f>'Tube wts'!A111</f>
        <v>-1_9_R</v>
      </c>
      <c r="D111" s="134">
        <f>'Tube wts'!C111</f>
        <v>1.0368</v>
      </c>
      <c r="E111" s="134">
        <f>'Tube wts'!D111</f>
        <v>1.0572</v>
      </c>
      <c r="F111" s="18">
        <f t="shared" si="1"/>
        <v>0.0204</v>
      </c>
      <c r="G111" s="18">
        <f t="shared" si="2"/>
        <v>183.6</v>
      </c>
      <c r="H111" s="141">
        <v>0.0</v>
      </c>
      <c r="I111" s="141" t="s">
        <v>126</v>
      </c>
      <c r="J111" s="141" t="s">
        <v>126</v>
      </c>
      <c r="K111" s="141" t="s">
        <v>126</v>
      </c>
      <c r="L111" s="141" t="s">
        <v>126</v>
      </c>
      <c r="M111" s="141" t="s">
        <v>126</v>
      </c>
      <c r="N111" s="134">
        <v>50.0</v>
      </c>
      <c r="O111" s="134">
        <f t="shared" si="3"/>
        <v>20</v>
      </c>
      <c r="P111" s="149">
        <f t="shared" si="37"/>
        <v>0</v>
      </c>
      <c r="Q111" s="149"/>
      <c r="R111" s="149"/>
      <c r="S111" s="149"/>
      <c r="T111" s="149"/>
      <c r="U111" s="116"/>
      <c r="V111" s="244"/>
      <c r="W111" s="149">
        <f t="shared" si="38"/>
        <v>0</v>
      </c>
      <c r="X111" s="134"/>
    </row>
    <row r="112" ht="15.75" customHeight="1">
      <c r="A112" s="134">
        <f>'Tube wts'!B112</f>
        <v>6</v>
      </c>
      <c r="B112" s="168">
        <f t="shared" si="6"/>
        <v>43789</v>
      </c>
      <c r="C112" s="134" t="str">
        <f>'Tube wts'!A112</f>
        <v>-1_9_40</v>
      </c>
      <c r="D112" s="134">
        <f>'Tube wts'!C112</f>
        <v>1.0441</v>
      </c>
      <c r="E112" s="134">
        <f>'Tube wts'!D112</f>
        <v>1.0757</v>
      </c>
      <c r="F112" s="18">
        <f t="shared" si="1"/>
        <v>0.0316</v>
      </c>
      <c r="G112" s="18">
        <f t="shared" si="2"/>
        <v>284.4</v>
      </c>
      <c r="H112" s="141" t="s">
        <v>130</v>
      </c>
      <c r="I112" s="141">
        <v>10.0</v>
      </c>
      <c r="J112" s="141" t="s">
        <v>126</v>
      </c>
      <c r="K112" s="141" t="s">
        <v>126</v>
      </c>
      <c r="L112" s="141" t="s">
        <v>126</v>
      </c>
      <c r="M112" s="141" t="s">
        <v>126</v>
      </c>
      <c r="N112" s="134">
        <v>50.0</v>
      </c>
      <c r="O112" s="134">
        <f t="shared" si="3"/>
        <v>20</v>
      </c>
      <c r="P112" s="149"/>
      <c r="Q112" s="149">
        <f>O112 * (1/10^-2) *I112</f>
        <v>20000</v>
      </c>
      <c r="R112" s="149"/>
      <c r="S112" s="149"/>
      <c r="T112" s="149"/>
      <c r="U112" s="116"/>
      <c r="V112" s="244"/>
      <c r="W112" s="149">
        <f t="shared" si="38"/>
        <v>20000</v>
      </c>
      <c r="X112" s="134"/>
    </row>
    <row r="113" ht="15.75" customHeight="1">
      <c r="A113" s="155">
        <f>'Tube wts'!B113</f>
        <v>6</v>
      </c>
      <c r="B113" s="191">
        <f t="shared" si="6"/>
        <v>43789</v>
      </c>
      <c r="C113" s="155" t="str">
        <f>'Tube wts'!A113</f>
        <v>-1_9_4R</v>
      </c>
      <c r="D113" s="155">
        <f>'Tube wts'!C113</f>
        <v>1.0408</v>
      </c>
      <c r="E113" s="155">
        <f>'Tube wts'!D113</f>
        <v>1.0562</v>
      </c>
      <c r="F113" s="157">
        <f t="shared" si="1"/>
        <v>0.0154</v>
      </c>
      <c r="G113" s="157">
        <f t="shared" si="2"/>
        <v>138.6</v>
      </c>
      <c r="H113" s="158">
        <v>6.0</v>
      </c>
      <c r="I113" s="158" t="s">
        <v>126</v>
      </c>
      <c r="J113" s="158" t="s">
        <v>126</v>
      </c>
      <c r="K113" s="158" t="s">
        <v>126</v>
      </c>
      <c r="L113" s="158" t="s">
        <v>126</v>
      </c>
      <c r="M113" s="158" t="s">
        <v>126</v>
      </c>
      <c r="N113" s="155">
        <v>50.0</v>
      </c>
      <c r="O113" s="155">
        <f t="shared" si="3"/>
        <v>20</v>
      </c>
      <c r="P113" s="159">
        <f t="shared" ref="P113:P114" si="39">O113 * (1/10^-1) *H113</f>
        <v>1200</v>
      </c>
      <c r="Q113" s="159"/>
      <c r="R113" s="159"/>
      <c r="S113" s="159"/>
      <c r="T113" s="159"/>
      <c r="U113" s="245"/>
      <c r="V113" s="246"/>
      <c r="W113" s="159">
        <f t="shared" si="38"/>
        <v>1200</v>
      </c>
      <c r="X113" s="155"/>
    </row>
    <row r="114" ht="15.75" customHeight="1">
      <c r="A114" s="160">
        <f>'Tube wts'!B114</f>
        <v>7</v>
      </c>
      <c r="B114" s="161">
        <f t="shared" si="6"/>
        <v>43790</v>
      </c>
      <c r="C114" s="162" t="str">
        <f>'Tube wts'!A114</f>
        <v>NT_9_0</v>
      </c>
      <c r="D114" s="162" t="str">
        <f>'Tube wts'!C114</f>
        <v>NA</v>
      </c>
      <c r="E114" s="162" t="str">
        <f>'Tube wts'!D114</f>
        <v>NA</v>
      </c>
      <c r="F114" s="163" t="str">
        <f t="shared" si="1"/>
        <v>#VALUE!</v>
      </c>
      <c r="G114" s="163" t="str">
        <f t="shared" si="2"/>
        <v>#VALUE!</v>
      </c>
      <c r="H114" s="164" t="s">
        <v>126</v>
      </c>
      <c r="I114" s="164" t="s">
        <v>126</v>
      </c>
      <c r="J114" s="164" t="s">
        <v>126</v>
      </c>
      <c r="K114" s="164" t="s">
        <v>126</v>
      </c>
      <c r="L114" s="164" t="s">
        <v>126</v>
      </c>
      <c r="M114" s="164" t="s">
        <v>126</v>
      </c>
      <c r="N114" s="162">
        <v>50.0</v>
      </c>
      <c r="O114" s="162">
        <f t="shared" si="3"/>
        <v>20</v>
      </c>
      <c r="P114" s="165" t="str">
        <f t="shared" si="39"/>
        <v>#VALUE!</v>
      </c>
      <c r="Q114" s="165"/>
      <c r="R114" s="165"/>
      <c r="S114" s="165"/>
      <c r="T114" s="165"/>
      <c r="U114" s="247"/>
      <c r="V114" s="248"/>
      <c r="W114" s="238" t="s">
        <v>87</v>
      </c>
      <c r="X114" s="166"/>
    </row>
    <row r="115" ht="15.75" customHeight="1">
      <c r="A115" s="167">
        <f>'Tube wts'!B115</f>
        <v>7</v>
      </c>
      <c r="B115" s="168">
        <f t="shared" si="6"/>
        <v>43790</v>
      </c>
      <c r="C115" s="134" t="str">
        <f>'Tube wts'!A115</f>
        <v>NT_9_R</v>
      </c>
      <c r="D115" s="134" t="str">
        <f>'Tube wts'!C115</f>
        <v>NA</v>
      </c>
      <c r="E115" s="134" t="str">
        <f>'Tube wts'!D115</f>
        <v>NA</v>
      </c>
      <c r="F115" s="18" t="str">
        <f t="shared" si="1"/>
        <v>#VALUE!</v>
      </c>
      <c r="G115" s="18" t="str">
        <f t="shared" si="2"/>
        <v>#VALUE!</v>
      </c>
      <c r="H115" s="141" t="s">
        <v>126</v>
      </c>
      <c r="I115" s="141" t="s">
        <v>126</v>
      </c>
      <c r="J115" s="141" t="s">
        <v>126</v>
      </c>
      <c r="K115" s="141" t="s">
        <v>126</v>
      </c>
      <c r="L115" s="141" t="s">
        <v>126</v>
      </c>
      <c r="M115" s="141" t="s">
        <v>126</v>
      </c>
      <c r="N115" s="134">
        <v>50.0</v>
      </c>
      <c r="O115" s="134">
        <f t="shared" si="3"/>
        <v>20</v>
      </c>
      <c r="P115" s="149"/>
      <c r="Q115" s="149" t="str">
        <f t="shared" ref="Q115:Q118" si="40">O115 * (1/10^-2) *I115</f>
        <v>#VALUE!</v>
      </c>
      <c r="R115" s="149" t="str">
        <f t="shared" ref="R115:R118" si="41">O115 * (1/10^-3) *J115</f>
        <v>#VALUE!</v>
      </c>
      <c r="S115" s="149"/>
      <c r="T115" s="149"/>
      <c r="U115" s="149"/>
      <c r="V115" s="134"/>
      <c r="W115" s="238" t="s">
        <v>87</v>
      </c>
      <c r="X115" s="169"/>
    </row>
    <row r="116" ht="15.75" customHeight="1">
      <c r="A116" s="167">
        <f>'Tube wts'!B116</f>
        <v>7</v>
      </c>
      <c r="B116" s="168">
        <f t="shared" si="6"/>
        <v>43790</v>
      </c>
      <c r="C116" s="134" t="str">
        <f>'Tube wts'!A116</f>
        <v>-3_9_0</v>
      </c>
      <c r="D116" s="134" t="str">
        <f>'Tube wts'!C116</f>
        <v>NA</v>
      </c>
      <c r="E116" s="134" t="str">
        <f>'Tube wts'!D116</f>
        <v>NA</v>
      </c>
      <c r="F116" s="18" t="str">
        <f t="shared" si="1"/>
        <v>#VALUE!</v>
      </c>
      <c r="G116" s="18" t="str">
        <f t="shared" si="2"/>
        <v>#VALUE!</v>
      </c>
      <c r="H116" s="141" t="s">
        <v>126</v>
      </c>
      <c r="I116" s="141" t="s">
        <v>126</v>
      </c>
      <c r="J116" s="141" t="s">
        <v>126</v>
      </c>
      <c r="K116" s="141" t="s">
        <v>126</v>
      </c>
      <c r="L116" s="141" t="s">
        <v>126</v>
      </c>
      <c r="M116" s="141" t="s">
        <v>126</v>
      </c>
      <c r="N116" s="134">
        <v>50.0</v>
      </c>
      <c r="O116" s="134">
        <f t="shared" si="3"/>
        <v>20</v>
      </c>
      <c r="P116" s="149" t="str">
        <f>O116 * (1/10^-1) *H116</f>
        <v>#VALUE!</v>
      </c>
      <c r="Q116" s="149" t="str">
        <f t="shared" si="40"/>
        <v>#VALUE!</v>
      </c>
      <c r="R116" s="149" t="str">
        <f t="shared" si="41"/>
        <v>#VALUE!</v>
      </c>
      <c r="S116" s="149"/>
      <c r="T116" s="149"/>
      <c r="U116" s="149"/>
      <c r="V116" s="134"/>
      <c r="W116" s="238" t="s">
        <v>87</v>
      </c>
      <c r="X116" s="169"/>
    </row>
    <row r="117" ht="15.75" customHeight="1">
      <c r="A117" s="167">
        <f>'Tube wts'!B117</f>
        <v>7</v>
      </c>
      <c r="B117" s="168">
        <f t="shared" si="6"/>
        <v>43790</v>
      </c>
      <c r="C117" s="134" t="str">
        <f>'Tube wts'!A117</f>
        <v>-3_9_R</v>
      </c>
      <c r="D117" s="134" t="str">
        <f>'Tube wts'!C117</f>
        <v>NA</v>
      </c>
      <c r="E117" s="134" t="str">
        <f>'Tube wts'!D117</f>
        <v>NA</v>
      </c>
      <c r="F117" s="18" t="str">
        <f t="shared" si="1"/>
        <v>#VALUE!</v>
      </c>
      <c r="G117" s="18" t="str">
        <f t="shared" si="2"/>
        <v>#VALUE!</v>
      </c>
      <c r="H117" s="141" t="s">
        <v>126</v>
      </c>
      <c r="I117" s="141" t="s">
        <v>126</v>
      </c>
      <c r="J117" s="141" t="s">
        <v>126</v>
      </c>
      <c r="K117" s="141" t="s">
        <v>126</v>
      </c>
      <c r="L117" s="141" t="s">
        <v>126</v>
      </c>
      <c r="M117" s="141" t="s">
        <v>126</v>
      </c>
      <c r="N117" s="134">
        <v>50.0</v>
      </c>
      <c r="O117" s="134">
        <f t="shared" si="3"/>
        <v>20</v>
      </c>
      <c r="P117" s="149"/>
      <c r="Q117" s="149" t="str">
        <f t="shared" si="40"/>
        <v>#VALUE!</v>
      </c>
      <c r="R117" s="149" t="str">
        <f t="shared" si="41"/>
        <v>#VALUE!</v>
      </c>
      <c r="S117" s="149"/>
      <c r="T117" s="149"/>
      <c r="U117" s="149"/>
      <c r="V117" s="134"/>
      <c r="W117" s="238" t="s">
        <v>87</v>
      </c>
      <c r="X117" s="169"/>
    </row>
    <row r="118" ht="15.75" customHeight="1">
      <c r="A118" s="167">
        <f>'Tube wts'!B118</f>
        <v>7</v>
      </c>
      <c r="B118" s="168">
        <f t="shared" si="6"/>
        <v>43790</v>
      </c>
      <c r="C118" s="134" t="str">
        <f>'Tube wts'!A118</f>
        <v>-3_9_60</v>
      </c>
      <c r="D118" s="134" t="str">
        <f>'Tube wts'!C118</f>
        <v>NA</v>
      </c>
      <c r="E118" s="134" t="str">
        <f>'Tube wts'!D118</f>
        <v>NA</v>
      </c>
      <c r="F118" s="18" t="str">
        <f t="shared" si="1"/>
        <v>#VALUE!</v>
      </c>
      <c r="G118" s="18" t="str">
        <f t="shared" si="2"/>
        <v>#VALUE!</v>
      </c>
      <c r="H118" s="141" t="s">
        <v>126</v>
      </c>
      <c r="I118" s="141" t="s">
        <v>126</v>
      </c>
      <c r="J118" s="141" t="s">
        <v>126</v>
      </c>
      <c r="K118" s="141" t="s">
        <v>126</v>
      </c>
      <c r="L118" s="141" t="s">
        <v>126</v>
      </c>
      <c r="M118" s="141" t="s">
        <v>126</v>
      </c>
      <c r="N118" s="134">
        <v>50.0</v>
      </c>
      <c r="O118" s="134">
        <f t="shared" si="3"/>
        <v>20</v>
      </c>
      <c r="P118" s="149"/>
      <c r="Q118" s="149" t="str">
        <f t="shared" si="40"/>
        <v>#VALUE!</v>
      </c>
      <c r="R118" s="149" t="str">
        <f t="shared" si="41"/>
        <v>#VALUE!</v>
      </c>
      <c r="S118" s="149"/>
      <c r="T118" s="149"/>
      <c r="U118" s="149"/>
      <c r="V118" s="134"/>
      <c r="W118" s="238" t="s">
        <v>87</v>
      </c>
      <c r="X118" s="169"/>
    </row>
    <row r="119" ht="15.75" customHeight="1">
      <c r="A119" s="167">
        <f>'Tube wts'!B119</f>
        <v>7</v>
      </c>
      <c r="B119" s="168">
        <f t="shared" si="6"/>
        <v>43790</v>
      </c>
      <c r="C119" s="134" t="str">
        <f>'Tube wts'!A119</f>
        <v>-3_9_6R</v>
      </c>
      <c r="D119" s="134" t="str">
        <f>'Tube wts'!C119</f>
        <v>NA</v>
      </c>
      <c r="E119" s="134" t="str">
        <f>'Tube wts'!D119</f>
        <v>NA</v>
      </c>
      <c r="F119" s="18" t="str">
        <f t="shared" si="1"/>
        <v>#VALUE!</v>
      </c>
      <c r="G119" s="18" t="str">
        <f t="shared" si="2"/>
        <v>#VALUE!</v>
      </c>
      <c r="H119" s="141" t="s">
        <v>126</v>
      </c>
      <c r="I119" s="141" t="s">
        <v>126</v>
      </c>
      <c r="J119" s="141" t="s">
        <v>126</v>
      </c>
      <c r="K119" s="141" t="s">
        <v>126</v>
      </c>
      <c r="L119" s="141" t="s">
        <v>126</v>
      </c>
      <c r="M119" s="141" t="s">
        <v>126</v>
      </c>
      <c r="N119" s="134">
        <v>50.0</v>
      </c>
      <c r="O119" s="134">
        <f t="shared" si="3"/>
        <v>20</v>
      </c>
      <c r="P119" s="149"/>
      <c r="Q119" s="149"/>
      <c r="R119" s="149"/>
      <c r="S119" s="149" t="str">
        <f>O119 * (1/10^-4) *K119</f>
        <v>#VALUE!</v>
      </c>
      <c r="T119" s="149" t="str">
        <f>O119 * (1/10^-5) *L119</f>
        <v>#VALUE!</v>
      </c>
      <c r="U119" s="149"/>
      <c r="V119" s="134"/>
      <c r="W119" s="238" t="s">
        <v>87</v>
      </c>
      <c r="X119" s="169"/>
    </row>
    <row r="120" ht="15.75" customHeight="1">
      <c r="A120" s="167">
        <f>'Tube wts'!B120</f>
        <v>7</v>
      </c>
      <c r="B120" s="168">
        <f t="shared" si="6"/>
        <v>43790</v>
      </c>
      <c r="C120" s="134" t="str">
        <f>'Tube wts'!A120</f>
        <v>-2_9_0</v>
      </c>
      <c r="D120" s="134" t="str">
        <f>'Tube wts'!C120</f>
        <v>NA</v>
      </c>
      <c r="E120" s="134" t="str">
        <f>'Tube wts'!D120</f>
        <v>NA</v>
      </c>
      <c r="F120" s="18" t="str">
        <f t="shared" si="1"/>
        <v>#VALUE!</v>
      </c>
      <c r="G120" s="18" t="str">
        <f t="shared" si="2"/>
        <v>#VALUE!</v>
      </c>
      <c r="H120" s="141" t="s">
        <v>126</v>
      </c>
      <c r="I120" s="141" t="s">
        <v>126</v>
      </c>
      <c r="J120" s="141" t="s">
        <v>126</v>
      </c>
      <c r="K120" s="141" t="s">
        <v>126</v>
      </c>
      <c r="L120" s="141" t="s">
        <v>126</v>
      </c>
      <c r="M120" s="141" t="s">
        <v>126</v>
      </c>
      <c r="N120" s="134">
        <v>50.0</v>
      </c>
      <c r="O120" s="134">
        <f t="shared" si="3"/>
        <v>20</v>
      </c>
      <c r="P120" s="149"/>
      <c r="Q120" s="149"/>
      <c r="R120" s="149"/>
      <c r="S120" s="149"/>
      <c r="T120" s="149"/>
      <c r="U120" s="149"/>
      <c r="V120" s="134"/>
      <c r="W120" s="238" t="s">
        <v>87</v>
      </c>
      <c r="X120" s="169"/>
    </row>
    <row r="121" ht="15.75" customHeight="1">
      <c r="A121" s="167">
        <f>'Tube wts'!B121</f>
        <v>7</v>
      </c>
      <c r="B121" s="168">
        <f t="shared" si="6"/>
        <v>43790</v>
      </c>
      <c r="C121" s="134" t="str">
        <f>'Tube wts'!A121</f>
        <v>-2_9_L</v>
      </c>
      <c r="D121" s="134" t="str">
        <f>'Tube wts'!C121</f>
        <v>NA</v>
      </c>
      <c r="E121" s="134" t="str">
        <f>'Tube wts'!D121</f>
        <v>NA</v>
      </c>
      <c r="F121" s="18" t="str">
        <f t="shared" si="1"/>
        <v>#VALUE!</v>
      </c>
      <c r="G121" s="18" t="str">
        <f t="shared" si="2"/>
        <v>#VALUE!</v>
      </c>
      <c r="H121" s="141" t="s">
        <v>126</v>
      </c>
      <c r="I121" s="141" t="s">
        <v>126</v>
      </c>
      <c r="J121" s="141" t="s">
        <v>126</v>
      </c>
      <c r="K121" s="141" t="s">
        <v>126</v>
      </c>
      <c r="L121" s="141" t="s">
        <v>126</v>
      </c>
      <c r="M121" s="141" t="s">
        <v>126</v>
      </c>
      <c r="N121" s="134">
        <v>50.0</v>
      </c>
      <c r="O121" s="134">
        <f t="shared" si="3"/>
        <v>20</v>
      </c>
      <c r="P121" s="149"/>
      <c r="Q121" s="149"/>
      <c r="R121" s="149" t="str">
        <f>O121 * (1/10^-3) *J121</f>
        <v>#VALUE!</v>
      </c>
      <c r="S121" s="149" t="str">
        <f t="shared" ref="S121:S123" si="42">O121 * (1/10^-4) *K121</f>
        <v>#VALUE!</v>
      </c>
      <c r="T121" s="149" t="str">
        <f t="shared" ref="T121:T123" si="43">O121 * (1/10^-5) *L121</f>
        <v>#VALUE!</v>
      </c>
      <c r="U121" s="149"/>
      <c r="V121" s="134"/>
      <c r="W121" s="238" t="s">
        <v>87</v>
      </c>
      <c r="X121" s="169"/>
    </row>
    <row r="122" ht="15.75" customHeight="1">
      <c r="A122" s="167">
        <f>'Tube wts'!B122</f>
        <v>7</v>
      </c>
      <c r="B122" s="168">
        <f t="shared" si="6"/>
        <v>43790</v>
      </c>
      <c r="C122" s="134" t="str">
        <f>'Tube wts'!A122</f>
        <v>-2_9_R</v>
      </c>
      <c r="D122" s="134" t="str">
        <f>'Tube wts'!C122</f>
        <v>NA</v>
      </c>
      <c r="E122" s="134" t="str">
        <f>'Tube wts'!D122</f>
        <v>NA</v>
      </c>
      <c r="F122" s="18" t="str">
        <f t="shared" si="1"/>
        <v>#VALUE!</v>
      </c>
      <c r="G122" s="18" t="str">
        <f t="shared" si="2"/>
        <v>#VALUE!</v>
      </c>
      <c r="H122" s="141" t="s">
        <v>126</v>
      </c>
      <c r="I122" s="141" t="s">
        <v>126</v>
      </c>
      <c r="J122" s="141" t="s">
        <v>126</v>
      </c>
      <c r="K122" s="141" t="s">
        <v>126</v>
      </c>
      <c r="L122" s="141" t="s">
        <v>126</v>
      </c>
      <c r="M122" s="141" t="s">
        <v>126</v>
      </c>
      <c r="N122" s="134">
        <v>50.0</v>
      </c>
      <c r="O122" s="134">
        <f t="shared" si="3"/>
        <v>20</v>
      </c>
      <c r="P122" s="149"/>
      <c r="Q122" s="149"/>
      <c r="R122" s="149"/>
      <c r="S122" s="149" t="str">
        <f t="shared" si="42"/>
        <v>#VALUE!</v>
      </c>
      <c r="T122" s="149" t="str">
        <f t="shared" si="43"/>
        <v>#VALUE!</v>
      </c>
      <c r="U122" s="149"/>
      <c r="V122" s="134"/>
      <c r="W122" s="238" t="s">
        <v>87</v>
      </c>
      <c r="X122" s="169"/>
    </row>
    <row r="123" ht="15.75" customHeight="1">
      <c r="A123" s="167">
        <f>'Tube wts'!B123</f>
        <v>7</v>
      </c>
      <c r="B123" s="168">
        <f t="shared" si="6"/>
        <v>43790</v>
      </c>
      <c r="C123" s="134" t="str">
        <f>'Tube wts'!A123</f>
        <v>-2_9_50</v>
      </c>
      <c r="D123" s="134" t="str">
        <f>'Tube wts'!C123</f>
        <v>NA</v>
      </c>
      <c r="E123" s="134" t="str">
        <f>'Tube wts'!D123</f>
        <v>NA</v>
      </c>
      <c r="F123" s="18" t="str">
        <f t="shared" si="1"/>
        <v>#VALUE!</v>
      </c>
      <c r="G123" s="18" t="str">
        <f t="shared" si="2"/>
        <v>#VALUE!</v>
      </c>
      <c r="H123" s="141" t="s">
        <v>126</v>
      </c>
      <c r="I123" s="141" t="s">
        <v>126</v>
      </c>
      <c r="J123" s="141" t="s">
        <v>126</v>
      </c>
      <c r="K123" s="141" t="s">
        <v>126</v>
      </c>
      <c r="L123" s="141" t="s">
        <v>126</v>
      </c>
      <c r="M123" s="141" t="s">
        <v>126</v>
      </c>
      <c r="N123" s="134">
        <v>50.0</v>
      </c>
      <c r="O123" s="134">
        <f t="shared" si="3"/>
        <v>20</v>
      </c>
      <c r="P123" s="149"/>
      <c r="Q123" s="149"/>
      <c r="R123" s="149"/>
      <c r="S123" s="149" t="str">
        <f t="shared" si="42"/>
        <v>#VALUE!</v>
      </c>
      <c r="T123" s="149" t="str">
        <f t="shared" si="43"/>
        <v>#VALUE!</v>
      </c>
      <c r="U123" s="149"/>
      <c r="V123" s="134"/>
      <c r="W123" s="238" t="s">
        <v>87</v>
      </c>
      <c r="X123" s="169"/>
    </row>
    <row r="124" ht="15.75" customHeight="1">
      <c r="A124" s="167">
        <f>'Tube wts'!B124</f>
        <v>7</v>
      </c>
      <c r="B124" s="168">
        <f t="shared" si="6"/>
        <v>43790</v>
      </c>
      <c r="C124" s="134" t="str">
        <f>'Tube wts'!A124</f>
        <v>-2_9_5R</v>
      </c>
      <c r="D124" s="134" t="str">
        <f>'Tube wts'!C124</f>
        <v>NA</v>
      </c>
      <c r="E124" s="134" t="str">
        <f>'Tube wts'!D124</f>
        <v>NA</v>
      </c>
      <c r="F124" s="18" t="str">
        <f t="shared" si="1"/>
        <v>#VALUE!</v>
      </c>
      <c r="G124" s="18" t="str">
        <f t="shared" si="2"/>
        <v>#VALUE!</v>
      </c>
      <c r="H124" s="141" t="s">
        <v>126</v>
      </c>
      <c r="I124" s="141" t="s">
        <v>126</v>
      </c>
      <c r="J124" s="141" t="s">
        <v>126</v>
      </c>
      <c r="K124" s="141" t="s">
        <v>126</v>
      </c>
      <c r="L124" s="141" t="s">
        <v>126</v>
      </c>
      <c r="M124" s="141" t="s">
        <v>126</v>
      </c>
      <c r="N124" s="134">
        <v>50.0</v>
      </c>
      <c r="O124" s="134">
        <f t="shared" si="3"/>
        <v>20</v>
      </c>
      <c r="P124" s="149" t="str">
        <f t="shared" ref="P124:P131" si="44">O124 * (1/10^-1) *H124</f>
        <v>#VALUE!</v>
      </c>
      <c r="Q124" s="149"/>
      <c r="R124" s="149"/>
      <c r="S124" s="149"/>
      <c r="T124" s="149"/>
      <c r="U124" s="149"/>
      <c r="V124" s="249"/>
      <c r="W124" s="238" t="s">
        <v>87</v>
      </c>
      <c r="X124" s="169"/>
    </row>
    <row r="125" ht="15.75" customHeight="1">
      <c r="A125" s="167">
        <f>'Tube wts'!B125</f>
        <v>7</v>
      </c>
      <c r="B125" s="168">
        <f t="shared" si="6"/>
        <v>43790</v>
      </c>
      <c r="C125" s="134" t="str">
        <f>'Tube wts'!A125</f>
        <v>-1_9_0</v>
      </c>
      <c r="D125" s="134" t="str">
        <f>'Tube wts'!C125</f>
        <v>NA</v>
      </c>
      <c r="E125" s="134" t="str">
        <f>'Tube wts'!D125</f>
        <v>NA</v>
      </c>
      <c r="F125" s="18" t="str">
        <f t="shared" si="1"/>
        <v>#VALUE!</v>
      </c>
      <c r="G125" s="18" t="str">
        <f t="shared" si="2"/>
        <v>#VALUE!</v>
      </c>
      <c r="H125" s="141" t="s">
        <v>126</v>
      </c>
      <c r="I125" s="141" t="s">
        <v>126</v>
      </c>
      <c r="J125" s="141" t="s">
        <v>126</v>
      </c>
      <c r="K125" s="141" t="s">
        <v>126</v>
      </c>
      <c r="L125" s="141" t="s">
        <v>126</v>
      </c>
      <c r="M125" s="141" t="s">
        <v>126</v>
      </c>
      <c r="N125" s="134">
        <v>50.0</v>
      </c>
      <c r="O125" s="134">
        <f t="shared" si="3"/>
        <v>20</v>
      </c>
      <c r="P125" s="149" t="str">
        <f t="shared" si="44"/>
        <v>#VALUE!</v>
      </c>
      <c r="Q125" s="149"/>
      <c r="R125" s="149"/>
      <c r="S125" s="149"/>
      <c r="T125" s="149"/>
      <c r="U125" s="149"/>
      <c r="V125" s="249"/>
      <c r="W125" s="238" t="s">
        <v>87</v>
      </c>
      <c r="X125" s="169"/>
    </row>
    <row r="126" ht="15.75" customHeight="1">
      <c r="A126" s="167">
        <f>'Tube wts'!B126</f>
        <v>7</v>
      </c>
      <c r="B126" s="168">
        <f t="shared" si="6"/>
        <v>43790</v>
      </c>
      <c r="C126" s="134" t="str">
        <f>'Tube wts'!A126</f>
        <v>-1_9_L</v>
      </c>
      <c r="D126" s="134" t="str">
        <f>'Tube wts'!C126</f>
        <v>NA</v>
      </c>
      <c r="E126" s="134" t="str">
        <f>'Tube wts'!D126</f>
        <v>NA</v>
      </c>
      <c r="F126" s="18" t="str">
        <f t="shared" si="1"/>
        <v>#VALUE!</v>
      </c>
      <c r="G126" s="18" t="str">
        <f t="shared" si="2"/>
        <v>#VALUE!</v>
      </c>
      <c r="H126" s="141" t="s">
        <v>126</v>
      </c>
      <c r="I126" s="141" t="s">
        <v>126</v>
      </c>
      <c r="J126" s="141" t="s">
        <v>126</v>
      </c>
      <c r="K126" s="141" t="s">
        <v>126</v>
      </c>
      <c r="L126" s="141" t="s">
        <v>126</v>
      </c>
      <c r="M126" s="141" t="s">
        <v>126</v>
      </c>
      <c r="N126" s="134">
        <v>50.0</v>
      </c>
      <c r="O126" s="134">
        <f t="shared" si="3"/>
        <v>20</v>
      </c>
      <c r="P126" s="149" t="str">
        <f t="shared" si="44"/>
        <v>#VALUE!</v>
      </c>
      <c r="Q126" s="149"/>
      <c r="R126" s="149"/>
      <c r="S126" s="149"/>
      <c r="T126" s="149"/>
      <c r="U126" s="149"/>
      <c r="V126" s="249"/>
      <c r="W126" s="238" t="s">
        <v>87</v>
      </c>
      <c r="X126" s="169"/>
    </row>
    <row r="127" ht="15.75" customHeight="1">
      <c r="A127" s="167">
        <f>'Tube wts'!B127</f>
        <v>7</v>
      </c>
      <c r="B127" s="168">
        <f t="shared" si="6"/>
        <v>43790</v>
      </c>
      <c r="C127" s="134" t="str">
        <f>'Tube wts'!A127</f>
        <v>-1_9_R</v>
      </c>
      <c r="D127" s="134" t="str">
        <f>'Tube wts'!C127</f>
        <v>NA</v>
      </c>
      <c r="E127" s="134" t="str">
        <f>'Tube wts'!D127</f>
        <v>NA</v>
      </c>
      <c r="F127" s="18" t="str">
        <f t="shared" si="1"/>
        <v>#VALUE!</v>
      </c>
      <c r="G127" s="18" t="str">
        <f t="shared" si="2"/>
        <v>#VALUE!</v>
      </c>
      <c r="H127" s="141" t="s">
        <v>126</v>
      </c>
      <c r="I127" s="141" t="s">
        <v>126</v>
      </c>
      <c r="J127" s="141" t="s">
        <v>126</v>
      </c>
      <c r="K127" s="141" t="s">
        <v>126</v>
      </c>
      <c r="L127" s="141" t="s">
        <v>126</v>
      </c>
      <c r="M127" s="141" t="s">
        <v>126</v>
      </c>
      <c r="N127" s="134">
        <v>50.0</v>
      </c>
      <c r="O127" s="134">
        <f t="shared" si="3"/>
        <v>20</v>
      </c>
      <c r="P127" s="149" t="str">
        <f t="shared" si="44"/>
        <v>#VALUE!</v>
      </c>
      <c r="Q127" s="149"/>
      <c r="R127" s="149"/>
      <c r="S127" s="149"/>
      <c r="T127" s="149"/>
      <c r="U127" s="149"/>
      <c r="V127" s="249"/>
      <c r="W127" s="238" t="s">
        <v>87</v>
      </c>
      <c r="X127" s="169"/>
    </row>
    <row r="128" ht="15.75" customHeight="1">
      <c r="A128" s="167">
        <f>'Tube wts'!B128</f>
        <v>7</v>
      </c>
      <c r="B128" s="168">
        <f t="shared" si="6"/>
        <v>43790</v>
      </c>
      <c r="C128" s="134" t="str">
        <f>'Tube wts'!A128</f>
        <v>-1_9_40</v>
      </c>
      <c r="D128" s="134">
        <f>'Tube wts'!C128</f>
        <v>1.0382</v>
      </c>
      <c r="E128" s="134">
        <f>'Tube wts'!D128</f>
        <v>1.0572</v>
      </c>
      <c r="F128" s="18">
        <f t="shared" si="1"/>
        <v>0.019</v>
      </c>
      <c r="G128" s="18">
        <f t="shared" si="2"/>
        <v>171</v>
      </c>
      <c r="H128" s="141">
        <v>0.0</v>
      </c>
      <c r="I128" s="141" t="s">
        <v>126</v>
      </c>
      <c r="J128" s="141" t="s">
        <v>126</v>
      </c>
      <c r="K128" s="141" t="s">
        <v>126</v>
      </c>
      <c r="L128" s="141" t="s">
        <v>126</v>
      </c>
      <c r="M128" s="141" t="s">
        <v>126</v>
      </c>
      <c r="N128" s="134">
        <v>50.0</v>
      </c>
      <c r="O128" s="134">
        <f t="shared" si="3"/>
        <v>20</v>
      </c>
      <c r="P128" s="149">
        <f t="shared" si="44"/>
        <v>0</v>
      </c>
      <c r="Q128" s="149"/>
      <c r="R128" s="149"/>
      <c r="S128" s="149"/>
      <c r="T128" s="149"/>
      <c r="U128" s="149"/>
      <c r="V128" s="249"/>
      <c r="W128" s="149">
        <f t="shared" ref="W128:W134" si="45">AVERAGE(P128:U128)</f>
        <v>0</v>
      </c>
      <c r="X128" s="169"/>
    </row>
    <row r="129" ht="15.75" customHeight="1">
      <c r="A129" s="170">
        <f>'Tube wts'!B129</f>
        <v>7</v>
      </c>
      <c r="B129" s="171">
        <f t="shared" si="6"/>
        <v>43790</v>
      </c>
      <c r="C129" s="172" t="str">
        <f>'Tube wts'!A129</f>
        <v>-1_9_4R</v>
      </c>
      <c r="D129" s="172">
        <f>'Tube wts'!C129</f>
        <v>1.0401</v>
      </c>
      <c r="E129" s="172">
        <f>'Tube wts'!D129</f>
        <v>1.0559</v>
      </c>
      <c r="F129" s="173">
        <f t="shared" si="1"/>
        <v>0.0158</v>
      </c>
      <c r="G129" s="173">
        <f t="shared" si="2"/>
        <v>142.2</v>
      </c>
      <c r="H129" s="174">
        <v>0.0</v>
      </c>
      <c r="I129" s="174" t="s">
        <v>126</v>
      </c>
      <c r="J129" s="174" t="s">
        <v>126</v>
      </c>
      <c r="K129" s="174" t="s">
        <v>126</v>
      </c>
      <c r="L129" s="174" t="s">
        <v>126</v>
      </c>
      <c r="M129" s="174" t="s">
        <v>126</v>
      </c>
      <c r="N129" s="172">
        <v>50.0</v>
      </c>
      <c r="O129" s="172">
        <f t="shared" si="3"/>
        <v>20</v>
      </c>
      <c r="P129" s="175">
        <f t="shared" si="44"/>
        <v>0</v>
      </c>
      <c r="Q129" s="175"/>
      <c r="R129" s="175"/>
      <c r="S129" s="175"/>
      <c r="T129" s="175"/>
      <c r="U129" s="175"/>
      <c r="V129" s="250"/>
      <c r="W129" s="175">
        <f t="shared" si="45"/>
        <v>0</v>
      </c>
      <c r="X129" s="176"/>
    </row>
    <row r="130" ht="15.75" customHeight="1">
      <c r="A130" s="177">
        <f>'Tube wts'!B130</f>
        <v>8</v>
      </c>
      <c r="B130" s="178">
        <f t="shared" si="6"/>
        <v>43791</v>
      </c>
      <c r="C130" s="177" t="str">
        <f>'Tube wts'!A130</f>
        <v>NT_9_0</v>
      </c>
      <c r="D130" s="177" t="str">
        <f>'Tube wts'!C130</f>
        <v/>
      </c>
      <c r="E130" s="177" t="str">
        <f>'Tube wts'!D130</f>
        <v/>
      </c>
      <c r="F130" s="179">
        <f t="shared" si="1"/>
        <v>0</v>
      </c>
      <c r="G130" s="179">
        <f t="shared" si="2"/>
        <v>0</v>
      </c>
      <c r="H130" s="180"/>
      <c r="I130" s="180"/>
      <c r="J130" s="180"/>
      <c r="K130" s="180"/>
      <c r="L130" s="180"/>
      <c r="M130" s="180" t="s">
        <v>126</v>
      </c>
      <c r="N130" s="177">
        <v>50.0</v>
      </c>
      <c r="O130" s="177">
        <f t="shared" si="3"/>
        <v>20</v>
      </c>
      <c r="P130" s="181">
        <f t="shared" si="44"/>
        <v>0</v>
      </c>
      <c r="Q130" s="181">
        <f t="shared" ref="Q130:Q133" si="46">O130 * (1/10^-2) *I130</f>
        <v>0</v>
      </c>
      <c r="R130" s="181">
        <f t="shared" ref="R130:R134" si="47">O130 * (1/10^-3) *J130</f>
        <v>0</v>
      </c>
      <c r="S130" s="181"/>
      <c r="T130" s="181"/>
      <c r="U130" s="181"/>
      <c r="V130" s="251"/>
      <c r="W130" s="181">
        <f t="shared" si="45"/>
        <v>0</v>
      </c>
      <c r="X130" s="177"/>
    </row>
    <row r="131" ht="15.75" customHeight="1">
      <c r="A131" s="134">
        <f>'Tube wts'!B131</f>
        <v>8</v>
      </c>
      <c r="B131" s="168">
        <f t="shared" si="6"/>
        <v>43791</v>
      </c>
      <c r="C131" s="134" t="str">
        <f>'Tube wts'!A131</f>
        <v>NT_9_R</v>
      </c>
      <c r="D131" s="134" t="str">
        <f>'Tube wts'!C131</f>
        <v/>
      </c>
      <c r="E131" s="134" t="str">
        <f>'Tube wts'!D131</f>
        <v/>
      </c>
      <c r="F131" s="18">
        <f t="shared" si="1"/>
        <v>0</v>
      </c>
      <c r="G131" s="18">
        <f t="shared" si="2"/>
        <v>0</v>
      </c>
      <c r="H131" s="141"/>
      <c r="I131" s="141"/>
      <c r="J131" s="141"/>
      <c r="K131" s="141"/>
      <c r="L131" s="141"/>
      <c r="M131" s="141" t="s">
        <v>126</v>
      </c>
      <c r="N131" s="134">
        <v>50.0</v>
      </c>
      <c r="O131" s="134">
        <f t="shared" si="3"/>
        <v>20</v>
      </c>
      <c r="P131" s="149">
        <f t="shared" si="44"/>
        <v>0</v>
      </c>
      <c r="Q131" s="149">
        <f t="shared" si="46"/>
        <v>0</v>
      </c>
      <c r="R131" s="149">
        <f t="shared" si="47"/>
        <v>0</v>
      </c>
      <c r="S131" s="149"/>
      <c r="T131" s="149"/>
      <c r="U131" s="149"/>
      <c r="V131" s="249"/>
      <c r="W131" s="149">
        <f t="shared" si="45"/>
        <v>0</v>
      </c>
      <c r="X131" s="134"/>
    </row>
    <row r="132" ht="15.75" customHeight="1">
      <c r="A132" s="134">
        <f>'Tube wts'!B132</f>
        <v>8</v>
      </c>
      <c r="B132" s="168">
        <f t="shared" si="6"/>
        <v>43791</v>
      </c>
      <c r="C132" s="134" t="str">
        <f>'Tube wts'!A132</f>
        <v>-3_9_0</v>
      </c>
      <c r="D132" s="134" t="str">
        <f>'Tube wts'!C132</f>
        <v/>
      </c>
      <c r="E132" s="134" t="str">
        <f>'Tube wts'!D132</f>
        <v/>
      </c>
      <c r="F132" s="18">
        <f t="shared" si="1"/>
        <v>0</v>
      </c>
      <c r="G132" s="18">
        <f t="shared" si="2"/>
        <v>0</v>
      </c>
      <c r="H132" s="141"/>
      <c r="I132" s="141"/>
      <c r="J132" s="141"/>
      <c r="K132" s="141"/>
      <c r="L132" s="141"/>
      <c r="M132" s="141" t="s">
        <v>126</v>
      </c>
      <c r="N132" s="134">
        <v>50.0</v>
      </c>
      <c r="O132" s="134">
        <f t="shared" si="3"/>
        <v>20</v>
      </c>
      <c r="P132" s="149"/>
      <c r="Q132" s="149">
        <f t="shared" si="46"/>
        <v>0</v>
      </c>
      <c r="R132" s="149">
        <f t="shared" si="47"/>
        <v>0</v>
      </c>
      <c r="S132" s="149"/>
      <c r="T132" s="149"/>
      <c r="U132" s="149"/>
      <c r="V132" s="134"/>
      <c r="W132" s="149">
        <f t="shared" si="45"/>
        <v>0</v>
      </c>
      <c r="X132" s="134"/>
    </row>
    <row r="133" ht="15.75" customHeight="1">
      <c r="A133" s="134">
        <f>'Tube wts'!B133</f>
        <v>8</v>
      </c>
      <c r="B133" s="168">
        <f t="shared" si="6"/>
        <v>43791</v>
      </c>
      <c r="C133" s="134" t="str">
        <f>'Tube wts'!A133</f>
        <v>-3_9_R</v>
      </c>
      <c r="D133" s="134" t="str">
        <f>'Tube wts'!C133</f>
        <v/>
      </c>
      <c r="E133" s="134" t="str">
        <f>'Tube wts'!D133</f>
        <v/>
      </c>
      <c r="F133" s="18">
        <f t="shared" si="1"/>
        <v>0</v>
      </c>
      <c r="G133" s="18">
        <f t="shared" si="2"/>
        <v>0</v>
      </c>
      <c r="H133" s="141"/>
      <c r="I133" s="141"/>
      <c r="J133" s="141"/>
      <c r="K133" s="141"/>
      <c r="L133" s="141"/>
      <c r="M133" s="141" t="s">
        <v>126</v>
      </c>
      <c r="N133" s="134">
        <v>50.0</v>
      </c>
      <c r="O133" s="134">
        <f t="shared" si="3"/>
        <v>20</v>
      </c>
      <c r="P133" s="149"/>
      <c r="Q133" s="149">
        <f t="shared" si="46"/>
        <v>0</v>
      </c>
      <c r="R133" s="149">
        <f t="shared" si="47"/>
        <v>0</v>
      </c>
      <c r="S133" s="149"/>
      <c r="T133" s="149"/>
      <c r="U133" s="149"/>
      <c r="V133" s="134"/>
      <c r="W133" s="149">
        <f t="shared" si="45"/>
        <v>0</v>
      </c>
      <c r="X133" s="134"/>
    </row>
    <row r="134" ht="15.75" customHeight="1">
      <c r="A134" s="134">
        <f>'Tube wts'!B134</f>
        <v>8</v>
      </c>
      <c r="B134" s="168">
        <f t="shared" si="6"/>
        <v>43791</v>
      </c>
      <c r="C134" s="134" t="str">
        <f>'Tube wts'!A134</f>
        <v>-3_9_60</v>
      </c>
      <c r="D134" s="134" t="str">
        <f>'Tube wts'!C134</f>
        <v/>
      </c>
      <c r="E134" s="134" t="str">
        <f>'Tube wts'!D134</f>
        <v/>
      </c>
      <c r="F134" s="18">
        <f t="shared" si="1"/>
        <v>0</v>
      </c>
      <c r="G134" s="18">
        <f t="shared" si="2"/>
        <v>0</v>
      </c>
      <c r="H134" s="141"/>
      <c r="I134" s="141"/>
      <c r="J134" s="141"/>
      <c r="K134" s="141"/>
      <c r="L134" s="141"/>
      <c r="M134" s="141" t="s">
        <v>126</v>
      </c>
      <c r="N134" s="134">
        <v>50.0</v>
      </c>
      <c r="O134" s="134">
        <f t="shared" si="3"/>
        <v>20</v>
      </c>
      <c r="P134" s="149"/>
      <c r="Q134" s="149"/>
      <c r="R134" s="149">
        <f t="shared" si="47"/>
        <v>0</v>
      </c>
      <c r="S134" s="149">
        <f>O134 * (1/10^-4) *K134</f>
        <v>0</v>
      </c>
      <c r="T134" s="149"/>
      <c r="U134" s="149"/>
      <c r="V134" s="134"/>
      <c r="W134" s="149">
        <f t="shared" si="45"/>
        <v>0</v>
      </c>
      <c r="X134" s="134"/>
    </row>
    <row r="135" ht="15.75" customHeight="1">
      <c r="A135" s="134">
        <f>'Tube wts'!B135</f>
        <v>8</v>
      </c>
      <c r="B135" s="168">
        <f t="shared" si="6"/>
        <v>43791</v>
      </c>
      <c r="C135" s="134" t="str">
        <f>'Tube wts'!A135</f>
        <v>-3_9_6R</v>
      </c>
      <c r="D135" s="134" t="str">
        <f>'Tube wts'!C135</f>
        <v/>
      </c>
      <c r="E135" s="134" t="str">
        <f>'Tube wts'!D135</f>
        <v/>
      </c>
      <c r="F135" s="19" t="s">
        <v>87</v>
      </c>
      <c r="G135" s="19" t="s">
        <v>87</v>
      </c>
      <c r="H135" s="141"/>
      <c r="I135" s="141"/>
      <c r="J135" s="141"/>
      <c r="K135" s="141"/>
      <c r="L135" s="141"/>
      <c r="M135" s="141" t="s">
        <v>87</v>
      </c>
      <c r="N135" s="134">
        <v>50.0</v>
      </c>
      <c r="O135" s="134">
        <f t="shared" si="3"/>
        <v>20</v>
      </c>
      <c r="P135" s="149"/>
      <c r="Q135" s="149"/>
      <c r="R135" s="149"/>
      <c r="S135" s="149"/>
      <c r="T135" s="149"/>
      <c r="U135" s="149"/>
      <c r="V135" s="134"/>
      <c r="W135" s="238" t="s">
        <v>87</v>
      </c>
      <c r="X135" s="134"/>
    </row>
    <row r="136" ht="15.75" customHeight="1">
      <c r="A136" s="134">
        <f>'Tube wts'!B136</f>
        <v>8</v>
      </c>
      <c r="B136" s="168">
        <f t="shared" si="6"/>
        <v>43791</v>
      </c>
      <c r="C136" s="134" t="str">
        <f>'Tube wts'!A136</f>
        <v>-2_9_0</v>
      </c>
      <c r="D136" s="134" t="str">
        <f>'Tube wts'!C136</f>
        <v/>
      </c>
      <c r="E136" s="134" t="str">
        <f>'Tube wts'!D136</f>
        <v/>
      </c>
      <c r="F136" s="18">
        <f t="shared" ref="F136:F149" si="48">E136-D136</f>
        <v>0</v>
      </c>
      <c r="G136" s="18">
        <f t="shared" ref="G136:G149" si="49">F136*9000</f>
        <v>0</v>
      </c>
      <c r="H136" s="141"/>
      <c r="I136" s="141"/>
      <c r="J136" s="141"/>
      <c r="K136" s="141"/>
      <c r="L136" s="141"/>
      <c r="M136" s="141" t="s">
        <v>126</v>
      </c>
      <c r="N136" s="134">
        <v>50.0</v>
      </c>
      <c r="O136" s="134">
        <f t="shared" si="3"/>
        <v>20</v>
      </c>
      <c r="P136" s="149"/>
      <c r="Q136" s="149"/>
      <c r="R136" s="149">
        <f>O136 * (1/10^-3) *J136</f>
        <v>0</v>
      </c>
      <c r="S136" s="149">
        <f t="shared" ref="S136:S138" si="50">O136 * (1/10^-4) *K136</f>
        <v>0</v>
      </c>
      <c r="T136" s="149"/>
      <c r="U136" s="149"/>
      <c r="V136" s="134"/>
      <c r="W136" s="149">
        <f t="shared" ref="W136:W149" si="51">AVERAGE(P136:U136)</f>
        <v>0</v>
      </c>
      <c r="X136" s="134"/>
    </row>
    <row r="137" ht="15.75" customHeight="1">
      <c r="A137" s="134">
        <f>'Tube wts'!B137</f>
        <v>8</v>
      </c>
      <c r="B137" s="168">
        <f t="shared" si="6"/>
        <v>43791</v>
      </c>
      <c r="C137" s="134" t="str">
        <f>'Tube wts'!A137</f>
        <v>-2_9_L</v>
      </c>
      <c r="D137" s="134" t="str">
        <f>'Tube wts'!C137</f>
        <v/>
      </c>
      <c r="E137" s="134" t="str">
        <f>'Tube wts'!D137</f>
        <v/>
      </c>
      <c r="F137" s="18">
        <f t="shared" si="48"/>
        <v>0</v>
      </c>
      <c r="G137" s="18">
        <f t="shared" si="49"/>
        <v>0</v>
      </c>
      <c r="H137" s="141"/>
      <c r="I137" s="141"/>
      <c r="J137" s="141"/>
      <c r="K137" s="141"/>
      <c r="L137" s="141"/>
      <c r="M137" s="141" t="s">
        <v>126</v>
      </c>
      <c r="N137" s="134">
        <v>50.0</v>
      </c>
      <c r="O137" s="134">
        <f t="shared" si="3"/>
        <v>20</v>
      </c>
      <c r="P137" s="149"/>
      <c r="Q137" s="149"/>
      <c r="R137" s="149"/>
      <c r="S137" s="149">
        <f t="shared" si="50"/>
        <v>0</v>
      </c>
      <c r="T137" s="149">
        <f t="shared" ref="T137:T138" si="52">O137 * (1/10^-5) *L137</f>
        <v>0</v>
      </c>
      <c r="U137" s="149"/>
      <c r="V137" s="134"/>
      <c r="W137" s="149">
        <f t="shared" si="51"/>
        <v>0</v>
      </c>
      <c r="X137" s="134"/>
    </row>
    <row r="138" ht="15.75" customHeight="1">
      <c r="A138" s="134">
        <f>'Tube wts'!B138</f>
        <v>8</v>
      </c>
      <c r="B138" s="168">
        <f t="shared" si="6"/>
        <v>43791</v>
      </c>
      <c r="C138" s="134" t="str">
        <f>'Tube wts'!A138</f>
        <v>-2_9_R</v>
      </c>
      <c r="D138" s="134" t="str">
        <f>'Tube wts'!C138</f>
        <v/>
      </c>
      <c r="E138" s="134" t="str">
        <f>'Tube wts'!D138</f>
        <v/>
      </c>
      <c r="F138" s="18">
        <f t="shared" si="48"/>
        <v>0</v>
      </c>
      <c r="G138" s="18">
        <f t="shared" si="49"/>
        <v>0</v>
      </c>
      <c r="H138" s="141"/>
      <c r="I138" s="141"/>
      <c r="J138" s="141"/>
      <c r="K138" s="141"/>
      <c r="L138" s="141"/>
      <c r="M138" s="141" t="s">
        <v>126</v>
      </c>
      <c r="N138" s="134">
        <v>50.0</v>
      </c>
      <c r="O138" s="134">
        <f t="shared" si="3"/>
        <v>20</v>
      </c>
      <c r="P138" s="149"/>
      <c r="Q138" s="149"/>
      <c r="R138" s="149"/>
      <c r="S138" s="149">
        <f t="shared" si="50"/>
        <v>0</v>
      </c>
      <c r="T138" s="149">
        <f t="shared" si="52"/>
        <v>0</v>
      </c>
      <c r="U138" s="149"/>
      <c r="V138" s="134"/>
      <c r="W138" s="149">
        <f t="shared" si="51"/>
        <v>0</v>
      </c>
      <c r="X138" s="134"/>
    </row>
    <row r="139" ht="15.75" customHeight="1">
      <c r="A139" s="134">
        <f>'Tube wts'!B139</f>
        <v>8</v>
      </c>
      <c r="B139" s="168">
        <f t="shared" si="6"/>
        <v>43791</v>
      </c>
      <c r="C139" s="134" t="str">
        <f>'Tube wts'!A139</f>
        <v>-2_9_50</v>
      </c>
      <c r="D139" s="134" t="str">
        <f>'Tube wts'!C139</f>
        <v/>
      </c>
      <c r="E139" s="134" t="str">
        <f>'Tube wts'!D139</f>
        <v/>
      </c>
      <c r="F139" s="18">
        <f t="shared" si="48"/>
        <v>0</v>
      </c>
      <c r="G139" s="18">
        <f t="shared" si="49"/>
        <v>0</v>
      </c>
      <c r="H139" s="141"/>
      <c r="I139" s="141"/>
      <c r="J139" s="141"/>
      <c r="K139" s="141"/>
      <c r="L139" s="141"/>
      <c r="M139" s="141" t="s">
        <v>126</v>
      </c>
      <c r="N139" s="134">
        <v>50.0</v>
      </c>
      <c r="O139" s="134">
        <f t="shared" si="3"/>
        <v>20</v>
      </c>
      <c r="P139" s="149">
        <f t="shared" ref="P139:P144" si="53">O139 * (1/10^-1) *H139</f>
        <v>0</v>
      </c>
      <c r="Q139" s="149"/>
      <c r="R139" s="149"/>
      <c r="S139" s="149"/>
      <c r="T139" s="149"/>
      <c r="U139" s="149"/>
      <c r="V139" s="134"/>
      <c r="W139" s="149">
        <f t="shared" si="51"/>
        <v>0</v>
      </c>
      <c r="X139" s="134"/>
    </row>
    <row r="140" ht="15.75" customHeight="1">
      <c r="A140" s="134">
        <f>'Tube wts'!B140</f>
        <v>8</v>
      </c>
      <c r="B140" s="168">
        <f t="shared" si="6"/>
        <v>43791</v>
      </c>
      <c r="C140" s="134" t="str">
        <f>'Tube wts'!A140</f>
        <v>-2_9_5R</v>
      </c>
      <c r="D140" s="134" t="str">
        <f>'Tube wts'!C140</f>
        <v/>
      </c>
      <c r="E140" s="134" t="str">
        <f>'Tube wts'!D140</f>
        <v/>
      </c>
      <c r="F140" s="18">
        <f t="shared" si="48"/>
        <v>0</v>
      </c>
      <c r="G140" s="18">
        <f t="shared" si="49"/>
        <v>0</v>
      </c>
      <c r="H140" s="141"/>
      <c r="I140" s="141"/>
      <c r="J140" s="141"/>
      <c r="K140" s="141"/>
      <c r="L140" s="141"/>
      <c r="M140" s="141" t="s">
        <v>126</v>
      </c>
      <c r="N140" s="134">
        <v>50.0</v>
      </c>
      <c r="O140" s="134">
        <f t="shared" si="3"/>
        <v>20</v>
      </c>
      <c r="P140" s="149">
        <f t="shared" si="53"/>
        <v>0</v>
      </c>
      <c r="Q140" s="149"/>
      <c r="R140" s="149"/>
      <c r="S140" s="149"/>
      <c r="T140" s="149"/>
      <c r="U140" s="149"/>
      <c r="V140" s="134"/>
      <c r="W140" s="149">
        <f t="shared" si="51"/>
        <v>0</v>
      </c>
      <c r="X140" s="134"/>
    </row>
    <row r="141" ht="15.75" customHeight="1">
      <c r="A141" s="134">
        <f>'Tube wts'!B141</f>
        <v>8</v>
      </c>
      <c r="B141" s="168">
        <f t="shared" si="6"/>
        <v>43791</v>
      </c>
      <c r="C141" s="134" t="str">
        <f>'Tube wts'!A141</f>
        <v>-1_9_0</v>
      </c>
      <c r="D141" s="134" t="str">
        <f>'Tube wts'!C141</f>
        <v/>
      </c>
      <c r="E141" s="134" t="str">
        <f>'Tube wts'!D141</f>
        <v/>
      </c>
      <c r="F141" s="18">
        <f t="shared" si="48"/>
        <v>0</v>
      </c>
      <c r="G141" s="18">
        <f t="shared" si="49"/>
        <v>0</v>
      </c>
      <c r="H141" s="141"/>
      <c r="I141" s="141"/>
      <c r="J141" s="141"/>
      <c r="K141" s="141"/>
      <c r="L141" s="141"/>
      <c r="M141" s="141" t="s">
        <v>126</v>
      </c>
      <c r="N141" s="134">
        <v>50.0</v>
      </c>
      <c r="O141" s="134">
        <f t="shared" si="3"/>
        <v>20</v>
      </c>
      <c r="P141" s="149">
        <f t="shared" si="53"/>
        <v>0</v>
      </c>
      <c r="Q141" s="149"/>
      <c r="R141" s="149"/>
      <c r="S141" s="149"/>
      <c r="T141" s="149"/>
      <c r="U141" s="149"/>
      <c r="V141" s="134"/>
      <c r="W141" s="149">
        <f t="shared" si="51"/>
        <v>0</v>
      </c>
      <c r="X141" s="134"/>
    </row>
    <row r="142" ht="15.75" customHeight="1">
      <c r="A142" s="134">
        <f>'Tube wts'!B142</f>
        <v>8</v>
      </c>
      <c r="B142" s="168">
        <f t="shared" si="6"/>
        <v>43791</v>
      </c>
      <c r="C142" s="134" t="str">
        <f>'Tube wts'!A142</f>
        <v>-1_9_L</v>
      </c>
      <c r="D142" s="134" t="str">
        <f>'Tube wts'!C142</f>
        <v/>
      </c>
      <c r="E142" s="134" t="str">
        <f>'Tube wts'!D142</f>
        <v/>
      </c>
      <c r="F142" s="18">
        <f t="shared" si="48"/>
        <v>0</v>
      </c>
      <c r="G142" s="18">
        <f t="shared" si="49"/>
        <v>0</v>
      </c>
      <c r="H142" s="141"/>
      <c r="I142" s="141"/>
      <c r="J142" s="141"/>
      <c r="K142" s="141"/>
      <c r="L142" s="141"/>
      <c r="M142" s="141" t="s">
        <v>126</v>
      </c>
      <c r="N142" s="134">
        <v>50.0</v>
      </c>
      <c r="O142" s="134">
        <f t="shared" si="3"/>
        <v>20</v>
      </c>
      <c r="P142" s="149">
        <f t="shared" si="53"/>
        <v>0</v>
      </c>
      <c r="Q142" s="149"/>
      <c r="R142" s="149"/>
      <c r="S142" s="149"/>
      <c r="T142" s="149"/>
      <c r="U142" s="149"/>
      <c r="V142" s="134"/>
      <c r="W142" s="149">
        <f t="shared" si="51"/>
        <v>0</v>
      </c>
      <c r="X142" s="134"/>
    </row>
    <row r="143" ht="15.75" customHeight="1">
      <c r="A143" s="134">
        <f>'Tube wts'!B143</f>
        <v>8</v>
      </c>
      <c r="B143" s="168">
        <f t="shared" si="6"/>
        <v>43791</v>
      </c>
      <c r="C143" s="134" t="str">
        <f>'Tube wts'!A143</f>
        <v>-1_9_R</v>
      </c>
      <c r="D143" s="134" t="str">
        <f>'Tube wts'!C143</f>
        <v/>
      </c>
      <c r="E143" s="134" t="str">
        <f>'Tube wts'!D143</f>
        <v/>
      </c>
      <c r="F143" s="18">
        <f t="shared" si="48"/>
        <v>0</v>
      </c>
      <c r="G143" s="18">
        <f t="shared" si="49"/>
        <v>0</v>
      </c>
      <c r="H143" s="141"/>
      <c r="I143" s="141"/>
      <c r="J143" s="141"/>
      <c r="K143" s="141"/>
      <c r="L143" s="141"/>
      <c r="M143" s="141" t="s">
        <v>126</v>
      </c>
      <c r="N143" s="134">
        <v>50.0</v>
      </c>
      <c r="O143" s="134">
        <f t="shared" si="3"/>
        <v>20</v>
      </c>
      <c r="P143" s="149">
        <f t="shared" si="53"/>
        <v>0</v>
      </c>
      <c r="Q143" s="149"/>
      <c r="R143" s="149"/>
      <c r="S143" s="149"/>
      <c r="T143" s="149"/>
      <c r="U143" s="149"/>
      <c r="V143" s="134"/>
      <c r="W143" s="149">
        <f t="shared" si="51"/>
        <v>0</v>
      </c>
      <c r="X143" s="134"/>
    </row>
    <row r="144" ht="15.75" customHeight="1">
      <c r="A144" s="134">
        <f>'Tube wts'!B144</f>
        <v>8</v>
      </c>
      <c r="B144" s="168">
        <f t="shared" si="6"/>
        <v>43791</v>
      </c>
      <c r="C144" s="134" t="str">
        <f>'Tube wts'!A144</f>
        <v>-1_9_40</v>
      </c>
      <c r="D144" s="134" t="str">
        <f>'Tube wts'!C144</f>
        <v/>
      </c>
      <c r="E144" s="134" t="str">
        <f>'Tube wts'!D144</f>
        <v/>
      </c>
      <c r="F144" s="18">
        <f t="shared" si="48"/>
        <v>0</v>
      </c>
      <c r="G144" s="18">
        <f t="shared" si="49"/>
        <v>0</v>
      </c>
      <c r="H144" s="141"/>
      <c r="I144" s="141"/>
      <c r="J144" s="141"/>
      <c r="K144" s="141"/>
      <c r="L144" s="141"/>
      <c r="M144" s="141" t="s">
        <v>126</v>
      </c>
      <c r="N144" s="134">
        <v>50.0</v>
      </c>
      <c r="O144" s="134">
        <f t="shared" si="3"/>
        <v>20</v>
      </c>
      <c r="P144" s="149">
        <f t="shared" si="53"/>
        <v>0</v>
      </c>
      <c r="Q144" s="149"/>
      <c r="R144" s="149"/>
      <c r="S144" s="149"/>
      <c r="T144" s="149"/>
      <c r="U144" s="149"/>
      <c r="V144" s="134"/>
      <c r="W144" s="149">
        <f t="shared" si="51"/>
        <v>0</v>
      </c>
      <c r="X144" s="134"/>
    </row>
    <row r="145" ht="15.75" customHeight="1">
      <c r="A145" s="155">
        <f>'Tube wts'!B145</f>
        <v>8</v>
      </c>
      <c r="B145" s="191">
        <f t="shared" si="6"/>
        <v>43791</v>
      </c>
      <c r="C145" s="155" t="str">
        <f>'Tube wts'!A145</f>
        <v>-1_9_4R</v>
      </c>
      <c r="D145" s="155" t="str">
        <f>'Tube wts'!C145</f>
        <v/>
      </c>
      <c r="E145" s="155" t="str">
        <f>'Tube wts'!D145</f>
        <v/>
      </c>
      <c r="F145" s="157">
        <f t="shared" si="48"/>
        <v>0</v>
      </c>
      <c r="G145" s="157">
        <f t="shared" si="49"/>
        <v>0</v>
      </c>
      <c r="H145" s="158"/>
      <c r="I145" s="158"/>
      <c r="J145" s="158"/>
      <c r="K145" s="158"/>
      <c r="L145" s="158"/>
      <c r="M145" s="158" t="s">
        <v>126</v>
      </c>
      <c r="N145" s="155">
        <v>50.0</v>
      </c>
      <c r="O145" s="155">
        <f t="shared" si="3"/>
        <v>20</v>
      </c>
      <c r="P145" s="159"/>
      <c r="Q145" s="159">
        <f t="shared" ref="Q145:Q146" si="54">O145 * (1/10^-2) *I145</f>
        <v>0</v>
      </c>
      <c r="R145" s="159">
        <f t="shared" ref="R145:R148" si="55">O145 * (1/10^-3) *J145</f>
        <v>0</v>
      </c>
      <c r="S145" s="159"/>
      <c r="T145" s="159"/>
      <c r="U145" s="159"/>
      <c r="V145" s="155"/>
      <c r="W145" s="159">
        <f t="shared" si="51"/>
        <v>0</v>
      </c>
      <c r="X145" s="155"/>
    </row>
    <row r="146" ht="15.75" customHeight="1">
      <c r="A146" s="160">
        <f>'Tube wts'!B146</f>
        <v>9</v>
      </c>
      <c r="B146" s="161">
        <f t="shared" si="6"/>
        <v>43792</v>
      </c>
      <c r="C146" s="162" t="str">
        <f>'Tube wts'!A146</f>
        <v>NT_9_0</v>
      </c>
      <c r="D146" s="162" t="str">
        <f>'Tube wts'!C146</f>
        <v/>
      </c>
      <c r="E146" s="162" t="str">
        <f>'Tube wts'!D146</f>
        <v/>
      </c>
      <c r="F146" s="163">
        <f t="shared" si="48"/>
        <v>0</v>
      </c>
      <c r="G146" s="163">
        <f t="shared" si="49"/>
        <v>0</v>
      </c>
      <c r="H146" s="164"/>
      <c r="I146" s="164"/>
      <c r="J146" s="164"/>
      <c r="K146" s="164"/>
      <c r="L146" s="164"/>
      <c r="M146" s="164" t="s">
        <v>126</v>
      </c>
      <c r="N146" s="162">
        <v>50.0</v>
      </c>
      <c r="O146" s="162">
        <f t="shared" si="3"/>
        <v>20</v>
      </c>
      <c r="P146" s="165"/>
      <c r="Q146" s="165">
        <f t="shared" si="54"/>
        <v>0</v>
      </c>
      <c r="R146" s="165">
        <f t="shared" si="55"/>
        <v>0</v>
      </c>
      <c r="S146" s="165"/>
      <c r="T146" s="165"/>
      <c r="U146" s="165"/>
      <c r="V146" s="162"/>
      <c r="W146" s="165">
        <f t="shared" si="51"/>
        <v>0</v>
      </c>
      <c r="X146" s="166"/>
    </row>
    <row r="147" ht="15.75" customHeight="1">
      <c r="A147" s="167">
        <f>'Tube wts'!B147</f>
        <v>9</v>
      </c>
      <c r="B147" s="168">
        <f t="shared" si="6"/>
        <v>43792</v>
      </c>
      <c r="C147" s="134" t="str">
        <f>'Tube wts'!A147</f>
        <v>NT_9_R</v>
      </c>
      <c r="D147" s="134" t="str">
        <f>'Tube wts'!C147</f>
        <v/>
      </c>
      <c r="E147" s="134" t="str">
        <f>'Tube wts'!D147</f>
        <v/>
      </c>
      <c r="F147" s="18">
        <f t="shared" si="48"/>
        <v>0</v>
      </c>
      <c r="G147" s="18">
        <f t="shared" si="49"/>
        <v>0</v>
      </c>
      <c r="H147" s="141"/>
      <c r="I147" s="141"/>
      <c r="J147" s="141"/>
      <c r="K147" s="141"/>
      <c r="L147" s="141"/>
      <c r="M147" s="141" t="s">
        <v>126</v>
      </c>
      <c r="N147" s="134">
        <v>50.0</v>
      </c>
      <c r="O147" s="134">
        <f t="shared" si="3"/>
        <v>20</v>
      </c>
      <c r="P147" s="149"/>
      <c r="Q147" s="149"/>
      <c r="R147" s="149">
        <f t="shared" si="55"/>
        <v>0</v>
      </c>
      <c r="S147" s="149"/>
      <c r="T147" s="149"/>
      <c r="U147" s="149"/>
      <c r="V147" s="134"/>
      <c r="W147" s="149">
        <f t="shared" si="51"/>
        <v>0</v>
      </c>
      <c r="X147" s="169"/>
    </row>
    <row r="148" ht="15.75" customHeight="1">
      <c r="A148" s="167">
        <f>'Tube wts'!B148</f>
        <v>9</v>
      </c>
      <c r="B148" s="168">
        <f t="shared" si="6"/>
        <v>43792</v>
      </c>
      <c r="C148" s="134" t="str">
        <f>'Tube wts'!A148</f>
        <v>-3_9_0</v>
      </c>
      <c r="D148" s="134" t="str">
        <f>'Tube wts'!C148</f>
        <v/>
      </c>
      <c r="E148" s="134" t="str">
        <f>'Tube wts'!D148</f>
        <v/>
      </c>
      <c r="F148" s="18">
        <f t="shared" si="48"/>
        <v>0</v>
      </c>
      <c r="G148" s="18">
        <f t="shared" si="49"/>
        <v>0</v>
      </c>
      <c r="H148" s="141"/>
      <c r="I148" s="141"/>
      <c r="J148" s="141"/>
      <c r="K148" s="141"/>
      <c r="L148" s="141"/>
      <c r="M148" s="141" t="s">
        <v>126</v>
      </c>
      <c r="N148" s="134">
        <v>50.0</v>
      </c>
      <c r="O148" s="134">
        <f t="shared" si="3"/>
        <v>20</v>
      </c>
      <c r="P148" s="149"/>
      <c r="Q148" s="149"/>
      <c r="R148" s="149">
        <f t="shared" si="55"/>
        <v>0</v>
      </c>
      <c r="S148" s="149"/>
      <c r="T148" s="149"/>
      <c r="U148" s="149"/>
      <c r="V148" s="134"/>
      <c r="W148" s="149">
        <f t="shared" si="51"/>
        <v>0</v>
      </c>
      <c r="X148" s="169"/>
    </row>
    <row r="149" ht="15.75" customHeight="1">
      <c r="A149" s="167">
        <f>'Tube wts'!B149</f>
        <v>9</v>
      </c>
      <c r="B149" s="168">
        <f t="shared" si="6"/>
        <v>43792</v>
      </c>
      <c r="C149" s="134" t="str">
        <f>'Tube wts'!A149</f>
        <v>-3_9_R</v>
      </c>
      <c r="D149" s="134" t="str">
        <f>'Tube wts'!C149</f>
        <v/>
      </c>
      <c r="E149" s="134" t="str">
        <f>'Tube wts'!D149</f>
        <v/>
      </c>
      <c r="F149" s="18">
        <f t="shared" si="48"/>
        <v>0</v>
      </c>
      <c r="G149" s="18">
        <f t="shared" si="49"/>
        <v>0</v>
      </c>
      <c r="H149" s="141"/>
      <c r="I149" s="141"/>
      <c r="J149" s="141"/>
      <c r="K149" s="141"/>
      <c r="L149" s="141"/>
      <c r="M149" s="141" t="s">
        <v>126</v>
      </c>
      <c r="N149" s="134">
        <v>50.0</v>
      </c>
      <c r="O149" s="134">
        <f t="shared" si="3"/>
        <v>20</v>
      </c>
      <c r="P149" s="149"/>
      <c r="Q149" s="149"/>
      <c r="R149" s="149"/>
      <c r="S149" s="149">
        <f>O149 * (1/10^-4) *K149</f>
        <v>0</v>
      </c>
      <c r="T149" s="149"/>
      <c r="U149" s="149"/>
      <c r="V149" s="134"/>
      <c r="W149" s="149">
        <f t="shared" si="51"/>
        <v>0</v>
      </c>
      <c r="X149" s="169"/>
    </row>
    <row r="150" ht="15.75" customHeight="1">
      <c r="A150" s="167">
        <f>'Tube wts'!B150</f>
        <v>9</v>
      </c>
      <c r="B150" s="168">
        <f t="shared" si="6"/>
        <v>43792</v>
      </c>
      <c r="C150" s="134" t="str">
        <f>'Tube wts'!A150</f>
        <v>-3_9_60</v>
      </c>
      <c r="D150" s="134" t="str">
        <f>'Tube wts'!C150</f>
        <v/>
      </c>
      <c r="E150" s="134" t="str">
        <f>'Tube wts'!D150</f>
        <v/>
      </c>
      <c r="F150" s="19" t="s">
        <v>87</v>
      </c>
      <c r="G150" s="19" t="s">
        <v>87</v>
      </c>
      <c r="H150" s="141"/>
      <c r="I150" s="141"/>
      <c r="J150" s="141"/>
      <c r="K150" s="141"/>
      <c r="L150" s="141"/>
      <c r="M150" s="141" t="s">
        <v>87</v>
      </c>
      <c r="N150" s="134">
        <v>50.0</v>
      </c>
      <c r="O150" s="134">
        <f t="shared" si="3"/>
        <v>20</v>
      </c>
      <c r="P150" s="149"/>
      <c r="Q150" s="149"/>
      <c r="R150" s="149"/>
      <c r="S150" s="149"/>
      <c r="T150" s="149"/>
      <c r="U150" s="149"/>
      <c r="V150" s="134"/>
      <c r="W150" s="238" t="s">
        <v>87</v>
      </c>
      <c r="X150" s="169"/>
    </row>
    <row r="151" ht="15.75" customHeight="1">
      <c r="A151" s="167">
        <f>'Tube wts'!B151</f>
        <v>9</v>
      </c>
      <c r="B151" s="168">
        <f t="shared" si="6"/>
        <v>43792</v>
      </c>
      <c r="C151" s="134" t="str">
        <f>'Tube wts'!A151</f>
        <v>-3_9_6R</v>
      </c>
      <c r="D151" s="134" t="str">
        <f>'Tube wts'!C151</f>
        <v/>
      </c>
      <c r="E151" s="134" t="str">
        <f>'Tube wts'!D151</f>
        <v/>
      </c>
      <c r="F151" s="18">
        <f t="shared" ref="F151:F164" si="56">E151-D151</f>
        <v>0</v>
      </c>
      <c r="G151" s="18">
        <f t="shared" ref="G151:G164" si="57">F151*9000</f>
        <v>0</v>
      </c>
      <c r="H151" s="141"/>
      <c r="I151" s="141"/>
      <c r="J151" s="141"/>
      <c r="K151" s="141"/>
      <c r="L151" s="141"/>
      <c r="M151" s="141" t="s">
        <v>126</v>
      </c>
      <c r="N151" s="134">
        <v>50.0</v>
      </c>
      <c r="O151" s="134">
        <f t="shared" si="3"/>
        <v>20</v>
      </c>
      <c r="P151" s="149"/>
      <c r="Q151" s="149"/>
      <c r="R151" s="149">
        <f>O151 * (1/10^-3) *J151</f>
        <v>0</v>
      </c>
      <c r="S151" s="149">
        <f t="shared" ref="S151:S153" si="58">O151 * (1/10^-4) *K151</f>
        <v>0</v>
      </c>
      <c r="T151" s="149"/>
      <c r="U151" s="149"/>
      <c r="V151" s="134"/>
      <c r="W151" s="149">
        <f t="shared" ref="W151:W157" si="59">AVERAGE(P151:U151)</f>
        <v>0</v>
      </c>
      <c r="X151" s="169"/>
    </row>
    <row r="152" ht="15.75" customHeight="1">
      <c r="A152" s="167">
        <f>'Tube wts'!B152</f>
        <v>9</v>
      </c>
      <c r="B152" s="168">
        <f t="shared" si="6"/>
        <v>43792</v>
      </c>
      <c r="C152" s="134" t="str">
        <f>'Tube wts'!A152</f>
        <v>-2_9_0</v>
      </c>
      <c r="D152" s="134" t="str">
        <f>'Tube wts'!C152</f>
        <v/>
      </c>
      <c r="E152" s="134" t="str">
        <f>'Tube wts'!D152</f>
        <v/>
      </c>
      <c r="F152" s="18">
        <f t="shared" si="56"/>
        <v>0</v>
      </c>
      <c r="G152" s="18">
        <f t="shared" si="57"/>
        <v>0</v>
      </c>
      <c r="H152" s="141"/>
      <c r="I152" s="141"/>
      <c r="J152" s="141"/>
      <c r="K152" s="141"/>
      <c r="L152" s="141"/>
      <c r="M152" s="141" t="s">
        <v>126</v>
      </c>
      <c r="N152" s="134">
        <v>50.0</v>
      </c>
      <c r="O152" s="134">
        <f t="shared" si="3"/>
        <v>20</v>
      </c>
      <c r="P152" s="149"/>
      <c r="Q152" s="149"/>
      <c r="R152" s="149"/>
      <c r="S152" s="149">
        <f t="shared" si="58"/>
        <v>0</v>
      </c>
      <c r="T152" s="149">
        <f t="shared" ref="T152:T153" si="60">O152 * (1/10^-5) *L152</f>
        <v>0</v>
      </c>
      <c r="U152" s="149"/>
      <c r="V152" s="134"/>
      <c r="W152" s="149">
        <f t="shared" si="59"/>
        <v>0</v>
      </c>
      <c r="X152" s="169"/>
    </row>
    <row r="153" ht="15.75" customHeight="1">
      <c r="A153" s="167">
        <f>'Tube wts'!B153</f>
        <v>9</v>
      </c>
      <c r="B153" s="168">
        <f t="shared" si="6"/>
        <v>43792</v>
      </c>
      <c r="C153" s="134" t="str">
        <f>'Tube wts'!A153</f>
        <v>-2_9_L</v>
      </c>
      <c r="D153" s="134" t="str">
        <f>'Tube wts'!C153</f>
        <v/>
      </c>
      <c r="E153" s="134" t="str">
        <f>'Tube wts'!D153</f>
        <v/>
      </c>
      <c r="F153" s="18">
        <f t="shared" si="56"/>
        <v>0</v>
      </c>
      <c r="G153" s="18">
        <f t="shared" si="57"/>
        <v>0</v>
      </c>
      <c r="H153" s="141"/>
      <c r="I153" s="141"/>
      <c r="J153" s="141"/>
      <c r="K153" s="141"/>
      <c r="L153" s="141"/>
      <c r="M153" s="141" t="s">
        <v>126</v>
      </c>
      <c r="N153" s="134">
        <v>50.0</v>
      </c>
      <c r="O153" s="134">
        <f t="shared" si="3"/>
        <v>20</v>
      </c>
      <c r="P153" s="149"/>
      <c r="Q153" s="149"/>
      <c r="R153" s="149"/>
      <c r="S153" s="149">
        <f t="shared" si="58"/>
        <v>0</v>
      </c>
      <c r="T153" s="149">
        <f t="shared" si="60"/>
        <v>0</v>
      </c>
      <c r="U153" s="149"/>
      <c r="V153" s="134"/>
      <c r="W153" s="149">
        <f t="shared" si="59"/>
        <v>0</v>
      </c>
      <c r="X153" s="169"/>
    </row>
    <row r="154" ht="15.75" customHeight="1">
      <c r="A154" s="167">
        <f>'Tube wts'!B154</f>
        <v>9</v>
      </c>
      <c r="B154" s="168">
        <f t="shared" si="6"/>
        <v>43792</v>
      </c>
      <c r="C154" s="134" t="str">
        <f>'Tube wts'!A154</f>
        <v>-2_9_R</v>
      </c>
      <c r="D154" s="134" t="str">
        <f>'Tube wts'!C154</f>
        <v/>
      </c>
      <c r="E154" s="134" t="str">
        <f>'Tube wts'!D154</f>
        <v/>
      </c>
      <c r="F154" s="18">
        <f t="shared" si="56"/>
        <v>0</v>
      </c>
      <c r="G154" s="18">
        <f t="shared" si="57"/>
        <v>0</v>
      </c>
      <c r="H154" s="141"/>
      <c r="I154" s="141"/>
      <c r="J154" s="141"/>
      <c r="K154" s="141"/>
      <c r="L154" s="141"/>
      <c r="M154" s="141" t="s">
        <v>126</v>
      </c>
      <c r="N154" s="134">
        <v>50.0</v>
      </c>
      <c r="O154" s="134">
        <f t="shared" si="3"/>
        <v>20</v>
      </c>
      <c r="P154" s="149">
        <f t="shared" ref="P154:P161" si="61">O154 * (1/10^-1) *H154</f>
        <v>0</v>
      </c>
      <c r="Q154" s="149"/>
      <c r="R154" s="149"/>
      <c r="S154" s="149"/>
      <c r="T154" s="149"/>
      <c r="U154" s="149"/>
      <c r="V154" s="134"/>
      <c r="W154" s="149">
        <f t="shared" si="59"/>
        <v>0</v>
      </c>
      <c r="X154" s="169"/>
    </row>
    <row r="155" ht="15.75" customHeight="1">
      <c r="A155" s="167">
        <f>'Tube wts'!B155</f>
        <v>9</v>
      </c>
      <c r="B155" s="168">
        <f t="shared" si="6"/>
        <v>43792</v>
      </c>
      <c r="C155" s="134" t="str">
        <f>'Tube wts'!A155</f>
        <v>-2_9_50</v>
      </c>
      <c r="D155" s="134" t="str">
        <f>'Tube wts'!C155</f>
        <v/>
      </c>
      <c r="E155" s="134" t="str">
        <f>'Tube wts'!D155</f>
        <v/>
      </c>
      <c r="F155" s="18">
        <f t="shared" si="56"/>
        <v>0</v>
      </c>
      <c r="G155" s="18">
        <f t="shared" si="57"/>
        <v>0</v>
      </c>
      <c r="H155" s="141"/>
      <c r="I155" s="141"/>
      <c r="J155" s="141"/>
      <c r="K155" s="141"/>
      <c r="L155" s="141"/>
      <c r="M155" s="141" t="s">
        <v>126</v>
      </c>
      <c r="N155" s="134">
        <v>50.0</v>
      </c>
      <c r="O155" s="134">
        <f t="shared" si="3"/>
        <v>20</v>
      </c>
      <c r="P155" s="149">
        <f t="shared" si="61"/>
        <v>0</v>
      </c>
      <c r="Q155" s="149"/>
      <c r="R155" s="149"/>
      <c r="S155" s="149"/>
      <c r="T155" s="149"/>
      <c r="U155" s="149"/>
      <c r="V155" s="134"/>
      <c r="W155" s="149">
        <f t="shared" si="59"/>
        <v>0</v>
      </c>
      <c r="X155" s="169"/>
    </row>
    <row r="156" ht="15.75" customHeight="1">
      <c r="A156" s="167">
        <f>'Tube wts'!B156</f>
        <v>9</v>
      </c>
      <c r="B156" s="168">
        <f t="shared" si="6"/>
        <v>43792</v>
      </c>
      <c r="C156" s="134" t="str">
        <f>'Tube wts'!A156</f>
        <v>-2_9_5R</v>
      </c>
      <c r="D156" s="134" t="str">
        <f>'Tube wts'!C156</f>
        <v/>
      </c>
      <c r="E156" s="134" t="str">
        <f>'Tube wts'!D156</f>
        <v/>
      </c>
      <c r="F156" s="18">
        <f t="shared" si="56"/>
        <v>0</v>
      </c>
      <c r="G156" s="18">
        <f t="shared" si="57"/>
        <v>0</v>
      </c>
      <c r="H156" s="141"/>
      <c r="I156" s="141"/>
      <c r="J156" s="141"/>
      <c r="K156" s="141"/>
      <c r="L156" s="141"/>
      <c r="M156" s="141" t="s">
        <v>126</v>
      </c>
      <c r="N156" s="134">
        <v>50.0</v>
      </c>
      <c r="O156" s="134">
        <f t="shared" si="3"/>
        <v>20</v>
      </c>
      <c r="P156" s="149">
        <f t="shared" si="61"/>
        <v>0</v>
      </c>
      <c r="Q156" s="149"/>
      <c r="R156" s="149"/>
      <c r="S156" s="149"/>
      <c r="T156" s="149"/>
      <c r="U156" s="149"/>
      <c r="V156" s="134"/>
      <c r="W156" s="149">
        <f t="shared" si="59"/>
        <v>0</v>
      </c>
      <c r="X156" s="169"/>
    </row>
    <row r="157" ht="15.75" customHeight="1">
      <c r="A157" s="167">
        <f>'Tube wts'!B157</f>
        <v>9</v>
      </c>
      <c r="B157" s="168">
        <f t="shared" si="6"/>
        <v>43792</v>
      </c>
      <c r="C157" s="134" t="str">
        <f>'Tube wts'!A157</f>
        <v>-1_9_0</v>
      </c>
      <c r="D157" s="134" t="str">
        <f>'Tube wts'!C157</f>
        <v/>
      </c>
      <c r="E157" s="134" t="str">
        <f>'Tube wts'!D157</f>
        <v/>
      </c>
      <c r="F157" s="18">
        <f t="shared" si="56"/>
        <v>0</v>
      </c>
      <c r="G157" s="18">
        <f t="shared" si="57"/>
        <v>0</v>
      </c>
      <c r="H157" s="141"/>
      <c r="I157" s="141"/>
      <c r="J157" s="141"/>
      <c r="K157" s="141"/>
      <c r="L157" s="141"/>
      <c r="M157" s="141" t="s">
        <v>126</v>
      </c>
      <c r="N157" s="134">
        <v>50.0</v>
      </c>
      <c r="O157" s="134">
        <f t="shared" si="3"/>
        <v>20</v>
      </c>
      <c r="P157" s="149">
        <f t="shared" si="61"/>
        <v>0</v>
      </c>
      <c r="Q157" s="149"/>
      <c r="R157" s="149"/>
      <c r="S157" s="149"/>
      <c r="T157" s="149"/>
      <c r="U157" s="149"/>
      <c r="V157" s="134"/>
      <c r="W157" s="149">
        <f t="shared" si="59"/>
        <v>0</v>
      </c>
      <c r="X157" s="169"/>
    </row>
    <row r="158" ht="15.75" customHeight="1">
      <c r="A158" s="167">
        <f>'Tube wts'!B158</f>
        <v>9</v>
      </c>
      <c r="B158" s="168">
        <f t="shared" si="6"/>
        <v>43792</v>
      </c>
      <c r="C158" s="134" t="str">
        <f>'Tube wts'!A158</f>
        <v>-1_9_L</v>
      </c>
      <c r="D158" s="134" t="str">
        <f>'Tube wts'!C158</f>
        <v/>
      </c>
      <c r="E158" s="134" t="str">
        <f>'Tube wts'!D158</f>
        <v/>
      </c>
      <c r="F158" s="18">
        <f t="shared" si="56"/>
        <v>0</v>
      </c>
      <c r="G158" s="18">
        <f t="shared" si="57"/>
        <v>0</v>
      </c>
      <c r="H158" s="141"/>
      <c r="I158" s="141"/>
      <c r="J158" s="141"/>
      <c r="K158" s="141"/>
      <c r="L158" s="141"/>
      <c r="M158" s="141" t="s">
        <v>126</v>
      </c>
      <c r="N158" s="134">
        <v>50.0</v>
      </c>
      <c r="O158" s="134">
        <f t="shared" si="3"/>
        <v>20</v>
      </c>
      <c r="P158" s="149">
        <f t="shared" si="61"/>
        <v>0</v>
      </c>
      <c r="Q158" s="149"/>
      <c r="R158" s="149"/>
      <c r="S158" s="149"/>
      <c r="T158" s="149"/>
      <c r="U158" s="149"/>
      <c r="V158" s="141"/>
      <c r="W158" s="149">
        <f>AVERAGE(P158:V158)</f>
        <v>0</v>
      </c>
      <c r="X158" s="169"/>
    </row>
    <row r="159" ht="15.75" customHeight="1">
      <c r="A159" s="167">
        <f>'Tube wts'!B159</f>
        <v>9</v>
      </c>
      <c r="B159" s="168">
        <f t="shared" si="6"/>
        <v>43792</v>
      </c>
      <c r="C159" s="134" t="str">
        <f>'Tube wts'!A159</f>
        <v>-1_9_R</v>
      </c>
      <c r="D159" s="134" t="str">
        <f>'Tube wts'!C159</f>
        <v/>
      </c>
      <c r="E159" s="134" t="str">
        <f>'Tube wts'!D159</f>
        <v/>
      </c>
      <c r="F159" s="18">
        <f t="shared" si="56"/>
        <v>0</v>
      </c>
      <c r="G159" s="18">
        <f t="shared" si="57"/>
        <v>0</v>
      </c>
      <c r="H159" s="141"/>
      <c r="I159" s="141"/>
      <c r="J159" s="141"/>
      <c r="K159" s="141"/>
      <c r="L159" s="141"/>
      <c r="M159" s="141" t="s">
        <v>126</v>
      </c>
      <c r="N159" s="134">
        <v>50.0</v>
      </c>
      <c r="O159" s="134">
        <f t="shared" si="3"/>
        <v>20</v>
      </c>
      <c r="P159" s="149">
        <f t="shared" si="61"/>
        <v>0</v>
      </c>
      <c r="Q159" s="149"/>
      <c r="R159" s="149"/>
      <c r="S159" s="149"/>
      <c r="T159" s="149"/>
      <c r="U159" s="149"/>
      <c r="V159" s="134"/>
      <c r="W159" s="149">
        <f t="shared" ref="W159:W164" si="62">AVERAGE(P159:U159)</f>
        <v>0</v>
      </c>
      <c r="X159" s="169"/>
    </row>
    <row r="160" ht="15.75" customHeight="1">
      <c r="A160" s="167">
        <f>'Tube wts'!B160</f>
        <v>9</v>
      </c>
      <c r="B160" s="168">
        <f t="shared" si="6"/>
        <v>43792</v>
      </c>
      <c r="C160" s="134" t="str">
        <f>'Tube wts'!A160</f>
        <v>-1_9_40</v>
      </c>
      <c r="D160" s="134" t="str">
        <f>'Tube wts'!C160</f>
        <v/>
      </c>
      <c r="E160" s="134" t="str">
        <f>'Tube wts'!D160</f>
        <v/>
      </c>
      <c r="F160" s="18">
        <f t="shared" si="56"/>
        <v>0</v>
      </c>
      <c r="G160" s="18">
        <f t="shared" si="57"/>
        <v>0</v>
      </c>
      <c r="H160" s="141"/>
      <c r="I160" s="141"/>
      <c r="J160" s="141"/>
      <c r="K160" s="141"/>
      <c r="L160" s="141"/>
      <c r="M160" s="141" t="s">
        <v>126</v>
      </c>
      <c r="N160" s="134">
        <v>50.0</v>
      </c>
      <c r="O160" s="134">
        <f t="shared" si="3"/>
        <v>20</v>
      </c>
      <c r="P160" s="149">
        <f t="shared" si="61"/>
        <v>0</v>
      </c>
      <c r="Q160" s="149">
        <f t="shared" ref="Q160:Q161" si="63">O160 * (1/10^-2) *I160</f>
        <v>0</v>
      </c>
      <c r="R160" s="149">
        <f t="shared" ref="R160:R164" si="64">O160 * (1/10^-3) *J160</f>
        <v>0</v>
      </c>
      <c r="S160" s="149"/>
      <c r="T160" s="149"/>
      <c r="U160" s="149"/>
      <c r="V160" s="134"/>
      <c r="W160" s="149">
        <f t="shared" si="62"/>
        <v>0</v>
      </c>
      <c r="X160" s="169"/>
    </row>
    <row r="161" ht="15.75" customHeight="1">
      <c r="A161" s="170">
        <f>'Tube wts'!B161</f>
        <v>9</v>
      </c>
      <c r="B161" s="171">
        <f t="shared" si="6"/>
        <v>43792</v>
      </c>
      <c r="C161" s="172" t="str">
        <f>'Tube wts'!A161</f>
        <v>-1_9_4R</v>
      </c>
      <c r="D161" s="172" t="str">
        <f>'Tube wts'!C161</f>
        <v/>
      </c>
      <c r="E161" s="172" t="str">
        <f>'Tube wts'!D161</f>
        <v/>
      </c>
      <c r="F161" s="173">
        <f t="shared" si="56"/>
        <v>0</v>
      </c>
      <c r="G161" s="173">
        <f t="shared" si="57"/>
        <v>0</v>
      </c>
      <c r="H161" s="174"/>
      <c r="I161" s="174"/>
      <c r="J161" s="174"/>
      <c r="K161" s="174"/>
      <c r="L161" s="174"/>
      <c r="M161" s="174" t="s">
        <v>126</v>
      </c>
      <c r="N161" s="172">
        <v>50.0</v>
      </c>
      <c r="O161" s="172">
        <f t="shared" si="3"/>
        <v>20</v>
      </c>
      <c r="P161" s="175">
        <f t="shared" si="61"/>
        <v>0</v>
      </c>
      <c r="Q161" s="175">
        <f t="shared" si="63"/>
        <v>0</v>
      </c>
      <c r="R161" s="175">
        <f t="shared" si="64"/>
        <v>0</v>
      </c>
      <c r="S161" s="175"/>
      <c r="T161" s="175"/>
      <c r="U161" s="175"/>
      <c r="V161" s="172"/>
      <c r="W161" s="175">
        <f t="shared" si="62"/>
        <v>0</v>
      </c>
      <c r="X161" s="176"/>
    </row>
    <row r="162" ht="15.75" customHeight="1">
      <c r="A162" s="177">
        <f>'Tube wts'!B162</f>
        <v>10</v>
      </c>
      <c r="B162" s="178">
        <f t="shared" si="6"/>
        <v>43793</v>
      </c>
      <c r="C162" s="177" t="str">
        <f>'Tube wts'!A162</f>
        <v>NT_9_0</v>
      </c>
      <c r="D162" s="177" t="str">
        <f>'Tube wts'!C162</f>
        <v/>
      </c>
      <c r="E162" s="177" t="str">
        <f>'Tube wts'!D162</f>
        <v/>
      </c>
      <c r="F162" s="179">
        <f t="shared" si="56"/>
        <v>0</v>
      </c>
      <c r="G162" s="179">
        <f t="shared" si="57"/>
        <v>0</v>
      </c>
      <c r="H162" s="180"/>
      <c r="I162" s="180"/>
      <c r="J162" s="180"/>
      <c r="K162" s="180"/>
      <c r="L162" s="180"/>
      <c r="M162" s="180" t="s">
        <v>126</v>
      </c>
      <c r="N162" s="177">
        <v>50.0</v>
      </c>
      <c r="O162" s="177">
        <f t="shared" si="3"/>
        <v>20</v>
      </c>
      <c r="P162" s="181"/>
      <c r="Q162" s="181"/>
      <c r="R162" s="181">
        <f t="shared" si="64"/>
        <v>0</v>
      </c>
      <c r="S162" s="181"/>
      <c r="T162" s="181"/>
      <c r="U162" s="181"/>
      <c r="V162" s="177"/>
      <c r="W162" s="181">
        <f t="shared" si="62"/>
        <v>0</v>
      </c>
      <c r="X162" s="177"/>
    </row>
    <row r="163" ht="15.75" customHeight="1">
      <c r="A163" s="134">
        <f>'Tube wts'!B163</f>
        <v>10</v>
      </c>
      <c r="B163" s="168">
        <f t="shared" si="6"/>
        <v>43793</v>
      </c>
      <c r="C163" s="134" t="str">
        <f>'Tube wts'!A163</f>
        <v>NT_9_R</v>
      </c>
      <c r="D163" s="134" t="str">
        <f>'Tube wts'!C163</f>
        <v/>
      </c>
      <c r="E163" s="134" t="str">
        <f>'Tube wts'!D163</f>
        <v/>
      </c>
      <c r="F163" s="18">
        <f t="shared" si="56"/>
        <v>0</v>
      </c>
      <c r="G163" s="18">
        <f t="shared" si="57"/>
        <v>0</v>
      </c>
      <c r="H163" s="141"/>
      <c r="I163" s="141"/>
      <c r="J163" s="141"/>
      <c r="K163" s="141"/>
      <c r="L163" s="141"/>
      <c r="M163" s="141" t="s">
        <v>126</v>
      </c>
      <c r="N163" s="134">
        <v>50.0</v>
      </c>
      <c r="O163" s="134">
        <f t="shared" si="3"/>
        <v>20</v>
      </c>
      <c r="P163" s="149"/>
      <c r="Q163" s="149"/>
      <c r="R163" s="149">
        <f t="shared" si="64"/>
        <v>0</v>
      </c>
      <c r="S163" s="149"/>
      <c r="T163" s="149"/>
      <c r="U163" s="149"/>
      <c r="V163" s="134"/>
      <c r="W163" s="149">
        <f t="shared" si="62"/>
        <v>0</v>
      </c>
      <c r="X163" s="134"/>
    </row>
    <row r="164" ht="15.75" customHeight="1">
      <c r="A164" s="134">
        <f>'Tube wts'!B164</f>
        <v>10</v>
      </c>
      <c r="B164" s="168">
        <f t="shared" si="6"/>
        <v>43793</v>
      </c>
      <c r="C164" s="134" t="str">
        <f>'Tube wts'!A164</f>
        <v>-3_9_0</v>
      </c>
      <c r="D164" s="134" t="str">
        <f>'Tube wts'!C164</f>
        <v/>
      </c>
      <c r="E164" s="134" t="str">
        <f>'Tube wts'!D164</f>
        <v/>
      </c>
      <c r="F164" s="18">
        <f t="shared" si="56"/>
        <v>0</v>
      </c>
      <c r="G164" s="18">
        <f t="shared" si="57"/>
        <v>0</v>
      </c>
      <c r="H164" s="141"/>
      <c r="I164" s="141"/>
      <c r="J164" s="141"/>
      <c r="K164" s="141"/>
      <c r="L164" s="141"/>
      <c r="M164" s="141" t="s">
        <v>126</v>
      </c>
      <c r="N164" s="134">
        <v>50.0</v>
      </c>
      <c r="O164" s="134">
        <f t="shared" si="3"/>
        <v>20</v>
      </c>
      <c r="P164" s="149"/>
      <c r="Q164" s="149"/>
      <c r="R164" s="149">
        <f t="shared" si="64"/>
        <v>0</v>
      </c>
      <c r="S164" s="149">
        <f>O164 * (1/10^-4) *K164</f>
        <v>0</v>
      </c>
      <c r="T164" s="149"/>
      <c r="U164" s="149"/>
      <c r="V164" s="134"/>
      <c r="W164" s="149">
        <f t="shared" si="62"/>
        <v>0</v>
      </c>
      <c r="X164" s="134"/>
    </row>
    <row r="165" ht="15.75" customHeight="1">
      <c r="A165" s="134">
        <f>'Tube wts'!B165</f>
        <v>10</v>
      </c>
      <c r="B165" s="168">
        <f t="shared" si="6"/>
        <v>43793</v>
      </c>
      <c r="C165" s="134" t="str">
        <f>'Tube wts'!A165</f>
        <v>-3_9_R</v>
      </c>
      <c r="D165" s="134" t="str">
        <f>'Tube wts'!C165</f>
        <v/>
      </c>
      <c r="E165" s="134" t="str">
        <f>'Tube wts'!D165</f>
        <v/>
      </c>
      <c r="F165" s="19" t="s">
        <v>87</v>
      </c>
      <c r="G165" s="19" t="s">
        <v>87</v>
      </c>
      <c r="H165" s="141"/>
      <c r="I165" s="141"/>
      <c r="J165" s="141"/>
      <c r="K165" s="141"/>
      <c r="L165" s="141"/>
      <c r="M165" s="141" t="s">
        <v>87</v>
      </c>
      <c r="N165" s="134">
        <v>50.0</v>
      </c>
      <c r="O165" s="134">
        <f t="shared" si="3"/>
        <v>20</v>
      </c>
      <c r="P165" s="149"/>
      <c r="Q165" s="149"/>
      <c r="R165" s="149"/>
      <c r="S165" s="149"/>
      <c r="T165" s="149"/>
      <c r="U165" s="149"/>
      <c r="V165" s="134"/>
      <c r="W165" s="238" t="s">
        <v>87</v>
      </c>
      <c r="X165" s="134"/>
    </row>
    <row r="166" ht="15.75" customHeight="1">
      <c r="A166" s="134">
        <f>'Tube wts'!B166</f>
        <v>10</v>
      </c>
      <c r="B166" s="168">
        <f t="shared" si="6"/>
        <v>43793</v>
      </c>
      <c r="C166" s="134" t="str">
        <f>'Tube wts'!A166</f>
        <v>-3_9_60</v>
      </c>
      <c r="D166" s="134" t="str">
        <f>'Tube wts'!C166</f>
        <v/>
      </c>
      <c r="E166" s="134" t="str">
        <f>'Tube wts'!D166</f>
        <v/>
      </c>
      <c r="F166" s="18">
        <f t="shared" ref="F166:F179" si="65">E166-D166</f>
        <v>0</v>
      </c>
      <c r="G166" s="18">
        <f t="shared" ref="G166:G179" si="66">F166*9000</f>
        <v>0</v>
      </c>
      <c r="H166" s="141"/>
      <c r="I166" s="141"/>
      <c r="J166" s="141"/>
      <c r="K166" s="141"/>
      <c r="L166" s="141"/>
      <c r="M166" s="141" t="s">
        <v>126</v>
      </c>
      <c r="N166" s="134">
        <v>50.0</v>
      </c>
      <c r="O166" s="134">
        <f t="shared" si="3"/>
        <v>20</v>
      </c>
      <c r="P166" s="149"/>
      <c r="Q166" s="149"/>
      <c r="R166" s="149">
        <f>O166 * (1/10^-3) *J166</f>
        <v>0</v>
      </c>
      <c r="S166" s="149">
        <f t="shared" ref="S166:S168" si="67">O166 * (1/10^-4) *K166</f>
        <v>0</v>
      </c>
      <c r="T166" s="149"/>
      <c r="U166" s="149"/>
      <c r="V166" s="134"/>
      <c r="W166" s="149">
        <f t="shared" ref="W166:W172" si="68">AVERAGE(P166:U166)</f>
        <v>0</v>
      </c>
      <c r="X166" s="134"/>
    </row>
    <row r="167" ht="15.75" customHeight="1">
      <c r="A167" s="134">
        <f>'Tube wts'!B167</f>
        <v>10</v>
      </c>
      <c r="B167" s="168">
        <f t="shared" si="6"/>
        <v>43793</v>
      </c>
      <c r="C167" s="134" t="str">
        <f>'Tube wts'!A167</f>
        <v>-3_9_6R</v>
      </c>
      <c r="D167" s="134" t="str">
        <f>'Tube wts'!C167</f>
        <v/>
      </c>
      <c r="E167" s="134" t="str">
        <f>'Tube wts'!D167</f>
        <v/>
      </c>
      <c r="F167" s="18">
        <f t="shared" si="65"/>
        <v>0</v>
      </c>
      <c r="G167" s="18">
        <f t="shared" si="66"/>
        <v>0</v>
      </c>
      <c r="H167" s="141"/>
      <c r="I167" s="141"/>
      <c r="J167" s="141"/>
      <c r="K167" s="141"/>
      <c r="L167" s="141"/>
      <c r="M167" s="141" t="s">
        <v>126</v>
      </c>
      <c r="N167" s="134">
        <v>50.0</v>
      </c>
      <c r="O167" s="134">
        <f t="shared" si="3"/>
        <v>20</v>
      </c>
      <c r="P167" s="149"/>
      <c r="Q167" s="149"/>
      <c r="R167" s="149"/>
      <c r="S167" s="149">
        <f t="shared" si="67"/>
        <v>0</v>
      </c>
      <c r="T167" s="149">
        <f t="shared" ref="T167:T168" si="69">O167 * (1/10^-5) *L167</f>
        <v>0</v>
      </c>
      <c r="U167" s="149"/>
      <c r="V167" s="134"/>
      <c r="W167" s="149">
        <f t="shared" si="68"/>
        <v>0</v>
      </c>
      <c r="X167" s="134"/>
    </row>
    <row r="168" ht="15.75" customHeight="1">
      <c r="A168" s="134">
        <f>'Tube wts'!B168</f>
        <v>10</v>
      </c>
      <c r="B168" s="168">
        <f t="shared" si="6"/>
        <v>43793</v>
      </c>
      <c r="C168" s="134" t="str">
        <f>'Tube wts'!A168</f>
        <v>-2_9_0</v>
      </c>
      <c r="D168" s="134" t="str">
        <f>'Tube wts'!C168</f>
        <v/>
      </c>
      <c r="E168" s="134" t="str">
        <f>'Tube wts'!D168</f>
        <v/>
      </c>
      <c r="F168" s="18">
        <f t="shared" si="65"/>
        <v>0</v>
      </c>
      <c r="G168" s="18">
        <f t="shared" si="66"/>
        <v>0</v>
      </c>
      <c r="H168" s="141"/>
      <c r="I168" s="141"/>
      <c r="J168" s="141"/>
      <c r="K168" s="141"/>
      <c r="L168" s="141"/>
      <c r="M168" s="141" t="s">
        <v>126</v>
      </c>
      <c r="N168" s="134">
        <v>50.0</v>
      </c>
      <c r="O168" s="134">
        <f t="shared" si="3"/>
        <v>20</v>
      </c>
      <c r="P168" s="149"/>
      <c r="Q168" s="149"/>
      <c r="R168" s="149"/>
      <c r="S168" s="149">
        <f t="shared" si="67"/>
        <v>0</v>
      </c>
      <c r="T168" s="149">
        <f t="shared" si="69"/>
        <v>0</v>
      </c>
      <c r="U168" s="149"/>
      <c r="V168" s="134"/>
      <c r="W168" s="149">
        <f t="shared" si="68"/>
        <v>0</v>
      </c>
      <c r="X168" s="134"/>
    </row>
    <row r="169" ht="15.75" customHeight="1">
      <c r="A169" s="134">
        <f>'Tube wts'!B169</f>
        <v>10</v>
      </c>
      <c r="B169" s="168">
        <f t="shared" si="6"/>
        <v>43793</v>
      </c>
      <c r="C169" s="134" t="str">
        <f>'Tube wts'!A169</f>
        <v>-2_9_L</v>
      </c>
      <c r="D169" s="134" t="str">
        <f>'Tube wts'!C169</f>
        <v/>
      </c>
      <c r="E169" s="134" t="str">
        <f>'Tube wts'!D169</f>
        <v/>
      </c>
      <c r="F169" s="18">
        <f t="shared" si="65"/>
        <v>0</v>
      </c>
      <c r="G169" s="18">
        <f t="shared" si="66"/>
        <v>0</v>
      </c>
      <c r="H169" s="141"/>
      <c r="I169" s="141"/>
      <c r="J169" s="141"/>
      <c r="K169" s="141"/>
      <c r="L169" s="141"/>
      <c r="M169" s="141" t="s">
        <v>126</v>
      </c>
      <c r="N169" s="134">
        <v>50.0</v>
      </c>
      <c r="O169" s="134">
        <f t="shared" si="3"/>
        <v>20</v>
      </c>
      <c r="P169" s="149">
        <f t="shared" ref="P169:P176" si="70">O169 * (1/10^-1) *H169</f>
        <v>0</v>
      </c>
      <c r="Q169" s="149"/>
      <c r="R169" s="149"/>
      <c r="S169" s="149"/>
      <c r="T169" s="149"/>
      <c r="U169" s="149"/>
      <c r="V169" s="134"/>
      <c r="W169" s="149">
        <f t="shared" si="68"/>
        <v>0</v>
      </c>
      <c r="X169" s="134"/>
    </row>
    <row r="170" ht="15.75" customHeight="1">
      <c r="A170" s="134">
        <f>'Tube wts'!B170</f>
        <v>10</v>
      </c>
      <c r="B170" s="168">
        <f t="shared" si="6"/>
        <v>43793</v>
      </c>
      <c r="C170" s="134" t="str">
        <f>'Tube wts'!A170</f>
        <v>-2_9_R</v>
      </c>
      <c r="D170" s="134" t="str">
        <f>'Tube wts'!C170</f>
        <v/>
      </c>
      <c r="E170" s="134" t="str">
        <f>'Tube wts'!D170</f>
        <v/>
      </c>
      <c r="F170" s="18">
        <f t="shared" si="65"/>
        <v>0</v>
      </c>
      <c r="G170" s="18">
        <f t="shared" si="66"/>
        <v>0</v>
      </c>
      <c r="H170" s="141"/>
      <c r="I170" s="141"/>
      <c r="J170" s="141"/>
      <c r="K170" s="141"/>
      <c r="L170" s="141"/>
      <c r="M170" s="141" t="s">
        <v>126</v>
      </c>
      <c r="N170" s="134">
        <v>50.0</v>
      </c>
      <c r="O170" s="134">
        <f t="shared" si="3"/>
        <v>20</v>
      </c>
      <c r="P170" s="149">
        <f t="shared" si="70"/>
        <v>0</v>
      </c>
      <c r="Q170" s="149"/>
      <c r="R170" s="149"/>
      <c r="S170" s="149"/>
      <c r="T170" s="149"/>
      <c r="U170" s="149"/>
      <c r="V170" s="134"/>
      <c r="W170" s="149">
        <f t="shared" si="68"/>
        <v>0</v>
      </c>
      <c r="X170" s="134"/>
    </row>
    <row r="171" ht="15.75" customHeight="1">
      <c r="A171" s="134">
        <f>'Tube wts'!B171</f>
        <v>10</v>
      </c>
      <c r="B171" s="168">
        <f t="shared" si="6"/>
        <v>43793</v>
      </c>
      <c r="C171" s="134" t="str">
        <f>'Tube wts'!A171</f>
        <v>-2_9_50</v>
      </c>
      <c r="D171" s="134" t="str">
        <f>'Tube wts'!C171</f>
        <v/>
      </c>
      <c r="E171" s="134" t="str">
        <f>'Tube wts'!D171</f>
        <v/>
      </c>
      <c r="F171" s="18">
        <f t="shared" si="65"/>
        <v>0</v>
      </c>
      <c r="G171" s="18">
        <f t="shared" si="66"/>
        <v>0</v>
      </c>
      <c r="H171" s="141"/>
      <c r="I171" s="141"/>
      <c r="J171" s="141"/>
      <c r="K171" s="141"/>
      <c r="L171" s="141"/>
      <c r="M171" s="141" t="s">
        <v>126</v>
      </c>
      <c r="N171" s="134">
        <v>50.0</v>
      </c>
      <c r="O171" s="134">
        <f t="shared" si="3"/>
        <v>20</v>
      </c>
      <c r="P171" s="149">
        <f t="shared" si="70"/>
        <v>0</v>
      </c>
      <c r="Q171" s="149"/>
      <c r="R171" s="149"/>
      <c r="S171" s="149"/>
      <c r="T171" s="149"/>
      <c r="U171" s="149"/>
      <c r="V171" s="134"/>
      <c r="W171" s="149">
        <f t="shared" si="68"/>
        <v>0</v>
      </c>
      <c r="X171" s="134"/>
    </row>
    <row r="172" ht="15.75" customHeight="1">
      <c r="A172" s="134">
        <f>'Tube wts'!B172</f>
        <v>10</v>
      </c>
      <c r="B172" s="168">
        <f t="shared" si="6"/>
        <v>43793</v>
      </c>
      <c r="C172" s="134" t="str">
        <f>'Tube wts'!A172</f>
        <v>-2_9_5R</v>
      </c>
      <c r="D172" s="134" t="str">
        <f>'Tube wts'!C172</f>
        <v/>
      </c>
      <c r="E172" s="134" t="str">
        <f>'Tube wts'!D172</f>
        <v/>
      </c>
      <c r="F172" s="18">
        <f t="shared" si="65"/>
        <v>0</v>
      </c>
      <c r="G172" s="18">
        <f t="shared" si="66"/>
        <v>0</v>
      </c>
      <c r="H172" s="141"/>
      <c r="I172" s="141"/>
      <c r="J172" s="141"/>
      <c r="K172" s="141"/>
      <c r="L172" s="141"/>
      <c r="M172" s="141" t="s">
        <v>126</v>
      </c>
      <c r="N172" s="134">
        <v>50.0</v>
      </c>
      <c r="O172" s="134">
        <f t="shared" si="3"/>
        <v>20</v>
      </c>
      <c r="P172" s="149">
        <f t="shared" si="70"/>
        <v>0</v>
      </c>
      <c r="Q172" s="149"/>
      <c r="R172" s="149"/>
      <c r="S172" s="149"/>
      <c r="T172" s="149"/>
      <c r="U172" s="149"/>
      <c r="V172" s="134"/>
      <c r="W172" s="149">
        <f t="shared" si="68"/>
        <v>0</v>
      </c>
      <c r="X172" s="134"/>
    </row>
    <row r="173" ht="15.75" customHeight="1">
      <c r="A173" s="134">
        <f>'Tube wts'!B173</f>
        <v>10</v>
      </c>
      <c r="B173" s="168">
        <f t="shared" si="6"/>
        <v>43793</v>
      </c>
      <c r="C173" s="134" t="str">
        <f>'Tube wts'!A173</f>
        <v>-1_9_0</v>
      </c>
      <c r="D173" s="134" t="str">
        <f>'Tube wts'!C173</f>
        <v/>
      </c>
      <c r="E173" s="134" t="str">
        <f>'Tube wts'!D173</f>
        <v/>
      </c>
      <c r="F173" s="18">
        <f t="shared" si="65"/>
        <v>0</v>
      </c>
      <c r="G173" s="18">
        <f t="shared" si="66"/>
        <v>0</v>
      </c>
      <c r="H173" s="141"/>
      <c r="I173" s="141"/>
      <c r="J173" s="141"/>
      <c r="K173" s="141"/>
      <c r="L173" s="141"/>
      <c r="M173" s="141" t="s">
        <v>126</v>
      </c>
      <c r="N173" s="134">
        <v>50.0</v>
      </c>
      <c r="O173" s="134">
        <f t="shared" si="3"/>
        <v>20</v>
      </c>
      <c r="P173" s="149">
        <f t="shared" si="70"/>
        <v>0</v>
      </c>
      <c r="Q173" s="149"/>
      <c r="R173" s="149"/>
      <c r="S173" s="149"/>
      <c r="T173" s="149"/>
      <c r="U173" s="149"/>
      <c r="V173" s="141"/>
      <c r="W173" s="149">
        <f>AVERAGE(P173:V173)</f>
        <v>0</v>
      </c>
      <c r="X173" s="134"/>
    </row>
    <row r="174" ht="15.75" customHeight="1">
      <c r="A174" s="134">
        <f>'Tube wts'!B174</f>
        <v>10</v>
      </c>
      <c r="B174" s="168">
        <f t="shared" si="6"/>
        <v>43793</v>
      </c>
      <c r="C174" s="134" t="str">
        <f>'Tube wts'!A174</f>
        <v>-1_9_L</v>
      </c>
      <c r="D174" s="134" t="str">
        <f>'Tube wts'!C174</f>
        <v/>
      </c>
      <c r="E174" s="134" t="str">
        <f>'Tube wts'!D174</f>
        <v/>
      </c>
      <c r="F174" s="18">
        <f t="shared" si="65"/>
        <v>0</v>
      </c>
      <c r="G174" s="18">
        <f t="shared" si="66"/>
        <v>0</v>
      </c>
      <c r="H174" s="141"/>
      <c r="I174" s="141"/>
      <c r="J174" s="141"/>
      <c r="K174" s="141"/>
      <c r="L174" s="141"/>
      <c r="M174" s="141" t="s">
        <v>126</v>
      </c>
      <c r="N174" s="134">
        <v>50.0</v>
      </c>
      <c r="O174" s="134">
        <f t="shared" si="3"/>
        <v>20</v>
      </c>
      <c r="P174" s="149">
        <f t="shared" si="70"/>
        <v>0</v>
      </c>
      <c r="Q174" s="149"/>
      <c r="R174" s="149"/>
      <c r="S174" s="149"/>
      <c r="T174" s="149"/>
      <c r="U174" s="149"/>
      <c r="V174" s="134"/>
      <c r="W174" s="149">
        <f t="shared" ref="W174:W179" si="71">AVERAGE(P174:U174)</f>
        <v>0</v>
      </c>
      <c r="X174" s="134"/>
    </row>
    <row r="175" ht="15.75" customHeight="1">
      <c r="A175" s="134">
        <f>'Tube wts'!B175</f>
        <v>10</v>
      </c>
      <c r="B175" s="168">
        <f t="shared" si="6"/>
        <v>43793</v>
      </c>
      <c r="C175" s="134" t="str">
        <f>'Tube wts'!A175</f>
        <v>-1_9_R</v>
      </c>
      <c r="D175" s="134" t="str">
        <f>'Tube wts'!C175</f>
        <v/>
      </c>
      <c r="E175" s="134" t="str">
        <f>'Tube wts'!D175</f>
        <v/>
      </c>
      <c r="F175" s="18">
        <f t="shared" si="65"/>
        <v>0</v>
      </c>
      <c r="G175" s="18">
        <f t="shared" si="66"/>
        <v>0</v>
      </c>
      <c r="H175" s="141"/>
      <c r="I175" s="141"/>
      <c r="J175" s="141"/>
      <c r="K175" s="141"/>
      <c r="L175" s="141"/>
      <c r="M175" s="141" t="s">
        <v>126</v>
      </c>
      <c r="N175" s="134">
        <v>50.0</v>
      </c>
      <c r="O175" s="134">
        <f t="shared" si="3"/>
        <v>20</v>
      </c>
      <c r="P175" s="149">
        <f t="shared" si="70"/>
        <v>0</v>
      </c>
      <c r="Q175" s="149">
        <f t="shared" ref="Q175:Q176" si="72">O175 * (1/10^-2) *I175</f>
        <v>0</v>
      </c>
      <c r="R175" s="149"/>
      <c r="S175" s="149"/>
      <c r="T175" s="149"/>
      <c r="U175" s="149"/>
      <c r="V175" s="134"/>
      <c r="W175" s="149">
        <f t="shared" si="71"/>
        <v>0</v>
      </c>
      <c r="X175" s="134"/>
    </row>
    <row r="176" ht="15.75" customHeight="1">
      <c r="A176" s="134">
        <f>'Tube wts'!B176</f>
        <v>10</v>
      </c>
      <c r="B176" s="168">
        <f t="shared" si="6"/>
        <v>43793</v>
      </c>
      <c r="C176" s="134" t="str">
        <f>'Tube wts'!A176</f>
        <v>-1_9_40</v>
      </c>
      <c r="D176" s="134" t="str">
        <f>'Tube wts'!C176</f>
        <v/>
      </c>
      <c r="E176" s="134" t="str">
        <f>'Tube wts'!D176</f>
        <v/>
      </c>
      <c r="F176" s="18">
        <f t="shared" si="65"/>
        <v>0</v>
      </c>
      <c r="G176" s="18">
        <f t="shared" si="66"/>
        <v>0</v>
      </c>
      <c r="H176" s="141"/>
      <c r="I176" s="141"/>
      <c r="J176" s="141"/>
      <c r="K176" s="141"/>
      <c r="L176" s="141"/>
      <c r="M176" s="141" t="s">
        <v>126</v>
      </c>
      <c r="N176" s="134">
        <v>50.0</v>
      </c>
      <c r="O176" s="134">
        <f t="shared" si="3"/>
        <v>20</v>
      </c>
      <c r="P176" s="149">
        <f t="shared" si="70"/>
        <v>0</v>
      </c>
      <c r="Q176" s="149">
        <f t="shared" si="72"/>
        <v>0</v>
      </c>
      <c r="R176" s="149">
        <f t="shared" ref="R176:R179" si="73">O176 * (1/10^-3) *J176</f>
        <v>0</v>
      </c>
      <c r="S176" s="149"/>
      <c r="T176" s="149"/>
      <c r="U176" s="149"/>
      <c r="V176" s="134"/>
      <c r="W176" s="149">
        <f t="shared" si="71"/>
        <v>0</v>
      </c>
      <c r="X176" s="134"/>
    </row>
    <row r="177" ht="15.75" customHeight="1">
      <c r="A177" s="134">
        <f>'Tube wts'!B177</f>
        <v>10</v>
      </c>
      <c r="B177" s="168">
        <f t="shared" si="6"/>
        <v>43793</v>
      </c>
      <c r="C177" s="134" t="str">
        <f>'Tube wts'!A177</f>
        <v>-1_9_4R</v>
      </c>
      <c r="D177" s="134" t="str">
        <f>'Tube wts'!C177</f>
        <v/>
      </c>
      <c r="E177" s="134" t="str">
        <f>'Tube wts'!D177</f>
        <v/>
      </c>
      <c r="F177" s="18">
        <f t="shared" si="65"/>
        <v>0</v>
      </c>
      <c r="G177" s="18">
        <f t="shared" si="66"/>
        <v>0</v>
      </c>
      <c r="H177" s="141"/>
      <c r="I177" s="141"/>
      <c r="J177" s="141"/>
      <c r="K177" s="141"/>
      <c r="L177" s="141"/>
      <c r="M177" s="141" t="s">
        <v>126</v>
      </c>
      <c r="N177" s="134">
        <v>50.0</v>
      </c>
      <c r="O177" s="134">
        <f t="shared" si="3"/>
        <v>20</v>
      </c>
      <c r="P177" s="149"/>
      <c r="Q177" s="149"/>
      <c r="R177" s="149">
        <f t="shared" si="73"/>
        <v>0</v>
      </c>
      <c r="S177" s="149"/>
      <c r="T177" s="149"/>
      <c r="U177" s="149"/>
      <c r="V177" s="134"/>
      <c r="W177" s="149">
        <f t="shared" si="71"/>
        <v>0</v>
      </c>
      <c r="X177" s="134"/>
    </row>
    <row r="178" ht="15.75" customHeight="1">
      <c r="A178" s="134" t="str">
        <f>'Tube wts'!B178</f>
        <v/>
      </c>
      <c r="B178" s="168"/>
      <c r="C178" s="134" t="str">
        <f>'Tube wts'!A178</f>
        <v/>
      </c>
      <c r="D178" s="134" t="str">
        <f>'Tube wts'!C178</f>
        <v/>
      </c>
      <c r="E178" s="134" t="str">
        <f>'Tube wts'!D178</f>
        <v/>
      </c>
      <c r="F178" s="18">
        <f t="shared" si="65"/>
        <v>0</v>
      </c>
      <c r="G178" s="18">
        <f t="shared" si="66"/>
        <v>0</v>
      </c>
      <c r="H178" s="141"/>
      <c r="I178" s="141"/>
      <c r="J178" s="141"/>
      <c r="K178" s="141"/>
      <c r="L178" s="141"/>
      <c r="M178" s="141" t="s">
        <v>126</v>
      </c>
      <c r="N178" s="134">
        <v>50.0</v>
      </c>
      <c r="O178" s="134">
        <f t="shared" si="3"/>
        <v>20</v>
      </c>
      <c r="P178" s="149"/>
      <c r="Q178" s="149"/>
      <c r="R178" s="149">
        <f t="shared" si="73"/>
        <v>0</v>
      </c>
      <c r="S178" s="149"/>
      <c r="T178" s="149"/>
      <c r="U178" s="149"/>
      <c r="V178" s="134"/>
      <c r="W178" s="149">
        <f t="shared" si="71"/>
        <v>0</v>
      </c>
      <c r="X178" s="134"/>
    </row>
    <row r="179" ht="15.75" customHeight="1">
      <c r="A179" s="134" t="str">
        <f>'Tube wts'!B179</f>
        <v/>
      </c>
      <c r="B179" s="168"/>
      <c r="C179" s="134" t="str">
        <f>'Tube wts'!A179</f>
        <v/>
      </c>
      <c r="D179" s="134" t="str">
        <f>'Tube wts'!C179</f>
        <v/>
      </c>
      <c r="E179" s="134" t="str">
        <f>'Tube wts'!D179</f>
        <v/>
      </c>
      <c r="F179" s="18">
        <f t="shared" si="65"/>
        <v>0</v>
      </c>
      <c r="G179" s="18">
        <f t="shared" si="66"/>
        <v>0</v>
      </c>
      <c r="H179" s="141"/>
      <c r="I179" s="141"/>
      <c r="J179" s="141"/>
      <c r="K179" s="141"/>
      <c r="L179" s="141"/>
      <c r="M179" s="141" t="s">
        <v>126</v>
      </c>
      <c r="N179" s="134">
        <v>50.0</v>
      </c>
      <c r="O179" s="134">
        <f t="shared" si="3"/>
        <v>20</v>
      </c>
      <c r="P179" s="149"/>
      <c r="Q179" s="149"/>
      <c r="R179" s="149">
        <f t="shared" si="73"/>
        <v>0</v>
      </c>
      <c r="S179" s="149">
        <f>O179 * (1/10^-4) *K179</f>
        <v>0</v>
      </c>
      <c r="T179" s="149"/>
      <c r="U179" s="149"/>
      <c r="V179" s="134"/>
      <c r="W179" s="149">
        <f t="shared" si="71"/>
        <v>0</v>
      </c>
      <c r="X179" s="134"/>
    </row>
    <row r="180" ht="15.75" customHeight="1">
      <c r="A180" s="134" t="str">
        <f>'Tube wts'!B180</f>
        <v/>
      </c>
      <c r="B180" s="168"/>
      <c r="C180" s="134" t="str">
        <f>'Tube wts'!A180</f>
        <v/>
      </c>
      <c r="D180" s="134" t="str">
        <f>'Tube wts'!C180</f>
        <v/>
      </c>
      <c r="E180" s="134" t="str">
        <f>'Tube wts'!D180</f>
        <v/>
      </c>
      <c r="F180" s="19" t="s">
        <v>87</v>
      </c>
      <c r="G180" s="19" t="s">
        <v>87</v>
      </c>
      <c r="H180" s="141"/>
      <c r="I180" s="141"/>
      <c r="J180" s="141"/>
      <c r="K180" s="141"/>
      <c r="L180" s="141"/>
      <c r="M180" s="141" t="s">
        <v>87</v>
      </c>
      <c r="N180" s="134">
        <v>50.0</v>
      </c>
      <c r="O180" s="134">
        <f t="shared" si="3"/>
        <v>20</v>
      </c>
      <c r="P180" s="149"/>
      <c r="Q180" s="149"/>
      <c r="R180" s="149"/>
      <c r="S180" s="149"/>
      <c r="T180" s="149"/>
      <c r="U180" s="149"/>
      <c r="V180" s="134"/>
      <c r="W180" s="238" t="s">
        <v>87</v>
      </c>
      <c r="X180" s="134"/>
    </row>
    <row r="181" ht="15.75" customHeight="1">
      <c r="A181" s="134" t="str">
        <f>'Tube wts'!B181</f>
        <v/>
      </c>
      <c r="B181" s="168"/>
      <c r="C181" s="134" t="str">
        <f>'Tube wts'!A181</f>
        <v/>
      </c>
      <c r="D181" s="134" t="str">
        <f>'Tube wts'!C181</f>
        <v/>
      </c>
      <c r="E181" s="134" t="str">
        <f>'Tube wts'!D181</f>
        <v/>
      </c>
      <c r="F181" s="18">
        <f t="shared" ref="F181:F194" si="74">E181-D181</f>
        <v>0</v>
      </c>
      <c r="G181" s="18">
        <f t="shared" ref="G181:G194" si="75">F181*9000</f>
        <v>0</v>
      </c>
      <c r="H181" s="141"/>
      <c r="I181" s="141"/>
      <c r="J181" s="141"/>
      <c r="K181" s="141"/>
      <c r="L181" s="141"/>
      <c r="M181" s="141" t="s">
        <v>126</v>
      </c>
      <c r="N181" s="134">
        <v>50.0</v>
      </c>
      <c r="O181" s="134">
        <f t="shared" si="3"/>
        <v>20</v>
      </c>
      <c r="P181" s="149"/>
      <c r="Q181" s="149"/>
      <c r="R181" s="149">
        <f>O181 * (1/10^-3) *J181</f>
        <v>0</v>
      </c>
      <c r="S181" s="149">
        <f t="shared" ref="S181:S182" si="76">O181 * (1/10^-4) *K181</f>
        <v>0</v>
      </c>
      <c r="T181" s="149"/>
      <c r="U181" s="149"/>
      <c r="V181" s="134"/>
      <c r="W181" s="149">
        <f t="shared" ref="W181:W187" si="77">AVERAGE(P181:U181)</f>
        <v>0</v>
      </c>
      <c r="X181" s="134"/>
    </row>
    <row r="182" ht="15.75" customHeight="1">
      <c r="A182" s="134" t="str">
        <f>'Tube wts'!B182</f>
        <v/>
      </c>
      <c r="B182" s="168"/>
      <c r="C182" s="134" t="str">
        <f>'Tube wts'!A182</f>
        <v/>
      </c>
      <c r="D182" s="134" t="str">
        <f>'Tube wts'!C182</f>
        <v/>
      </c>
      <c r="E182" s="134" t="str">
        <f>'Tube wts'!D182</f>
        <v/>
      </c>
      <c r="F182" s="18">
        <f t="shared" si="74"/>
        <v>0</v>
      </c>
      <c r="G182" s="18">
        <f t="shared" si="75"/>
        <v>0</v>
      </c>
      <c r="H182" s="141"/>
      <c r="I182" s="141"/>
      <c r="J182" s="141"/>
      <c r="K182" s="141"/>
      <c r="L182" s="141"/>
      <c r="M182" s="141" t="s">
        <v>126</v>
      </c>
      <c r="N182" s="134">
        <v>50.0</v>
      </c>
      <c r="O182" s="134">
        <f t="shared" si="3"/>
        <v>20</v>
      </c>
      <c r="P182" s="149"/>
      <c r="Q182" s="149"/>
      <c r="R182" s="149"/>
      <c r="S182" s="149">
        <f t="shared" si="76"/>
        <v>0</v>
      </c>
      <c r="T182" s="149">
        <f t="shared" ref="T182:T183" si="78">O182 * (1/10^-5) *L182</f>
        <v>0</v>
      </c>
      <c r="U182" s="149"/>
      <c r="V182" s="134"/>
      <c r="W182" s="149">
        <f t="shared" si="77"/>
        <v>0</v>
      </c>
      <c r="X182" s="134"/>
    </row>
    <row r="183" ht="15.75" customHeight="1">
      <c r="A183" s="134" t="str">
        <f>'Tube wts'!B183</f>
        <v/>
      </c>
      <c r="B183" s="168"/>
      <c r="C183" s="134" t="str">
        <f>'Tube wts'!A183</f>
        <v/>
      </c>
      <c r="D183" s="134" t="str">
        <f>'Tube wts'!C183</f>
        <v/>
      </c>
      <c r="E183" s="134" t="str">
        <f>'Tube wts'!D183</f>
        <v/>
      </c>
      <c r="F183" s="18">
        <f t="shared" si="74"/>
        <v>0</v>
      </c>
      <c r="G183" s="18">
        <f t="shared" si="75"/>
        <v>0</v>
      </c>
      <c r="H183" s="141"/>
      <c r="I183" s="141"/>
      <c r="J183" s="141"/>
      <c r="K183" s="141"/>
      <c r="L183" s="141"/>
      <c r="M183" s="141" t="s">
        <v>126</v>
      </c>
      <c r="N183" s="134">
        <v>50.0</v>
      </c>
      <c r="O183" s="134">
        <f t="shared" si="3"/>
        <v>20</v>
      </c>
      <c r="P183" s="149"/>
      <c r="Q183" s="149"/>
      <c r="R183" s="149"/>
      <c r="S183" s="149"/>
      <c r="T183" s="149">
        <f t="shared" si="78"/>
        <v>0</v>
      </c>
      <c r="U183" s="149"/>
      <c r="V183" s="134"/>
      <c r="W183" s="149">
        <f t="shared" si="77"/>
        <v>0</v>
      </c>
      <c r="X183" s="134"/>
    </row>
    <row r="184" ht="15.75" customHeight="1">
      <c r="A184" s="134" t="str">
        <f>'Tube wts'!B184</f>
        <v/>
      </c>
      <c r="B184" s="168"/>
      <c r="C184" s="134" t="str">
        <f>'Tube wts'!A184</f>
        <v/>
      </c>
      <c r="D184" s="134" t="str">
        <f>'Tube wts'!C184</f>
        <v/>
      </c>
      <c r="E184" s="134" t="str">
        <f>'Tube wts'!D184</f>
        <v/>
      </c>
      <c r="F184" s="18">
        <f t="shared" si="74"/>
        <v>0</v>
      </c>
      <c r="G184" s="18">
        <f t="shared" si="75"/>
        <v>0</v>
      </c>
      <c r="H184" s="141"/>
      <c r="I184" s="141"/>
      <c r="J184" s="141"/>
      <c r="K184" s="141"/>
      <c r="L184" s="141"/>
      <c r="M184" s="141" t="s">
        <v>126</v>
      </c>
      <c r="N184" s="134">
        <v>50.0</v>
      </c>
      <c r="O184" s="134">
        <f t="shared" si="3"/>
        <v>20</v>
      </c>
      <c r="P184" s="149">
        <f t="shared" ref="P184:P191" si="79">O184 * (1/10^-1) *H184</f>
        <v>0</v>
      </c>
      <c r="Q184" s="149"/>
      <c r="R184" s="149"/>
      <c r="S184" s="149"/>
      <c r="T184" s="149"/>
      <c r="U184" s="149"/>
      <c r="V184" s="134"/>
      <c r="W184" s="149">
        <f t="shared" si="77"/>
        <v>0</v>
      </c>
      <c r="X184" s="134"/>
    </row>
    <row r="185" ht="15.75" customHeight="1">
      <c r="A185" s="134" t="str">
        <f>'Tube wts'!B185</f>
        <v/>
      </c>
      <c r="B185" s="168"/>
      <c r="C185" s="134" t="str">
        <f>'Tube wts'!A185</f>
        <v/>
      </c>
      <c r="D185" s="134" t="str">
        <f>'Tube wts'!C185</f>
        <v/>
      </c>
      <c r="E185" s="134" t="str">
        <f>'Tube wts'!D185</f>
        <v/>
      </c>
      <c r="F185" s="18">
        <f t="shared" si="74"/>
        <v>0</v>
      </c>
      <c r="G185" s="18">
        <f t="shared" si="75"/>
        <v>0</v>
      </c>
      <c r="H185" s="141"/>
      <c r="I185" s="141"/>
      <c r="J185" s="141"/>
      <c r="K185" s="141"/>
      <c r="L185" s="141"/>
      <c r="M185" s="141" t="s">
        <v>126</v>
      </c>
      <c r="N185" s="134">
        <v>50.0</v>
      </c>
      <c r="O185" s="134">
        <f t="shared" si="3"/>
        <v>20</v>
      </c>
      <c r="P185" s="149">
        <f t="shared" si="79"/>
        <v>0</v>
      </c>
      <c r="Q185" s="149"/>
      <c r="R185" s="149"/>
      <c r="S185" s="149"/>
      <c r="T185" s="149"/>
      <c r="U185" s="149"/>
      <c r="V185" s="134"/>
      <c r="W185" s="149">
        <f t="shared" si="77"/>
        <v>0</v>
      </c>
      <c r="X185" s="134"/>
    </row>
    <row r="186" ht="15.75" customHeight="1">
      <c r="A186" s="134" t="str">
        <f>'Tube wts'!B186</f>
        <v/>
      </c>
      <c r="B186" s="168"/>
      <c r="C186" s="134" t="str">
        <f>'Tube wts'!A186</f>
        <v/>
      </c>
      <c r="D186" s="134" t="str">
        <f>'Tube wts'!C186</f>
        <v/>
      </c>
      <c r="E186" s="134" t="str">
        <f>'Tube wts'!D186</f>
        <v/>
      </c>
      <c r="F186" s="18">
        <f t="shared" si="74"/>
        <v>0</v>
      </c>
      <c r="G186" s="18">
        <f t="shared" si="75"/>
        <v>0</v>
      </c>
      <c r="H186" s="141"/>
      <c r="I186" s="141"/>
      <c r="J186" s="141"/>
      <c r="K186" s="141"/>
      <c r="L186" s="141"/>
      <c r="M186" s="141" t="s">
        <v>126</v>
      </c>
      <c r="N186" s="134">
        <v>50.0</v>
      </c>
      <c r="O186" s="134">
        <f t="shared" si="3"/>
        <v>20</v>
      </c>
      <c r="P186" s="149">
        <f t="shared" si="79"/>
        <v>0</v>
      </c>
      <c r="Q186" s="149"/>
      <c r="R186" s="149"/>
      <c r="S186" s="149"/>
      <c r="T186" s="149"/>
      <c r="U186" s="149"/>
      <c r="V186" s="134"/>
      <c r="W186" s="149">
        <f t="shared" si="77"/>
        <v>0</v>
      </c>
      <c r="X186" s="134"/>
    </row>
    <row r="187" ht="15.75" customHeight="1">
      <c r="A187" s="134" t="str">
        <f>'Tube wts'!B187</f>
        <v/>
      </c>
      <c r="B187" s="168"/>
      <c r="C187" s="134" t="str">
        <f>'Tube wts'!A187</f>
        <v/>
      </c>
      <c r="D187" s="134" t="str">
        <f>'Tube wts'!C187</f>
        <v/>
      </c>
      <c r="E187" s="134" t="str">
        <f>'Tube wts'!D187</f>
        <v/>
      </c>
      <c r="F187" s="18">
        <f t="shared" si="74"/>
        <v>0</v>
      </c>
      <c r="G187" s="18">
        <f t="shared" si="75"/>
        <v>0</v>
      </c>
      <c r="H187" s="141"/>
      <c r="I187" s="141"/>
      <c r="J187" s="141"/>
      <c r="K187" s="141"/>
      <c r="L187" s="141"/>
      <c r="M187" s="141" t="s">
        <v>126</v>
      </c>
      <c r="N187" s="134">
        <v>50.0</v>
      </c>
      <c r="O187" s="134">
        <f t="shared" si="3"/>
        <v>20</v>
      </c>
      <c r="P187" s="149">
        <f t="shared" si="79"/>
        <v>0</v>
      </c>
      <c r="Q187" s="149"/>
      <c r="R187" s="149"/>
      <c r="S187" s="149"/>
      <c r="T187" s="149"/>
      <c r="U187" s="149"/>
      <c r="V187" s="134"/>
      <c r="W187" s="149">
        <f t="shared" si="77"/>
        <v>0</v>
      </c>
      <c r="X187" s="134"/>
    </row>
    <row r="188" ht="15.75" customHeight="1">
      <c r="A188" s="134" t="str">
        <f>'Tube wts'!B188</f>
        <v/>
      </c>
      <c r="B188" s="168"/>
      <c r="C188" s="134" t="str">
        <f>'Tube wts'!A188</f>
        <v/>
      </c>
      <c r="D188" s="134" t="str">
        <f>'Tube wts'!C188</f>
        <v/>
      </c>
      <c r="E188" s="134" t="str">
        <f>'Tube wts'!D188</f>
        <v/>
      </c>
      <c r="F188" s="18">
        <f t="shared" si="74"/>
        <v>0</v>
      </c>
      <c r="G188" s="18">
        <f t="shared" si="75"/>
        <v>0</v>
      </c>
      <c r="H188" s="141"/>
      <c r="I188" s="141"/>
      <c r="J188" s="141"/>
      <c r="K188" s="141"/>
      <c r="L188" s="141"/>
      <c r="M188" s="141" t="s">
        <v>126</v>
      </c>
      <c r="N188" s="134">
        <v>50.0</v>
      </c>
      <c r="O188" s="134">
        <f t="shared" si="3"/>
        <v>20</v>
      </c>
      <c r="P188" s="149">
        <f t="shared" si="79"/>
        <v>0</v>
      </c>
      <c r="Q188" s="149"/>
      <c r="R188" s="149"/>
      <c r="S188" s="149"/>
      <c r="T188" s="149"/>
      <c r="U188" s="149"/>
      <c r="V188" s="141"/>
      <c r="W188" s="149">
        <f>AVERAGE(P188:V188)</f>
        <v>0</v>
      </c>
      <c r="X188" s="134"/>
    </row>
    <row r="189" ht="15.75" customHeight="1">
      <c r="A189" s="134" t="str">
        <f>'Tube wts'!B189</f>
        <v/>
      </c>
      <c r="B189" s="168"/>
      <c r="C189" s="134" t="str">
        <f>'Tube wts'!A189</f>
        <v/>
      </c>
      <c r="D189" s="134" t="str">
        <f>'Tube wts'!C189</f>
        <v/>
      </c>
      <c r="E189" s="134" t="str">
        <f>'Tube wts'!D189</f>
        <v/>
      </c>
      <c r="F189" s="18">
        <f t="shared" si="74"/>
        <v>0</v>
      </c>
      <c r="G189" s="18">
        <f t="shared" si="75"/>
        <v>0</v>
      </c>
      <c r="H189" s="141"/>
      <c r="I189" s="141"/>
      <c r="J189" s="141"/>
      <c r="K189" s="141"/>
      <c r="L189" s="141"/>
      <c r="M189" s="141" t="s">
        <v>126</v>
      </c>
      <c r="N189" s="134">
        <v>50.0</v>
      </c>
      <c r="O189" s="134">
        <f t="shared" si="3"/>
        <v>20</v>
      </c>
      <c r="P189" s="149">
        <f t="shared" si="79"/>
        <v>0</v>
      </c>
      <c r="Q189" s="149"/>
      <c r="R189" s="149"/>
      <c r="S189" s="149"/>
      <c r="T189" s="149"/>
      <c r="U189" s="149"/>
      <c r="V189" s="134"/>
      <c r="W189" s="149">
        <f t="shared" ref="W189:W194" si="80">AVERAGE(P189:U189)</f>
        <v>0</v>
      </c>
      <c r="X189" s="134"/>
    </row>
    <row r="190" ht="15.75" customHeight="1">
      <c r="A190" s="134" t="str">
        <f>'Tube wts'!B190</f>
        <v/>
      </c>
      <c r="B190" s="168"/>
      <c r="C190" s="134" t="str">
        <f>'Tube wts'!A190</f>
        <v/>
      </c>
      <c r="D190" s="134" t="str">
        <f>'Tube wts'!C190</f>
        <v/>
      </c>
      <c r="E190" s="134" t="str">
        <f>'Tube wts'!D190</f>
        <v/>
      </c>
      <c r="F190" s="18">
        <f t="shared" si="74"/>
        <v>0</v>
      </c>
      <c r="G190" s="18">
        <f t="shared" si="75"/>
        <v>0</v>
      </c>
      <c r="H190" s="141"/>
      <c r="I190" s="141"/>
      <c r="J190" s="141"/>
      <c r="K190" s="141"/>
      <c r="L190" s="141"/>
      <c r="M190" s="141" t="s">
        <v>126</v>
      </c>
      <c r="N190" s="134">
        <v>50.0</v>
      </c>
      <c r="O190" s="134">
        <f t="shared" si="3"/>
        <v>20</v>
      </c>
      <c r="P190" s="149">
        <f t="shared" si="79"/>
        <v>0</v>
      </c>
      <c r="Q190" s="149">
        <f t="shared" ref="Q190:Q191" si="81">O190 * (1/10^-2) *I190</f>
        <v>0</v>
      </c>
      <c r="R190" s="149"/>
      <c r="S190" s="149"/>
      <c r="T190" s="149"/>
      <c r="U190" s="149"/>
      <c r="V190" s="134"/>
      <c r="W190" s="149">
        <f t="shared" si="80"/>
        <v>0</v>
      </c>
      <c r="X190" s="134"/>
    </row>
    <row r="191" ht="15.75" customHeight="1">
      <c r="A191" s="134" t="str">
        <f>'Tube wts'!B191</f>
        <v/>
      </c>
      <c r="B191" s="168"/>
      <c r="C191" s="134" t="str">
        <f>'Tube wts'!A191</f>
        <v/>
      </c>
      <c r="D191" s="134" t="str">
        <f>'Tube wts'!C191</f>
        <v/>
      </c>
      <c r="E191" s="134" t="str">
        <f>'Tube wts'!D191</f>
        <v/>
      </c>
      <c r="F191" s="18">
        <f t="shared" si="74"/>
        <v>0</v>
      </c>
      <c r="G191" s="18">
        <f t="shared" si="75"/>
        <v>0</v>
      </c>
      <c r="H191" s="141"/>
      <c r="I191" s="141"/>
      <c r="J191" s="141"/>
      <c r="K191" s="141"/>
      <c r="L191" s="141"/>
      <c r="M191" s="141" t="s">
        <v>126</v>
      </c>
      <c r="N191" s="134">
        <v>50.0</v>
      </c>
      <c r="O191" s="134">
        <f t="shared" si="3"/>
        <v>20</v>
      </c>
      <c r="P191" s="149">
        <f t="shared" si="79"/>
        <v>0</v>
      </c>
      <c r="Q191" s="149">
        <f t="shared" si="81"/>
        <v>0</v>
      </c>
      <c r="R191" s="149"/>
      <c r="S191" s="149"/>
      <c r="T191" s="149"/>
      <c r="U191" s="149"/>
      <c r="V191" s="134"/>
      <c r="W191" s="149">
        <f t="shared" si="80"/>
        <v>0</v>
      </c>
      <c r="X191" s="134"/>
    </row>
    <row r="192" ht="15.75" customHeight="1">
      <c r="A192" s="134" t="str">
        <f>'Tube wts'!B192</f>
        <v/>
      </c>
      <c r="B192" s="168"/>
      <c r="C192" s="134" t="str">
        <f>'Tube wts'!A192</f>
        <v/>
      </c>
      <c r="D192" s="134" t="str">
        <f>'Tube wts'!C192</f>
        <v/>
      </c>
      <c r="E192" s="134" t="str">
        <f>'Tube wts'!D192</f>
        <v/>
      </c>
      <c r="F192" s="18">
        <f t="shared" si="74"/>
        <v>0</v>
      </c>
      <c r="G192" s="18">
        <f t="shared" si="75"/>
        <v>0</v>
      </c>
      <c r="H192" s="141"/>
      <c r="I192" s="141"/>
      <c r="J192" s="141"/>
      <c r="K192" s="141"/>
      <c r="L192" s="141"/>
      <c r="M192" s="141" t="s">
        <v>126</v>
      </c>
      <c r="N192" s="134">
        <v>50.0</v>
      </c>
      <c r="O192" s="134">
        <f t="shared" si="3"/>
        <v>20</v>
      </c>
      <c r="P192" s="149"/>
      <c r="Q192" s="149"/>
      <c r="R192" s="149">
        <f t="shared" ref="R192:R193" si="82">O192 * (1/10^-3) *J192</f>
        <v>0</v>
      </c>
      <c r="S192" s="149"/>
      <c r="T192" s="149"/>
      <c r="U192" s="149"/>
      <c r="V192" s="134"/>
      <c r="W192" s="149">
        <f t="shared" si="80"/>
        <v>0</v>
      </c>
      <c r="X192" s="134"/>
    </row>
    <row r="193" ht="15.75" customHeight="1">
      <c r="A193" s="134" t="str">
        <f>'Tube wts'!B193</f>
        <v/>
      </c>
      <c r="B193" s="168"/>
      <c r="C193" s="134" t="str">
        <f>'Tube wts'!A193</f>
        <v/>
      </c>
      <c r="D193" s="134" t="str">
        <f>'Tube wts'!C193</f>
        <v/>
      </c>
      <c r="E193" s="134" t="str">
        <f>'Tube wts'!D193</f>
        <v/>
      </c>
      <c r="F193" s="18">
        <f t="shared" si="74"/>
        <v>0</v>
      </c>
      <c r="G193" s="18">
        <f t="shared" si="75"/>
        <v>0</v>
      </c>
      <c r="H193" s="141"/>
      <c r="I193" s="141"/>
      <c r="J193" s="141"/>
      <c r="K193" s="141"/>
      <c r="L193" s="141"/>
      <c r="M193" s="141" t="s">
        <v>126</v>
      </c>
      <c r="N193" s="134">
        <v>50.0</v>
      </c>
      <c r="O193" s="134">
        <f t="shared" si="3"/>
        <v>20</v>
      </c>
      <c r="P193" s="149"/>
      <c r="Q193" s="149"/>
      <c r="R193" s="149">
        <f t="shared" si="82"/>
        <v>0</v>
      </c>
      <c r="S193" s="149"/>
      <c r="T193" s="149"/>
      <c r="U193" s="149"/>
      <c r="V193" s="134"/>
      <c r="W193" s="149">
        <f t="shared" si="80"/>
        <v>0</v>
      </c>
      <c r="X193" s="134"/>
    </row>
    <row r="194" ht="15.75" customHeight="1">
      <c r="A194" s="134" t="str">
        <f>'Tube wts'!B194</f>
        <v/>
      </c>
      <c r="B194" s="168"/>
      <c r="C194" s="134" t="str">
        <f>'Tube wts'!A194</f>
        <v/>
      </c>
      <c r="D194" s="134" t="str">
        <f>'Tube wts'!C194</f>
        <v/>
      </c>
      <c r="E194" s="134" t="str">
        <f>'Tube wts'!D194</f>
        <v/>
      </c>
      <c r="F194" s="18">
        <f t="shared" si="74"/>
        <v>0</v>
      </c>
      <c r="G194" s="18">
        <f t="shared" si="75"/>
        <v>0</v>
      </c>
      <c r="H194" s="141"/>
      <c r="I194" s="141"/>
      <c r="J194" s="141"/>
      <c r="K194" s="141"/>
      <c r="L194" s="141"/>
      <c r="M194" s="141" t="s">
        <v>126</v>
      </c>
      <c r="N194" s="134">
        <v>50.0</v>
      </c>
      <c r="O194" s="134">
        <f t="shared" si="3"/>
        <v>20</v>
      </c>
      <c r="P194" s="149"/>
      <c r="Q194" s="149"/>
      <c r="R194" s="149"/>
      <c r="S194" s="149">
        <f>O194 * (1/10^-4) *K194</f>
        <v>0</v>
      </c>
      <c r="T194" s="149"/>
      <c r="U194" s="149"/>
      <c r="V194" s="134"/>
      <c r="W194" s="149">
        <f t="shared" si="80"/>
        <v>0</v>
      </c>
      <c r="X194" s="134"/>
    </row>
    <row r="195" ht="15.75" customHeight="1">
      <c r="A195" s="134" t="str">
        <f>'Tube wts'!B195</f>
        <v/>
      </c>
      <c r="B195" s="168"/>
      <c r="C195" s="134" t="str">
        <f>'Tube wts'!A195</f>
        <v/>
      </c>
      <c r="D195" s="134" t="str">
        <f>'Tube wts'!C195</f>
        <v/>
      </c>
      <c r="E195" s="134" t="str">
        <f>'Tube wts'!D195</f>
        <v/>
      </c>
      <c r="F195" s="19" t="s">
        <v>87</v>
      </c>
      <c r="G195" s="19" t="s">
        <v>87</v>
      </c>
      <c r="H195" s="141"/>
      <c r="I195" s="141"/>
      <c r="J195" s="141"/>
      <c r="K195" s="141"/>
      <c r="L195" s="141"/>
      <c r="M195" s="141" t="s">
        <v>87</v>
      </c>
      <c r="N195" s="134">
        <v>50.0</v>
      </c>
      <c r="O195" s="134">
        <f t="shared" si="3"/>
        <v>20</v>
      </c>
      <c r="P195" s="149"/>
      <c r="Q195" s="149"/>
      <c r="R195" s="149"/>
      <c r="S195" s="149"/>
      <c r="T195" s="149"/>
      <c r="U195" s="149"/>
      <c r="V195" s="134"/>
      <c r="W195" s="238" t="s">
        <v>87</v>
      </c>
      <c r="X195" s="134"/>
    </row>
    <row r="196" ht="15.75" customHeight="1">
      <c r="A196" s="134" t="str">
        <f>'Tube wts'!B196</f>
        <v/>
      </c>
      <c r="B196" s="168"/>
      <c r="C196" s="134" t="str">
        <f>'Tube wts'!A196</f>
        <v/>
      </c>
      <c r="D196" s="134" t="str">
        <f>'Tube wts'!C196</f>
        <v/>
      </c>
      <c r="E196" s="134" t="str">
        <f>'Tube wts'!D196</f>
        <v/>
      </c>
      <c r="F196" s="18">
        <f>E196-D196</f>
        <v>0</v>
      </c>
      <c r="G196" s="18">
        <f>F196*9000</f>
        <v>0</v>
      </c>
      <c r="H196" s="141"/>
      <c r="I196" s="141"/>
      <c r="J196" s="141"/>
      <c r="K196" s="141"/>
      <c r="L196" s="141"/>
      <c r="M196" s="141" t="s">
        <v>126</v>
      </c>
      <c r="N196" s="134">
        <v>50.0</v>
      </c>
      <c r="O196" s="134">
        <f t="shared" si="3"/>
        <v>20</v>
      </c>
      <c r="P196" s="149"/>
      <c r="Q196" s="149"/>
      <c r="R196" s="149"/>
      <c r="S196" s="149">
        <f>O196 * (1/10^-4) *K196</f>
        <v>0</v>
      </c>
      <c r="T196" s="149"/>
      <c r="U196" s="149"/>
      <c r="V196" s="134"/>
      <c r="W196" s="149">
        <f>AVERAGE(P196:U196)</f>
        <v>0</v>
      </c>
      <c r="X196" s="134"/>
    </row>
    <row r="197" ht="15.75" customHeight="1">
      <c r="A197" s="252" t="str">
        <f>'Tube wts'!B197</f>
        <v/>
      </c>
      <c r="B197" s="168"/>
      <c r="C197" s="252" t="str">
        <f>'Tube wts'!A197</f>
        <v/>
      </c>
      <c r="D197" s="252" t="str">
        <f>'Tube wts'!C197</f>
        <v/>
      </c>
      <c r="E197" s="252" t="str">
        <f>'Tube wts'!D197</f>
        <v/>
      </c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</row>
    <row r="198" ht="15.75" customHeight="1">
      <c r="A198" s="252" t="str">
        <f>'Tube wts'!B198</f>
        <v/>
      </c>
      <c r="B198" s="168"/>
      <c r="C198" s="252" t="str">
        <f>'Tube wts'!A198</f>
        <v/>
      </c>
      <c r="D198" s="252" t="str">
        <f>'Tube wts'!C198</f>
        <v/>
      </c>
      <c r="E198" s="252" t="str">
        <f>'Tube wts'!D198</f>
        <v/>
      </c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</row>
    <row r="199" ht="15.75" customHeight="1">
      <c r="A199" s="252" t="str">
        <f>'Tube wts'!B199</f>
        <v/>
      </c>
      <c r="B199" s="168"/>
      <c r="C199" s="252" t="str">
        <f>'Tube wts'!A199</f>
        <v/>
      </c>
      <c r="D199" s="252" t="str">
        <f>'Tube wts'!C199</f>
        <v/>
      </c>
      <c r="E199" s="252" t="str">
        <f>'Tube wts'!D199</f>
        <v/>
      </c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</row>
    <row r="200" ht="15.75" customHeight="1">
      <c r="A200" s="252" t="str">
        <f>'Tube wts'!B200</f>
        <v/>
      </c>
      <c r="B200" s="168"/>
      <c r="C200" s="252" t="str">
        <f>'Tube wts'!A200</f>
        <v/>
      </c>
      <c r="D200" s="252" t="str">
        <f>'Tube wts'!C200</f>
        <v/>
      </c>
      <c r="E200" s="252" t="str">
        <f>'Tube wts'!D200</f>
        <v/>
      </c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</row>
    <row r="201" ht="15.75" customHeight="1">
      <c r="A201" s="252" t="str">
        <f>'Tube wts'!B201</f>
        <v/>
      </c>
      <c r="B201" s="168"/>
      <c r="C201" s="252" t="str">
        <f>'Tube wts'!A201</f>
        <v/>
      </c>
      <c r="D201" s="252" t="str">
        <f>'Tube wts'!C201</f>
        <v/>
      </c>
      <c r="E201" s="252" t="str">
        <f>'Tube wts'!D201</f>
        <v/>
      </c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</row>
    <row r="202" ht="15.75" customHeight="1">
      <c r="A202" s="252" t="str">
        <f>'Tube wts'!B202</f>
        <v/>
      </c>
      <c r="B202" s="168"/>
      <c r="C202" s="252" t="str">
        <f>'Tube wts'!A202</f>
        <v/>
      </c>
      <c r="D202" s="252" t="str">
        <f>'Tube wts'!C202</f>
        <v/>
      </c>
      <c r="E202" s="252" t="str">
        <f>'Tube wts'!D202</f>
        <v/>
      </c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</row>
    <row r="203" ht="15.75" customHeight="1">
      <c r="A203" s="252" t="str">
        <f>'Tube wts'!B203</f>
        <v/>
      </c>
      <c r="B203" s="168"/>
      <c r="C203" s="252" t="str">
        <f>'Tube wts'!A203</f>
        <v/>
      </c>
      <c r="D203" s="252" t="str">
        <f>'Tube wts'!C203</f>
        <v/>
      </c>
      <c r="E203" s="252" t="str">
        <f>'Tube wts'!D203</f>
        <v/>
      </c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</row>
    <row r="204" ht="15.75" customHeight="1">
      <c r="A204" s="252" t="str">
        <f>'Tube wts'!B204</f>
        <v/>
      </c>
      <c r="B204" s="168"/>
      <c r="C204" s="252" t="str">
        <f>'Tube wts'!A204</f>
        <v/>
      </c>
      <c r="D204" s="252" t="str">
        <f>'Tube wts'!C204</f>
        <v/>
      </c>
      <c r="E204" s="252" t="str">
        <f>'Tube wts'!D204</f>
        <v/>
      </c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</row>
    <row r="205" ht="15.75" customHeight="1">
      <c r="A205" s="252" t="str">
        <f>'Tube wts'!B205</f>
        <v/>
      </c>
      <c r="B205" s="168"/>
      <c r="C205" s="252" t="str">
        <f>'Tube wts'!A205</f>
        <v/>
      </c>
      <c r="D205" s="252" t="str">
        <f>'Tube wts'!C205</f>
        <v/>
      </c>
      <c r="E205" s="252" t="str">
        <f>'Tube wts'!D205</f>
        <v/>
      </c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</row>
    <row r="206" ht="15.75" customHeight="1">
      <c r="A206" s="252" t="str">
        <f>'Tube wts'!B206</f>
        <v/>
      </c>
      <c r="B206" s="168"/>
      <c r="C206" s="252" t="str">
        <f>'Tube wts'!A206</f>
        <v/>
      </c>
      <c r="D206" s="252" t="str">
        <f>'Tube wts'!C206</f>
        <v/>
      </c>
      <c r="E206" s="252" t="str">
        <f>'Tube wts'!D206</f>
        <v/>
      </c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</row>
    <row r="207" ht="15.75" customHeight="1">
      <c r="A207" s="252" t="str">
        <f>'Tube wts'!B207</f>
        <v/>
      </c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</row>
    <row r="208" ht="15.75" customHeight="1">
      <c r="A208" s="252" t="str">
        <f>'Tube wts'!B208</f>
        <v/>
      </c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</row>
    <row r="209" ht="15.75" customHeight="1">
      <c r="A209" s="252" t="str">
        <f>'Tube wts'!B209</f>
        <v/>
      </c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</row>
    <row r="210" ht="15.75" customHeight="1">
      <c r="A210" s="252" t="str">
        <f>'Tube wts'!B210</f>
        <v/>
      </c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</row>
    <row r="211" ht="15.75" customHeight="1">
      <c r="A211" s="252" t="str">
        <f>'Tube wts'!B211</f>
        <v/>
      </c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</row>
    <row r="212" ht="15.75" customHeight="1">
      <c r="A212" s="252" t="str">
        <f>'Tube wts'!B212</f>
        <v/>
      </c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</row>
    <row r="213" ht="15.75" customHeight="1">
      <c r="A213" s="252" t="str">
        <f>'Tube wts'!B213</f>
        <v/>
      </c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</row>
    <row r="214" ht="15.75" customHeight="1">
      <c r="A214" s="252" t="str">
        <f>'Tube wts'!B214</f>
        <v/>
      </c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</row>
    <row r="215" ht="15.75" customHeight="1">
      <c r="A215" s="252" t="str">
        <f>'Tube wts'!B215</f>
        <v/>
      </c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</row>
    <row r="216" ht="15.75" customHeight="1">
      <c r="A216" s="252" t="str">
        <f>'Tube wts'!B216</f>
        <v/>
      </c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</row>
    <row r="217" ht="15.75" customHeight="1">
      <c r="A217" s="252" t="str">
        <f>'Tube wts'!B217</f>
        <v/>
      </c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</row>
    <row r="218" ht="15.75" customHeight="1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</row>
    <row r="219" ht="15.75" customHeight="1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</row>
    <row r="220" ht="15.75" customHeight="1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</row>
    <row r="221" ht="15.75" customHeight="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</row>
    <row r="222" ht="15.75" customHeight="1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</row>
    <row r="223" ht="15.75" customHeight="1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</row>
    <row r="224" ht="15.75" customHeight="1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</row>
    <row r="225" ht="15.75" customHeight="1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</row>
    <row r="226" ht="15.75" customHeight="1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</row>
    <row r="227" ht="15.75" customHeight="1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</row>
    <row r="228" ht="15.75" customHeight="1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</row>
    <row r="229" ht="15.75" customHeight="1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</row>
    <row r="230" ht="15.75" customHeight="1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</row>
    <row r="231" ht="15.75" customHeight="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</row>
    <row r="232" ht="15.75" customHeight="1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</row>
    <row r="233" ht="15.75" customHeight="1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</row>
    <row r="234" ht="15.75" customHeight="1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</row>
    <row r="235" ht="15.75" customHeight="1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</row>
    <row r="236" ht="15.75" customHeight="1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</row>
    <row r="237" ht="15.75" customHeight="1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</row>
    <row r="238" ht="15.75" customHeight="1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</row>
    <row r="239" ht="15.75" customHeight="1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</row>
    <row r="240" ht="15.75" customHeight="1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</row>
    <row r="241" ht="15.75" customHeight="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</row>
    <row r="242" ht="15.75" customHeight="1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</row>
    <row r="243" ht="15.75" customHeight="1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</row>
    <row r="244" ht="15.75" customHeight="1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</row>
    <row r="245" ht="15.75" customHeight="1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</row>
    <row r="246" ht="15.75" customHeight="1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</row>
    <row r="247" ht="15.75" customHeight="1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</row>
    <row r="248" ht="15.75" customHeight="1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</row>
    <row r="249" ht="15.75" customHeight="1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</row>
    <row r="250" ht="15.75" customHeight="1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</row>
    <row r="251" ht="15.75" customHeight="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</row>
    <row r="252" ht="15.75" customHeight="1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</row>
    <row r="253" ht="15.75" customHeight="1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</row>
    <row r="254" ht="15.75" customHeight="1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</row>
    <row r="255" ht="15.75" customHeight="1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</row>
    <row r="256" ht="15.75" customHeight="1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</row>
    <row r="257" ht="15.75" customHeight="1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</row>
    <row r="258" ht="15.75" customHeight="1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</row>
    <row r="259" ht="15.75" customHeight="1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</row>
    <row r="260" ht="15.75" customHeight="1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</row>
    <row r="261" ht="15.75" customHeight="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</row>
    <row r="262" ht="15.75" customHeight="1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</row>
    <row r="263" ht="15.75" customHeight="1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</row>
    <row r="264" ht="15.75" customHeight="1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</row>
    <row r="265" ht="15.75" customHeight="1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</row>
    <row r="266" ht="15.75" customHeight="1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</row>
    <row r="267" ht="15.75" customHeight="1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</row>
    <row r="268" ht="15.75" customHeight="1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</row>
    <row r="269" ht="15.75" customHeight="1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</row>
    <row r="270" ht="15.75" customHeight="1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</row>
    <row r="271" ht="15.75" customHeight="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</row>
    <row r="272" ht="15.75" customHeight="1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</row>
    <row r="273" ht="15.75" customHeight="1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</row>
    <row r="274" ht="15.75" customHeight="1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</row>
    <row r="275" ht="15.75" customHeight="1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</row>
    <row r="276" ht="15.75" customHeight="1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</row>
    <row r="277" ht="15.75" customHeight="1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</row>
    <row r="278" ht="15.75" customHeight="1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</row>
    <row r="279" ht="15.75" customHeight="1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</row>
    <row r="280" ht="15.75" customHeight="1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</row>
    <row r="281" ht="15.75" customHeight="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</row>
    <row r="282" ht="15.75" customHeight="1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</row>
    <row r="283" ht="15.75" customHeight="1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</row>
    <row r="284" ht="15.75" customHeight="1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</row>
    <row r="285" ht="15.75" customHeight="1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</row>
    <row r="286" ht="15.75" customHeight="1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</row>
    <row r="287" ht="15.75" customHeight="1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</row>
    <row r="288" ht="15.75" customHeight="1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</row>
    <row r="289" ht="15.75" customHeight="1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</row>
    <row r="290" ht="15.75" customHeight="1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</row>
    <row r="291" ht="15.75" customHeight="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</row>
    <row r="292" ht="15.75" customHeight="1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</row>
    <row r="293" ht="15.75" customHeight="1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</row>
    <row r="294" ht="15.75" customHeight="1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</row>
    <row r="295" ht="15.75" customHeight="1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</row>
    <row r="296" ht="15.75" customHeight="1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</row>
    <row r="297" ht="15.75" customHeight="1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</row>
    <row r="298" ht="15.75" customHeight="1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</row>
    <row r="299" ht="15.75" customHeight="1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</row>
    <row r="300" ht="15.75" customHeight="1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</row>
    <row r="301" ht="15.75" customHeight="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</row>
    <row r="302" ht="15.75" customHeight="1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</row>
    <row r="303" ht="15.75" customHeight="1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</row>
    <row r="304" ht="15.75" customHeight="1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</row>
    <row r="305" ht="15.75" customHeight="1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</row>
    <row r="306" ht="15.75" customHeight="1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</row>
    <row r="307" ht="15.75" customHeight="1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</row>
    <row r="308" ht="15.75" customHeight="1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</row>
    <row r="309" ht="15.75" customHeight="1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</row>
    <row r="310" ht="15.75" customHeight="1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</row>
    <row r="311" ht="15.75" customHeight="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</row>
    <row r="312" ht="15.75" customHeight="1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</row>
    <row r="313" ht="15.75" customHeight="1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</row>
    <row r="314" ht="15.75" customHeight="1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</row>
    <row r="315" ht="15.75" customHeight="1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</row>
    <row r="316" ht="15.75" customHeight="1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</row>
    <row r="317" ht="15.75" customHeight="1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</row>
    <row r="318" ht="15.75" customHeight="1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</row>
    <row r="319" ht="15.75" customHeight="1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</row>
    <row r="320" ht="15.75" customHeight="1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</row>
    <row r="321" ht="15.75" customHeight="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</row>
    <row r="322" ht="15.75" customHeight="1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</row>
    <row r="323" ht="15.75" customHeight="1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</row>
    <row r="324" ht="15.75" customHeight="1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</row>
    <row r="325" ht="15.75" customHeight="1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</row>
    <row r="326" ht="15.75" customHeight="1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</row>
    <row r="327" ht="15.75" customHeight="1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</row>
    <row r="328" ht="15.75" customHeight="1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</row>
    <row r="329" ht="15.75" customHeight="1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</row>
    <row r="330" ht="15.75" customHeight="1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</row>
    <row r="331" ht="15.75" customHeight="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</row>
    <row r="332" ht="15.75" customHeight="1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</row>
    <row r="333" ht="15.75" customHeight="1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</row>
    <row r="334" ht="15.75" customHeight="1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</row>
    <row r="335" ht="15.75" customHeight="1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</row>
    <row r="336" ht="15.75" customHeight="1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</row>
    <row r="337" ht="15.75" customHeight="1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</row>
    <row r="338" ht="15.75" customHeight="1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</row>
    <row r="339" ht="15.75" customHeight="1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</row>
    <row r="340" ht="15.75" customHeight="1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</row>
    <row r="341" ht="15.75" customHeight="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</row>
    <row r="342" ht="15.75" customHeight="1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</row>
    <row r="343" ht="15.75" customHeight="1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</row>
    <row r="344" ht="15.75" customHeight="1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</row>
    <row r="345" ht="15.75" customHeight="1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</row>
    <row r="346" ht="15.75" customHeight="1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</row>
    <row r="347" ht="15.75" customHeight="1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</row>
    <row r="348" ht="15.75" customHeight="1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</row>
    <row r="349" ht="15.75" customHeight="1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</row>
    <row r="350" ht="15.75" customHeight="1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</row>
    <row r="351" ht="15.75" customHeight="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</row>
    <row r="352" ht="15.75" customHeight="1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</row>
    <row r="353" ht="15.75" customHeight="1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</row>
    <row r="354" ht="15.75" customHeight="1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</row>
    <row r="355" ht="15.75" customHeight="1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</row>
    <row r="356" ht="15.75" customHeight="1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</row>
    <row r="357" ht="15.75" customHeight="1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</row>
    <row r="358" ht="15.75" customHeight="1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</row>
    <row r="359" ht="15.75" customHeight="1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</row>
    <row r="360" ht="15.75" customHeight="1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</row>
    <row r="361" ht="15.75" customHeight="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</row>
    <row r="362" ht="15.75" customHeight="1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</row>
    <row r="363" ht="15.75" customHeight="1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</row>
    <row r="364" ht="15.75" customHeight="1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</row>
    <row r="365" ht="15.75" customHeight="1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</row>
    <row r="366" ht="15.75" customHeight="1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</row>
    <row r="367" ht="15.75" customHeight="1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</row>
    <row r="368" ht="15.75" customHeight="1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</row>
    <row r="369" ht="15.75" customHeight="1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</row>
    <row r="370" ht="15.75" customHeight="1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</row>
    <row r="371" ht="15.75" customHeight="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</row>
    <row r="372" ht="15.75" customHeight="1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</row>
    <row r="373" ht="15.75" customHeight="1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</row>
    <row r="374" ht="15.75" customHeight="1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</row>
    <row r="375" ht="15.75" customHeight="1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</row>
    <row r="376" ht="15.75" customHeight="1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</row>
    <row r="377" ht="15.75" customHeight="1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</row>
    <row r="378" ht="15.75" customHeight="1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</row>
    <row r="379" ht="15.75" customHeight="1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</row>
    <row r="380" ht="15.75" customHeight="1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</row>
    <row r="381" ht="15.75" customHeight="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</row>
    <row r="382" ht="15.75" customHeight="1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</row>
    <row r="383" ht="15.75" customHeight="1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</row>
    <row r="384" ht="15.75" customHeight="1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</row>
    <row r="385" ht="15.75" customHeight="1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</row>
    <row r="386" ht="15.75" customHeight="1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</row>
    <row r="387" ht="15.75" customHeight="1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</row>
    <row r="388" ht="15.75" customHeight="1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</row>
    <row r="389" ht="15.75" customHeight="1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</row>
    <row r="390" ht="15.75" customHeight="1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</row>
    <row r="391" ht="15.75" customHeight="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</row>
    <row r="392" ht="15.75" customHeight="1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</row>
    <row r="393" ht="15.75" customHeight="1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</row>
    <row r="394" ht="15.75" customHeight="1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</row>
    <row r="395" ht="15.75" customHeight="1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</row>
    <row r="396" ht="15.75" customHeight="1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</row>
    <row r="397" ht="15.75" customHeight="1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</row>
    <row r="398" ht="15.75" customHeight="1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</row>
    <row r="399" ht="15.75" customHeight="1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</row>
    <row r="400" ht="15.75" customHeight="1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</row>
    <row r="401" ht="15.75" customHeight="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</row>
    <row r="402" ht="15.75" customHeight="1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</row>
    <row r="403" ht="15.75" customHeight="1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</row>
    <row r="404" ht="15.75" customHeight="1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</row>
    <row r="405" ht="15.75" customHeight="1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</row>
    <row r="406" ht="15.75" customHeight="1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</row>
    <row r="407" ht="15.75" customHeight="1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</row>
    <row r="408" ht="15.75" customHeight="1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</row>
    <row r="409" ht="15.75" customHeight="1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</row>
    <row r="410" ht="15.75" customHeight="1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</row>
    <row r="411" ht="15.75" customHeight="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</row>
    <row r="412" ht="15.75" customHeight="1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</row>
    <row r="413" ht="15.75" customHeight="1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</row>
    <row r="414" ht="15.75" customHeight="1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</row>
    <row r="415" ht="15.75" customHeight="1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</row>
    <row r="416" ht="15.75" customHeight="1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</row>
    <row r="417" ht="15.75" customHeight="1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</row>
    <row r="418" ht="15.75" customHeight="1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</row>
    <row r="419" ht="15.75" customHeight="1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</row>
    <row r="420" ht="15.75" customHeight="1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</row>
    <row r="421" ht="15.75" customHeight="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</row>
    <row r="422" ht="15.75" customHeight="1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</row>
    <row r="423" ht="15.75" customHeight="1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</row>
    <row r="424" ht="15.75" customHeight="1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</row>
    <row r="425" ht="15.75" customHeight="1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</row>
    <row r="426" ht="15.75" customHeight="1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</row>
    <row r="427" ht="15.75" customHeight="1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</row>
    <row r="428" ht="15.75" customHeight="1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</row>
    <row r="429" ht="15.75" customHeight="1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</row>
    <row r="430" ht="15.75" customHeight="1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</row>
    <row r="431" ht="15.75" customHeight="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</row>
    <row r="432" ht="15.75" customHeight="1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</row>
    <row r="433" ht="15.75" customHeight="1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</row>
    <row r="434" ht="15.75" customHeight="1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</row>
    <row r="435" ht="15.75" customHeight="1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</row>
    <row r="436" ht="15.75" customHeight="1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</row>
    <row r="437" ht="15.75" customHeight="1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</row>
    <row r="438" ht="15.75" customHeight="1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</row>
    <row r="439" ht="15.75" customHeight="1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</row>
    <row r="440" ht="15.75" customHeight="1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</row>
    <row r="441" ht="15.75" customHeight="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</row>
    <row r="442" ht="15.75" customHeight="1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</row>
    <row r="443" ht="15.75" customHeight="1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</row>
    <row r="444" ht="15.75" customHeight="1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</row>
    <row r="445" ht="15.75" customHeight="1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</row>
    <row r="446" ht="15.75" customHeight="1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</row>
    <row r="447" ht="15.75" customHeight="1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</row>
    <row r="448" ht="15.75" customHeight="1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</row>
    <row r="449" ht="15.75" customHeight="1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</row>
    <row r="450" ht="15.75" customHeight="1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</row>
    <row r="451" ht="15.75" customHeight="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</row>
    <row r="452" ht="15.75" customHeight="1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</row>
    <row r="453" ht="15.75" customHeight="1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</row>
    <row r="454" ht="15.75" customHeight="1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</row>
    <row r="455" ht="15.75" customHeight="1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</row>
    <row r="456" ht="15.75" customHeight="1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</row>
    <row r="457" ht="15.75" customHeight="1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</row>
    <row r="458" ht="15.75" customHeight="1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</row>
    <row r="459" ht="15.75" customHeight="1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</row>
    <row r="460" ht="15.75" customHeight="1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</row>
    <row r="461" ht="15.75" customHeight="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</row>
    <row r="462" ht="15.75" customHeight="1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</row>
    <row r="463" ht="15.75" customHeight="1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</row>
    <row r="464" ht="15.75" customHeight="1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</row>
    <row r="465" ht="15.75" customHeight="1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</row>
    <row r="466" ht="15.75" customHeight="1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</row>
    <row r="467" ht="15.75" customHeight="1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</row>
    <row r="468" ht="15.75" customHeight="1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</row>
    <row r="469" ht="15.75" customHeight="1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</row>
    <row r="470" ht="15.75" customHeight="1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</row>
    <row r="471" ht="15.75" customHeight="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</row>
    <row r="472" ht="15.75" customHeight="1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</row>
    <row r="473" ht="15.75" customHeight="1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</row>
    <row r="474" ht="15.75" customHeight="1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</row>
    <row r="475" ht="15.75" customHeight="1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</row>
    <row r="476" ht="15.75" customHeight="1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</row>
    <row r="477" ht="15.75" customHeight="1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</row>
    <row r="478" ht="15.75" customHeight="1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</row>
    <row r="479" ht="15.75" customHeight="1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</row>
    <row r="480" ht="15.75" customHeight="1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</row>
    <row r="481" ht="15.75" customHeight="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</row>
    <row r="482" ht="15.75" customHeight="1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</row>
    <row r="483" ht="15.75" customHeight="1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</row>
    <row r="484" ht="15.75" customHeight="1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</row>
    <row r="485" ht="15.75" customHeight="1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</row>
    <row r="486" ht="15.75" customHeight="1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</row>
    <row r="487" ht="15.75" customHeight="1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</row>
    <row r="488" ht="15.75" customHeight="1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</row>
    <row r="489" ht="15.75" customHeight="1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</row>
    <row r="490" ht="15.75" customHeight="1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</row>
    <row r="491" ht="15.75" customHeight="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</row>
    <row r="492" ht="15.75" customHeight="1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</row>
    <row r="493" ht="15.75" customHeight="1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</row>
    <row r="494" ht="15.75" customHeight="1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</row>
    <row r="495" ht="15.75" customHeight="1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</row>
    <row r="496" ht="15.75" customHeight="1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</row>
    <row r="497" ht="15.75" customHeight="1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</row>
    <row r="498" ht="15.75" customHeight="1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</row>
    <row r="499" ht="15.75" customHeight="1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</row>
    <row r="500" ht="15.75" customHeight="1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</row>
    <row r="501" ht="15.75" customHeight="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</row>
    <row r="502" ht="15.75" customHeight="1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</row>
    <row r="503" ht="15.75" customHeight="1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</row>
    <row r="504" ht="15.75" customHeight="1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</row>
    <row r="505" ht="15.75" customHeight="1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</row>
    <row r="506" ht="15.75" customHeight="1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</row>
    <row r="507" ht="15.75" customHeight="1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</row>
    <row r="508" ht="15.75" customHeight="1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</row>
    <row r="509" ht="15.75" customHeight="1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</row>
    <row r="510" ht="15.75" customHeight="1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</row>
    <row r="511" ht="15.75" customHeight="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</row>
    <row r="512" ht="15.75" customHeight="1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</row>
    <row r="513" ht="15.75" customHeight="1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</row>
    <row r="514" ht="15.75" customHeight="1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</row>
    <row r="515" ht="15.75" customHeight="1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</row>
    <row r="516" ht="15.75" customHeight="1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</row>
    <row r="517" ht="15.75" customHeight="1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</row>
    <row r="518" ht="15.75" customHeight="1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</row>
    <row r="519" ht="15.75" customHeight="1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</row>
    <row r="520" ht="15.75" customHeight="1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</row>
    <row r="521" ht="15.75" customHeight="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</row>
    <row r="522" ht="15.75" customHeight="1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</row>
    <row r="523" ht="15.75" customHeight="1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</row>
    <row r="524" ht="15.75" customHeight="1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</row>
    <row r="525" ht="15.75" customHeight="1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</row>
    <row r="526" ht="15.75" customHeight="1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</row>
    <row r="527" ht="15.75" customHeight="1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</row>
    <row r="528" ht="15.75" customHeight="1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</row>
    <row r="529" ht="15.75" customHeight="1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</row>
    <row r="530" ht="15.75" customHeight="1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</row>
    <row r="531" ht="15.75" customHeight="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</row>
    <row r="532" ht="15.75" customHeight="1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</row>
    <row r="533" ht="15.75" customHeight="1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</row>
    <row r="534" ht="15.75" customHeight="1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</row>
    <row r="535" ht="15.75" customHeight="1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</row>
    <row r="536" ht="15.75" customHeight="1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</row>
    <row r="537" ht="15.75" customHeight="1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</row>
    <row r="538" ht="15.75" customHeight="1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</row>
    <row r="539" ht="15.75" customHeight="1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</row>
    <row r="540" ht="15.75" customHeight="1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</row>
    <row r="541" ht="15.75" customHeight="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</row>
    <row r="542" ht="15.75" customHeight="1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</row>
    <row r="543" ht="15.75" customHeight="1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</row>
    <row r="544" ht="15.75" customHeight="1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</row>
    <row r="545" ht="15.75" customHeight="1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</row>
    <row r="546" ht="15.75" customHeight="1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</row>
    <row r="547" ht="15.75" customHeight="1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</row>
    <row r="548" ht="15.75" customHeight="1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</row>
    <row r="549" ht="15.75" customHeight="1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</row>
    <row r="550" ht="15.75" customHeight="1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</row>
    <row r="551" ht="15.75" customHeight="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</row>
    <row r="552" ht="15.75" customHeight="1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</row>
    <row r="553" ht="15.75" customHeight="1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</row>
    <row r="554" ht="15.75" customHeight="1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</row>
    <row r="555" ht="15.75" customHeight="1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</row>
    <row r="556" ht="15.75" customHeight="1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</row>
    <row r="557" ht="15.75" customHeight="1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</row>
    <row r="558" ht="15.75" customHeight="1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</row>
    <row r="559" ht="15.75" customHeight="1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</row>
    <row r="560" ht="15.75" customHeight="1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</row>
    <row r="561" ht="15.75" customHeight="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</row>
    <row r="562" ht="15.75" customHeight="1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</row>
    <row r="563" ht="15.75" customHeight="1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</row>
    <row r="564" ht="15.75" customHeight="1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</row>
    <row r="565" ht="15.75" customHeight="1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</row>
    <row r="566" ht="15.75" customHeight="1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</row>
    <row r="567" ht="15.75" customHeight="1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</row>
    <row r="568" ht="15.75" customHeight="1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</row>
    <row r="569" ht="15.75" customHeight="1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</row>
    <row r="570" ht="15.75" customHeight="1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</row>
    <row r="571" ht="15.75" customHeight="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</row>
    <row r="572" ht="15.75" customHeight="1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</row>
    <row r="573" ht="15.75" customHeight="1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</row>
    <row r="574" ht="15.75" customHeight="1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</row>
    <row r="575" ht="15.75" customHeight="1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</row>
    <row r="576" ht="15.75" customHeight="1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</row>
    <row r="577" ht="15.75" customHeight="1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</row>
    <row r="578" ht="15.75" customHeight="1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</row>
    <row r="579" ht="15.75" customHeight="1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</row>
    <row r="580" ht="15.75" customHeight="1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</row>
    <row r="581" ht="15.75" customHeight="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</row>
    <row r="582" ht="15.75" customHeight="1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</row>
    <row r="583" ht="15.75" customHeight="1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</row>
    <row r="584" ht="15.75" customHeight="1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</row>
    <row r="585" ht="15.75" customHeight="1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</row>
    <row r="586" ht="15.75" customHeight="1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</row>
    <row r="587" ht="15.75" customHeight="1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</row>
    <row r="588" ht="15.75" customHeight="1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</row>
    <row r="589" ht="15.75" customHeight="1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</row>
    <row r="590" ht="15.75" customHeight="1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</row>
    <row r="591" ht="15.75" customHeight="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</row>
    <row r="592" ht="15.75" customHeight="1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</row>
    <row r="593" ht="15.75" customHeight="1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</row>
    <row r="594" ht="15.75" customHeight="1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</row>
    <row r="595" ht="15.75" customHeight="1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</row>
    <row r="596" ht="15.75" customHeight="1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</row>
    <row r="597" ht="15.75" customHeight="1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</row>
    <row r="598" ht="15.75" customHeight="1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</row>
    <row r="599" ht="15.75" customHeight="1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</row>
    <row r="600" ht="15.75" customHeight="1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</row>
    <row r="601" ht="15.75" customHeight="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</row>
    <row r="602" ht="15.75" customHeight="1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</row>
    <row r="603" ht="15.75" customHeight="1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</row>
    <row r="604" ht="15.75" customHeight="1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</row>
    <row r="605" ht="15.75" customHeight="1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</row>
    <row r="606" ht="15.75" customHeight="1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</row>
    <row r="607" ht="15.75" customHeight="1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</row>
    <row r="608" ht="15.75" customHeight="1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</row>
    <row r="609" ht="15.75" customHeight="1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</row>
    <row r="610" ht="15.75" customHeight="1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</row>
    <row r="611" ht="15.75" customHeight="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</row>
    <row r="612" ht="15.75" customHeight="1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</row>
    <row r="613" ht="15.75" customHeight="1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</row>
    <row r="614" ht="15.75" customHeight="1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</row>
    <row r="615" ht="15.75" customHeight="1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</row>
    <row r="616" ht="15.75" customHeight="1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</row>
    <row r="617" ht="15.75" customHeight="1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</row>
    <row r="618" ht="15.75" customHeight="1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</row>
    <row r="619" ht="15.75" customHeight="1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</row>
    <row r="620" ht="15.75" customHeight="1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</row>
    <row r="621" ht="15.75" customHeight="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</row>
    <row r="622" ht="15.75" customHeight="1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</row>
    <row r="623" ht="15.75" customHeight="1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</row>
    <row r="624" ht="15.75" customHeight="1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</row>
    <row r="625" ht="15.75" customHeight="1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</row>
    <row r="626" ht="15.75" customHeight="1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</row>
    <row r="627" ht="15.75" customHeight="1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</row>
    <row r="628" ht="15.75" customHeight="1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</row>
    <row r="629" ht="15.75" customHeight="1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</row>
    <row r="630" ht="15.75" customHeight="1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</row>
    <row r="631" ht="15.75" customHeight="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</row>
    <row r="632" ht="15.75" customHeight="1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</row>
    <row r="633" ht="15.75" customHeight="1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</row>
    <row r="634" ht="15.75" customHeight="1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</row>
    <row r="635" ht="15.75" customHeight="1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</row>
    <row r="636" ht="15.75" customHeight="1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</row>
    <row r="637" ht="15.75" customHeight="1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</row>
    <row r="638" ht="15.75" customHeight="1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</row>
    <row r="639" ht="15.75" customHeight="1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</row>
    <row r="640" ht="15.75" customHeight="1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</row>
    <row r="641" ht="15.75" customHeight="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</row>
    <row r="642" ht="15.75" customHeight="1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</row>
    <row r="643" ht="15.75" customHeight="1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</row>
    <row r="644" ht="15.75" customHeight="1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</row>
    <row r="645" ht="15.75" customHeight="1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</row>
    <row r="646" ht="15.75" customHeight="1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</row>
    <row r="647" ht="15.75" customHeight="1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</row>
    <row r="648" ht="15.75" customHeight="1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</row>
    <row r="649" ht="15.75" customHeight="1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</row>
    <row r="650" ht="15.75" customHeight="1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</row>
    <row r="651" ht="15.75" customHeight="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</row>
    <row r="652" ht="15.75" customHeight="1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</row>
    <row r="653" ht="15.75" customHeight="1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</row>
    <row r="654" ht="15.75" customHeight="1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</row>
    <row r="655" ht="15.75" customHeight="1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</row>
    <row r="656" ht="15.75" customHeight="1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</row>
    <row r="657" ht="15.75" customHeight="1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</row>
    <row r="658" ht="15.75" customHeight="1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</row>
    <row r="659" ht="15.75" customHeight="1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</row>
    <row r="660" ht="15.75" customHeight="1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</row>
    <row r="661" ht="15.75" customHeight="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</row>
    <row r="662" ht="15.75" customHeight="1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</row>
    <row r="663" ht="15.75" customHeight="1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</row>
    <row r="664" ht="15.75" customHeight="1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</row>
    <row r="665" ht="15.75" customHeight="1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</row>
    <row r="666" ht="15.75" customHeight="1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</row>
    <row r="667" ht="15.75" customHeight="1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</row>
    <row r="668" ht="15.75" customHeight="1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</row>
    <row r="669" ht="15.75" customHeight="1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</row>
    <row r="670" ht="15.75" customHeight="1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</row>
    <row r="671" ht="15.75" customHeight="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</row>
    <row r="672" ht="15.75" customHeight="1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</row>
    <row r="673" ht="15.75" customHeight="1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</row>
    <row r="674" ht="15.75" customHeight="1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</row>
    <row r="675" ht="15.75" customHeight="1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</row>
    <row r="676" ht="15.75" customHeight="1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</row>
    <row r="677" ht="15.75" customHeight="1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</row>
    <row r="678" ht="15.75" customHeight="1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</row>
    <row r="679" ht="15.75" customHeight="1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</row>
    <row r="680" ht="15.75" customHeight="1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</row>
    <row r="681" ht="15.75" customHeight="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</row>
    <row r="682" ht="15.75" customHeight="1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</row>
    <row r="683" ht="15.75" customHeight="1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</row>
    <row r="684" ht="15.75" customHeight="1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</row>
    <row r="685" ht="15.75" customHeight="1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</row>
    <row r="686" ht="15.75" customHeight="1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</row>
    <row r="687" ht="15.75" customHeight="1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</row>
    <row r="688" ht="15.75" customHeight="1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</row>
    <row r="689" ht="15.75" customHeight="1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</row>
    <row r="690" ht="15.75" customHeight="1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</row>
    <row r="691" ht="15.75" customHeight="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</row>
    <row r="692" ht="15.75" customHeight="1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</row>
    <row r="693" ht="15.75" customHeight="1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</row>
    <row r="694" ht="15.75" customHeight="1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</row>
    <row r="695" ht="15.75" customHeight="1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</row>
    <row r="696" ht="15.75" customHeight="1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</row>
    <row r="697" ht="15.75" customHeight="1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</row>
    <row r="698" ht="15.75" customHeight="1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</row>
    <row r="699" ht="15.75" customHeight="1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</row>
    <row r="700" ht="15.75" customHeight="1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</row>
    <row r="701" ht="15.75" customHeight="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</row>
    <row r="702" ht="15.75" customHeight="1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</row>
    <row r="703" ht="15.75" customHeight="1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</row>
    <row r="704" ht="15.75" customHeight="1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</row>
    <row r="705" ht="15.75" customHeight="1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</row>
    <row r="706" ht="15.75" customHeight="1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</row>
    <row r="707" ht="15.75" customHeight="1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</row>
    <row r="708" ht="15.75" customHeight="1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</row>
    <row r="709" ht="15.75" customHeight="1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</row>
    <row r="710" ht="15.75" customHeight="1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</row>
    <row r="711" ht="15.75" customHeight="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</row>
    <row r="712" ht="15.75" customHeight="1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</row>
    <row r="713" ht="15.75" customHeight="1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</row>
    <row r="714" ht="15.75" customHeight="1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</row>
    <row r="715" ht="15.75" customHeight="1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</row>
    <row r="716" ht="15.75" customHeight="1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</row>
    <row r="717" ht="15.75" customHeight="1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</row>
    <row r="718" ht="15.75" customHeight="1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</row>
    <row r="719" ht="15.75" customHeight="1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</row>
    <row r="720" ht="15.75" customHeight="1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</row>
    <row r="721" ht="15.75" customHeight="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</row>
    <row r="722" ht="15.75" customHeight="1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</row>
    <row r="723" ht="15.75" customHeight="1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</row>
    <row r="724" ht="15.75" customHeight="1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</row>
    <row r="725" ht="15.75" customHeight="1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</row>
    <row r="726" ht="15.75" customHeight="1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</row>
    <row r="727" ht="15.75" customHeight="1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</row>
    <row r="728" ht="15.75" customHeight="1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</row>
    <row r="729" ht="15.75" customHeight="1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</row>
    <row r="730" ht="15.75" customHeight="1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</row>
    <row r="731" ht="15.75" customHeight="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</row>
    <row r="732" ht="15.75" customHeight="1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</row>
    <row r="733" ht="15.75" customHeight="1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</row>
    <row r="734" ht="15.75" customHeight="1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</row>
    <row r="735" ht="15.75" customHeight="1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</row>
    <row r="736" ht="15.75" customHeight="1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</row>
    <row r="737" ht="15.75" customHeight="1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</row>
    <row r="738" ht="15.75" customHeight="1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</row>
    <row r="739" ht="15.75" customHeight="1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</row>
    <row r="740" ht="15.75" customHeight="1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</row>
    <row r="741" ht="15.75" customHeight="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</row>
    <row r="742" ht="15.75" customHeight="1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</row>
    <row r="743" ht="15.75" customHeight="1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</row>
    <row r="744" ht="15.75" customHeight="1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</row>
    <row r="745" ht="15.75" customHeight="1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</row>
    <row r="746" ht="15.75" customHeight="1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</row>
    <row r="747" ht="15.75" customHeight="1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</row>
    <row r="748" ht="15.75" customHeight="1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</row>
    <row r="749" ht="15.75" customHeight="1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</row>
    <row r="750" ht="15.75" customHeight="1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</row>
    <row r="751" ht="15.75" customHeight="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</row>
    <row r="752" ht="15.75" customHeight="1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</row>
    <row r="753" ht="15.75" customHeight="1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</row>
    <row r="754" ht="15.75" customHeight="1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</row>
    <row r="755" ht="15.75" customHeight="1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</row>
    <row r="756" ht="15.75" customHeight="1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</row>
    <row r="757" ht="15.75" customHeight="1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</row>
    <row r="758" ht="15.75" customHeight="1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</row>
    <row r="759" ht="15.75" customHeight="1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</row>
    <row r="760" ht="15.75" customHeight="1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</row>
    <row r="761" ht="15.75" customHeight="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</row>
    <row r="762" ht="15.75" customHeight="1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</row>
    <row r="763" ht="15.75" customHeight="1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</row>
    <row r="764" ht="15.75" customHeight="1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</row>
    <row r="765" ht="15.75" customHeight="1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</row>
    <row r="766" ht="15.75" customHeight="1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</row>
    <row r="767" ht="15.75" customHeight="1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</row>
    <row r="768" ht="15.75" customHeight="1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</row>
    <row r="769" ht="15.75" customHeight="1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</row>
    <row r="770" ht="15.75" customHeight="1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</row>
    <row r="771" ht="15.75" customHeight="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</row>
    <row r="772" ht="15.75" customHeight="1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</row>
    <row r="773" ht="15.75" customHeight="1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</row>
    <row r="774" ht="15.75" customHeight="1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</row>
    <row r="775" ht="15.75" customHeight="1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</row>
    <row r="776" ht="15.75" customHeight="1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</row>
    <row r="777" ht="15.75" customHeight="1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</row>
    <row r="778" ht="15.75" customHeight="1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</row>
    <row r="779" ht="15.75" customHeight="1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</row>
    <row r="780" ht="15.75" customHeight="1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</row>
    <row r="781" ht="15.75" customHeight="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</row>
    <row r="782" ht="15.75" customHeight="1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</row>
    <row r="783" ht="15.75" customHeight="1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</row>
    <row r="784" ht="15.75" customHeight="1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</row>
    <row r="785" ht="15.75" customHeight="1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</row>
    <row r="786" ht="15.75" customHeight="1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</row>
    <row r="787" ht="15.75" customHeight="1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</row>
    <row r="788" ht="15.75" customHeight="1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</row>
    <row r="789" ht="15.75" customHeight="1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</row>
    <row r="790" ht="15.75" customHeight="1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</row>
    <row r="791" ht="15.75" customHeight="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</row>
    <row r="792" ht="15.75" customHeight="1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</row>
    <row r="793" ht="15.75" customHeight="1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</row>
    <row r="794" ht="15.75" customHeight="1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</row>
    <row r="795" ht="15.75" customHeight="1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</row>
    <row r="796" ht="15.75" customHeight="1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</row>
    <row r="797" ht="15.75" customHeight="1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</row>
    <row r="798" ht="15.75" customHeight="1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</row>
    <row r="799" ht="15.75" customHeight="1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</row>
    <row r="800" ht="15.75" customHeight="1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</row>
    <row r="801" ht="15.75" customHeight="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</row>
    <row r="802" ht="15.75" customHeight="1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</row>
    <row r="803" ht="15.75" customHeight="1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</row>
    <row r="804" ht="15.75" customHeight="1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</row>
    <row r="805" ht="15.75" customHeight="1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</row>
    <row r="806" ht="15.75" customHeight="1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</row>
    <row r="807" ht="15.75" customHeight="1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</row>
    <row r="808" ht="15.75" customHeight="1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</row>
    <row r="809" ht="15.75" customHeight="1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</row>
    <row r="810" ht="15.75" customHeight="1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</row>
    <row r="811" ht="15.75" customHeight="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</row>
    <row r="812" ht="15.75" customHeight="1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</row>
    <row r="813" ht="15.75" customHeight="1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</row>
    <row r="814" ht="15.75" customHeight="1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</row>
    <row r="815" ht="15.75" customHeight="1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</row>
    <row r="816" ht="15.75" customHeight="1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</row>
    <row r="817" ht="15.75" customHeight="1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</row>
    <row r="818" ht="15.75" customHeight="1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</row>
    <row r="819" ht="15.75" customHeight="1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</row>
    <row r="820" ht="15.75" customHeight="1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</row>
    <row r="821" ht="15.75" customHeight="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</row>
    <row r="822" ht="15.75" customHeight="1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</row>
    <row r="823" ht="15.75" customHeight="1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</row>
    <row r="824" ht="15.75" customHeight="1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</row>
    <row r="825" ht="15.75" customHeight="1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</row>
    <row r="826" ht="15.75" customHeight="1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</row>
    <row r="827" ht="15.75" customHeight="1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</row>
    <row r="828" ht="15.75" customHeight="1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</row>
    <row r="829" ht="15.75" customHeight="1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</row>
    <row r="830" ht="15.75" customHeight="1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</row>
    <row r="831" ht="15.75" customHeight="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</row>
    <row r="832" ht="15.75" customHeight="1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</row>
    <row r="833" ht="15.75" customHeight="1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</row>
    <row r="834" ht="15.75" customHeight="1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</row>
    <row r="835" ht="15.75" customHeight="1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</row>
    <row r="836" ht="15.75" customHeight="1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</row>
    <row r="837" ht="15.75" customHeight="1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</row>
    <row r="838" ht="15.75" customHeight="1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</row>
    <row r="839" ht="15.75" customHeight="1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</row>
    <row r="840" ht="15.75" customHeight="1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</row>
    <row r="841" ht="15.75" customHeight="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</row>
    <row r="842" ht="15.75" customHeight="1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</row>
    <row r="843" ht="15.75" customHeight="1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</row>
    <row r="844" ht="15.75" customHeight="1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</row>
    <row r="845" ht="15.75" customHeight="1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</row>
    <row r="846" ht="15.75" customHeight="1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</row>
    <row r="847" ht="15.75" customHeight="1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</row>
    <row r="848" ht="15.75" customHeight="1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</row>
    <row r="849" ht="15.75" customHeight="1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</row>
    <row r="850" ht="15.75" customHeight="1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</row>
    <row r="851" ht="15.75" customHeight="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</row>
    <row r="852" ht="15.75" customHeight="1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</row>
    <row r="853" ht="15.75" customHeight="1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</row>
    <row r="854" ht="15.75" customHeight="1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</row>
    <row r="855" ht="15.75" customHeight="1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</row>
    <row r="856" ht="15.75" customHeight="1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</row>
    <row r="857" ht="15.75" customHeight="1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</row>
    <row r="858" ht="15.75" customHeight="1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</row>
    <row r="859" ht="15.75" customHeight="1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</row>
    <row r="860" ht="15.75" customHeight="1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</row>
    <row r="861" ht="15.75" customHeight="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</row>
    <row r="862" ht="15.75" customHeight="1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</row>
    <row r="863" ht="15.75" customHeight="1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</row>
    <row r="864" ht="15.75" customHeight="1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</row>
    <row r="865" ht="15.75" customHeight="1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</row>
    <row r="866" ht="15.75" customHeight="1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</row>
    <row r="867" ht="15.75" customHeight="1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</row>
    <row r="868" ht="15.75" customHeight="1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</row>
    <row r="869" ht="15.75" customHeight="1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</row>
    <row r="870" ht="15.75" customHeight="1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</row>
    <row r="871" ht="15.75" customHeight="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</row>
    <row r="872" ht="15.75" customHeight="1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</row>
    <row r="873" ht="15.75" customHeight="1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</row>
    <row r="874" ht="15.75" customHeight="1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</row>
    <row r="875" ht="15.75" customHeight="1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</row>
    <row r="876" ht="15.75" customHeight="1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</row>
    <row r="877" ht="15.75" customHeight="1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</row>
    <row r="878" ht="15.75" customHeight="1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</row>
    <row r="879" ht="15.75" customHeight="1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</row>
    <row r="880" ht="15.75" customHeight="1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</row>
    <row r="881" ht="15.75" customHeight="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</row>
    <row r="882" ht="15.75" customHeight="1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</row>
    <row r="883" ht="15.75" customHeight="1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</row>
    <row r="884" ht="15.75" customHeight="1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</row>
    <row r="885" ht="15.75" customHeight="1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</row>
    <row r="886" ht="15.75" customHeight="1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</row>
    <row r="887" ht="15.75" customHeight="1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</row>
    <row r="888" ht="15.75" customHeight="1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</row>
    <row r="889" ht="15.75" customHeight="1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</row>
    <row r="890" ht="15.75" customHeight="1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</row>
    <row r="891" ht="15.75" customHeight="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</row>
    <row r="892" ht="15.75" customHeight="1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</row>
    <row r="893" ht="15.75" customHeight="1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</row>
    <row r="894" ht="15.75" customHeight="1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</row>
    <row r="895" ht="15.75" customHeight="1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</row>
    <row r="896" ht="15.75" customHeight="1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</row>
    <row r="897" ht="15.75" customHeight="1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</row>
    <row r="898" ht="15.75" customHeight="1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</row>
    <row r="899" ht="15.75" customHeight="1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</row>
    <row r="900" ht="15.75" customHeight="1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</row>
    <row r="901" ht="15.75" customHeight="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</row>
    <row r="902" ht="15.75" customHeight="1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</row>
    <row r="903" ht="15.75" customHeight="1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</row>
    <row r="904" ht="15.75" customHeight="1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</row>
    <row r="905" ht="15.75" customHeight="1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</row>
    <row r="906" ht="15.75" customHeight="1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</row>
    <row r="907" ht="15.75" customHeight="1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</row>
    <row r="908" ht="15.75" customHeight="1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</row>
    <row r="909" ht="15.75" customHeight="1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</row>
    <row r="910" ht="15.75" customHeight="1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</row>
    <row r="911" ht="15.75" customHeight="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</row>
    <row r="912" ht="15.75" customHeight="1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</row>
    <row r="913" ht="15.75" customHeight="1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</row>
    <row r="914" ht="15.75" customHeight="1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</row>
    <row r="915" ht="15.75" customHeight="1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</row>
    <row r="916" ht="15.75" customHeight="1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</row>
    <row r="917" ht="15.75" customHeight="1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</row>
    <row r="918" ht="15.75" customHeight="1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</row>
    <row r="919" ht="15.75" customHeight="1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</row>
    <row r="920" ht="15.75" customHeight="1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</row>
    <row r="921" ht="15.75" customHeight="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</row>
    <row r="922" ht="15.75" customHeight="1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</row>
    <row r="923" ht="15.75" customHeight="1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</row>
    <row r="924" ht="15.75" customHeight="1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</row>
    <row r="925" ht="15.75" customHeight="1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</row>
    <row r="926" ht="15.75" customHeight="1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</row>
    <row r="927" ht="15.75" customHeight="1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</row>
    <row r="928" ht="15.75" customHeight="1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</row>
    <row r="929" ht="15.75" customHeight="1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</row>
    <row r="930" ht="15.75" customHeight="1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</row>
    <row r="931" ht="15.75" customHeight="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</row>
    <row r="932" ht="15.75" customHeight="1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</row>
    <row r="933" ht="15.75" customHeight="1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</row>
    <row r="934" ht="15.75" customHeight="1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</row>
    <row r="935" ht="15.75" customHeight="1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</row>
    <row r="936" ht="15.75" customHeight="1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</row>
    <row r="937" ht="15.75" customHeight="1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</row>
    <row r="938" ht="15.75" customHeight="1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</row>
    <row r="939" ht="15.75" customHeight="1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</row>
    <row r="940" ht="15.75" customHeight="1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</row>
    <row r="941" ht="15.75" customHeight="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</row>
    <row r="942" ht="15.75" customHeight="1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</row>
    <row r="943" ht="15.75" customHeight="1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</row>
    <row r="944" ht="15.75" customHeight="1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</row>
    <row r="945" ht="15.75" customHeight="1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</row>
    <row r="946" ht="15.75" customHeight="1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</row>
    <row r="947" ht="15.75" customHeight="1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</row>
    <row r="948" ht="15.75" customHeight="1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</row>
    <row r="949" ht="15.75" customHeight="1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</row>
    <row r="950" ht="15.75" customHeight="1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</row>
    <row r="951" ht="15.75" customHeight="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</row>
    <row r="952" ht="15.75" customHeight="1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</row>
    <row r="953" ht="15.75" customHeight="1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</row>
    <row r="954" ht="15.75" customHeight="1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</row>
    <row r="955" ht="15.75" customHeight="1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</row>
    <row r="956" ht="15.75" customHeight="1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</row>
    <row r="957" ht="15.75" customHeight="1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</row>
    <row r="958" ht="15.75" customHeight="1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</row>
    <row r="959" ht="15.75" customHeight="1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</row>
    <row r="960" ht="15.75" customHeight="1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</row>
    <row r="961" ht="15.75" customHeight="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</row>
    <row r="962" ht="15.75" customHeight="1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</row>
    <row r="963" ht="15.75" customHeight="1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</row>
    <row r="964" ht="15.75" customHeight="1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</row>
    <row r="965" ht="15.75" customHeight="1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</row>
    <row r="966" ht="15.75" customHeight="1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</row>
    <row r="967" ht="15.75" customHeight="1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</row>
    <row r="968" ht="15.75" customHeight="1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</row>
    <row r="969" ht="15.75" customHeight="1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</row>
    <row r="970" ht="15.75" customHeight="1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</row>
    <row r="971" ht="15.75" customHeight="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</row>
    <row r="972" ht="15.75" customHeight="1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</row>
    <row r="973" ht="15.75" customHeight="1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</row>
    <row r="974" ht="15.75" customHeight="1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</row>
    <row r="975" ht="15.75" customHeight="1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</row>
    <row r="976" ht="15.75" customHeight="1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</row>
    <row r="977" ht="15.75" customHeight="1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</row>
    <row r="978" ht="15.75" customHeight="1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</row>
    <row r="979" ht="15.75" customHeight="1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</row>
    <row r="980" ht="15.75" customHeight="1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</row>
    <row r="981" ht="15.75" customHeight="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</row>
    <row r="982" ht="15.75" customHeight="1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</row>
    <row r="983" ht="15.75" customHeight="1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</row>
    <row r="984" ht="15.75" customHeight="1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</row>
    <row r="985" ht="15.75" customHeight="1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</row>
    <row r="986" ht="15.75" customHeight="1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</row>
    <row r="987" ht="15.75" customHeight="1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</row>
    <row r="988" ht="15.75" customHeight="1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</row>
    <row r="989" ht="15.75" customHeight="1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</row>
    <row r="990" ht="15.75" customHeight="1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</row>
    <row r="991" ht="15.75" customHeight="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</row>
    <row r="992" ht="15.75" customHeight="1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</row>
    <row r="993" ht="15.75" customHeight="1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</row>
    <row r="994" ht="15.75" customHeight="1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</row>
    <row r="995" ht="15.75" customHeight="1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</row>
    <row r="996" ht="15.75" customHeight="1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</row>
    <row r="997" ht="15.75" customHeight="1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</row>
    <row r="998" ht="15.75" customHeight="1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</row>
    <row r="999" ht="15.75" customHeight="1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</row>
    <row r="1000" ht="15.75" customHeight="1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</row>
    <row r="1001" ht="15.75" customHeight="1">
      <c r="A1001" s="78"/>
      <c r="B1001" s="7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</row>
    <row r="1002" ht="15.75" customHeight="1">
      <c r="A1002" s="78"/>
      <c r="B1002" s="78"/>
      <c r="C1002" s="78"/>
      <c r="D1002" s="78"/>
      <c r="E1002" s="78"/>
      <c r="F1002" s="78"/>
      <c r="G1002" s="78"/>
      <c r="H1002" s="78"/>
      <c r="I1002" s="78"/>
      <c r="J1002" s="78"/>
      <c r="K1002" s="78"/>
      <c r="L1002" s="78"/>
      <c r="M1002" s="78"/>
      <c r="N1002" s="78"/>
      <c r="O1002" s="78"/>
      <c r="P1002" s="78"/>
      <c r="Q1002" s="78"/>
      <c r="R1002" s="78"/>
      <c r="S1002" s="78"/>
      <c r="T1002" s="78"/>
      <c r="U1002" s="78"/>
      <c r="V1002" s="78"/>
      <c r="W1002" s="78"/>
      <c r="X1002" s="78"/>
    </row>
    <row r="1003" ht="15.75" customHeight="1">
      <c r="A1003" s="78"/>
      <c r="B1003" s="78"/>
      <c r="C1003" s="78"/>
      <c r="D1003" s="78"/>
      <c r="E1003" s="78"/>
      <c r="F1003" s="78"/>
      <c r="G1003" s="78"/>
      <c r="H1003" s="78"/>
      <c r="I1003" s="78"/>
      <c r="J1003" s="78"/>
      <c r="K1003" s="78"/>
      <c r="L1003" s="78"/>
      <c r="M1003" s="78"/>
      <c r="N1003" s="78"/>
      <c r="O1003" s="78"/>
      <c r="P1003" s="78"/>
      <c r="Q1003" s="78"/>
      <c r="R1003" s="78"/>
      <c r="S1003" s="78"/>
      <c r="T1003" s="78"/>
      <c r="U1003" s="78"/>
      <c r="V1003" s="78"/>
      <c r="W1003" s="78"/>
      <c r="X1003" s="78"/>
    </row>
    <row r="1004" ht="15.75" customHeight="1">
      <c r="A1004" s="78"/>
      <c r="B1004" s="78"/>
      <c r="C1004" s="78"/>
      <c r="D1004" s="78"/>
      <c r="E1004" s="78"/>
      <c r="F1004" s="78"/>
      <c r="G1004" s="78"/>
      <c r="H1004" s="78"/>
      <c r="I1004" s="78"/>
      <c r="J1004" s="78"/>
      <c r="K1004" s="78"/>
      <c r="L1004" s="78"/>
      <c r="M1004" s="78"/>
      <c r="N1004" s="78"/>
      <c r="O1004" s="78"/>
      <c r="P1004" s="78"/>
      <c r="Q1004" s="78"/>
      <c r="R1004" s="78"/>
      <c r="S1004" s="78"/>
      <c r="T1004" s="78"/>
      <c r="U1004" s="78"/>
      <c r="V1004" s="78"/>
      <c r="W1004" s="78"/>
      <c r="X1004" s="78"/>
    </row>
    <row r="1005" ht="15.75" customHeight="1">
      <c r="A1005" s="78"/>
      <c r="B1005" s="78"/>
      <c r="C1005" s="78"/>
      <c r="D1005" s="78"/>
      <c r="E1005" s="78"/>
      <c r="F1005" s="78"/>
      <c r="G1005" s="78"/>
      <c r="H1005" s="78"/>
      <c r="I1005" s="78"/>
      <c r="J1005" s="78"/>
      <c r="K1005" s="78"/>
      <c r="L1005" s="78"/>
      <c r="M1005" s="78"/>
      <c r="N1005" s="78"/>
      <c r="O1005" s="78"/>
      <c r="P1005" s="78"/>
      <c r="Q1005" s="78"/>
      <c r="R1005" s="78"/>
      <c r="S1005" s="78"/>
      <c r="T1005" s="78"/>
      <c r="U1005" s="78"/>
      <c r="V1005" s="78"/>
      <c r="W1005" s="78"/>
      <c r="X1005" s="78"/>
    </row>
    <row r="1006" ht="15.75" customHeight="1">
      <c r="A1006" s="78"/>
      <c r="B1006" s="78"/>
      <c r="C1006" s="78"/>
      <c r="D1006" s="78"/>
      <c r="E1006" s="78"/>
      <c r="F1006" s="78"/>
      <c r="G1006" s="78"/>
      <c r="H1006" s="78"/>
      <c r="I1006" s="78"/>
      <c r="J1006" s="78"/>
      <c r="K1006" s="78"/>
      <c r="L1006" s="78"/>
      <c r="M1006" s="78"/>
      <c r="N1006" s="78"/>
      <c r="O1006" s="78"/>
      <c r="P1006" s="78"/>
      <c r="Q1006" s="78"/>
      <c r="R1006" s="78"/>
      <c r="S1006" s="78"/>
      <c r="T1006" s="78"/>
      <c r="U1006" s="78"/>
      <c r="V1006" s="78"/>
      <c r="W1006" s="78"/>
      <c r="X1006" s="78"/>
    </row>
    <row r="1007" ht="15.75" customHeight="1">
      <c r="A1007" s="78"/>
      <c r="B1007" s="78"/>
      <c r="C1007" s="78"/>
      <c r="D1007" s="78"/>
      <c r="E1007" s="78"/>
      <c r="F1007" s="78"/>
      <c r="G1007" s="78"/>
      <c r="H1007" s="78"/>
      <c r="I1007" s="78"/>
      <c r="J1007" s="78"/>
      <c r="K1007" s="78"/>
      <c r="L1007" s="78"/>
      <c r="M1007" s="78"/>
      <c r="N1007" s="78"/>
      <c r="O1007" s="78"/>
      <c r="P1007" s="78"/>
      <c r="Q1007" s="78"/>
      <c r="R1007" s="78"/>
      <c r="S1007" s="78"/>
      <c r="T1007" s="78"/>
      <c r="U1007" s="78"/>
      <c r="V1007" s="78"/>
      <c r="W1007" s="78"/>
      <c r="X1007" s="78"/>
    </row>
    <row r="1008" ht="15.75" customHeight="1">
      <c r="A1008" s="78"/>
      <c r="B1008" s="78"/>
      <c r="C1008" s="78"/>
      <c r="D1008" s="78"/>
      <c r="E1008" s="78"/>
      <c r="F1008" s="78"/>
      <c r="G1008" s="78"/>
      <c r="H1008" s="78"/>
      <c r="I1008" s="78"/>
      <c r="J1008" s="78"/>
      <c r="K1008" s="78"/>
      <c r="L1008" s="78"/>
      <c r="M1008" s="78"/>
      <c r="N1008" s="78"/>
      <c r="O1008" s="78"/>
      <c r="P1008" s="78"/>
      <c r="Q1008" s="78"/>
      <c r="R1008" s="78"/>
      <c r="S1008" s="78"/>
      <c r="T1008" s="78"/>
      <c r="U1008" s="78"/>
      <c r="V1008" s="78"/>
      <c r="W1008" s="78"/>
      <c r="X1008" s="78"/>
    </row>
    <row r="1009" ht="15.75" customHeight="1">
      <c r="A1009" s="78"/>
      <c r="B1009" s="78"/>
      <c r="C1009" s="78"/>
      <c r="D1009" s="78"/>
      <c r="E1009" s="78"/>
      <c r="F1009" s="78"/>
      <c r="G1009" s="78"/>
      <c r="H1009" s="78"/>
      <c r="I1009" s="78"/>
      <c r="J1009" s="78"/>
      <c r="K1009" s="78"/>
      <c r="L1009" s="78"/>
      <c r="M1009" s="78"/>
      <c r="N1009" s="78"/>
      <c r="O1009" s="78"/>
      <c r="P1009" s="78"/>
      <c r="Q1009" s="78"/>
      <c r="R1009" s="78"/>
      <c r="S1009" s="78"/>
      <c r="T1009" s="78"/>
      <c r="U1009" s="78"/>
      <c r="V1009" s="78"/>
      <c r="W1009" s="78"/>
      <c r="X1009" s="78"/>
    </row>
    <row r="1010" ht="15.75" customHeight="1">
      <c r="A1010" s="78"/>
      <c r="B1010" s="78"/>
      <c r="C1010" s="78"/>
      <c r="D1010" s="78"/>
      <c r="E1010" s="78"/>
      <c r="F1010" s="78"/>
      <c r="G1010" s="78"/>
      <c r="H1010" s="78"/>
      <c r="I1010" s="78"/>
      <c r="J1010" s="78"/>
      <c r="K1010" s="78"/>
      <c r="L1010" s="78"/>
      <c r="M1010" s="78"/>
      <c r="N1010" s="78"/>
      <c r="O1010" s="78"/>
      <c r="P1010" s="78"/>
      <c r="Q1010" s="78"/>
      <c r="R1010" s="78"/>
      <c r="S1010" s="78"/>
      <c r="T1010" s="78"/>
      <c r="U1010" s="78"/>
      <c r="V1010" s="78"/>
      <c r="W1010" s="78"/>
      <c r="X1010" s="78"/>
    </row>
    <row r="1011" ht="15.75" customHeight="1">
      <c r="A1011" s="78"/>
      <c r="B1011" s="78"/>
      <c r="C1011" s="78"/>
      <c r="D1011" s="78"/>
      <c r="E1011" s="78"/>
      <c r="F1011" s="78"/>
      <c r="G1011" s="78"/>
      <c r="H1011" s="78"/>
      <c r="I1011" s="78"/>
      <c r="J1011" s="78"/>
      <c r="K1011" s="78"/>
      <c r="L1011" s="78"/>
      <c r="M1011" s="78"/>
      <c r="N1011" s="78"/>
      <c r="O1011" s="78"/>
      <c r="P1011" s="78"/>
      <c r="Q1011" s="78"/>
      <c r="R1011" s="78"/>
      <c r="S1011" s="78"/>
      <c r="T1011" s="78"/>
      <c r="U1011" s="78"/>
      <c r="V1011" s="78"/>
      <c r="W1011" s="78"/>
      <c r="X1011" s="78"/>
    </row>
    <row r="1012" ht="15.75" customHeight="1">
      <c r="A1012" s="78"/>
      <c r="B1012" s="78"/>
      <c r="C1012" s="78"/>
      <c r="D1012" s="78"/>
      <c r="E1012" s="78"/>
      <c r="F1012" s="78"/>
      <c r="G1012" s="78"/>
      <c r="H1012" s="78"/>
      <c r="I1012" s="78"/>
      <c r="J1012" s="78"/>
      <c r="K1012" s="78"/>
      <c r="L1012" s="78"/>
      <c r="M1012" s="78"/>
      <c r="N1012" s="78"/>
      <c r="O1012" s="78"/>
      <c r="P1012" s="78"/>
      <c r="Q1012" s="78"/>
      <c r="R1012" s="78"/>
      <c r="S1012" s="78"/>
      <c r="T1012" s="78"/>
      <c r="U1012" s="78"/>
      <c r="V1012" s="78"/>
      <c r="W1012" s="78"/>
      <c r="X1012" s="78"/>
    </row>
    <row r="1013" ht="15.75" customHeight="1">
      <c r="A1013" s="78"/>
      <c r="B1013" s="78"/>
      <c r="C1013" s="78"/>
      <c r="D1013" s="78"/>
      <c r="E1013" s="78"/>
      <c r="F1013" s="78"/>
      <c r="G1013" s="78"/>
      <c r="H1013" s="78"/>
      <c r="I1013" s="78"/>
      <c r="J1013" s="78"/>
      <c r="K1013" s="78"/>
      <c r="L1013" s="78"/>
      <c r="M1013" s="78"/>
      <c r="N1013" s="78"/>
      <c r="O1013" s="78"/>
      <c r="P1013" s="78"/>
      <c r="Q1013" s="78"/>
      <c r="R1013" s="78"/>
      <c r="S1013" s="78"/>
      <c r="T1013" s="78"/>
      <c r="U1013" s="78"/>
      <c r="V1013" s="78"/>
      <c r="W1013" s="78"/>
      <c r="X1013" s="78"/>
    </row>
    <row r="1014" ht="15.75" customHeight="1">
      <c r="A1014" s="78"/>
      <c r="B1014" s="78"/>
      <c r="C1014" s="78"/>
      <c r="D1014" s="78"/>
      <c r="E1014" s="78"/>
      <c r="F1014" s="78"/>
      <c r="G1014" s="78"/>
      <c r="H1014" s="78"/>
      <c r="I1014" s="78"/>
      <c r="J1014" s="78"/>
      <c r="K1014" s="78"/>
      <c r="L1014" s="78"/>
      <c r="M1014" s="78"/>
      <c r="N1014" s="78"/>
      <c r="O1014" s="78"/>
      <c r="P1014" s="78"/>
      <c r="Q1014" s="78"/>
      <c r="R1014" s="78"/>
      <c r="S1014" s="78"/>
      <c r="T1014" s="78"/>
      <c r="U1014" s="78"/>
      <c r="V1014" s="78"/>
      <c r="W1014" s="78"/>
      <c r="X1014" s="78"/>
    </row>
    <row r="1015" ht="15.75" customHeight="1">
      <c r="A1015" s="78"/>
      <c r="B1015" s="78"/>
      <c r="C1015" s="78"/>
      <c r="D1015" s="78"/>
      <c r="E1015" s="78"/>
      <c r="F1015" s="78"/>
      <c r="G1015" s="78"/>
      <c r="H1015" s="78"/>
      <c r="I1015" s="78"/>
      <c r="J1015" s="78"/>
      <c r="K1015" s="78"/>
      <c r="L1015" s="78"/>
      <c r="M1015" s="78"/>
      <c r="N1015" s="78"/>
      <c r="O1015" s="78"/>
      <c r="P1015" s="78"/>
      <c r="Q1015" s="78"/>
      <c r="R1015" s="78"/>
      <c r="S1015" s="78"/>
      <c r="T1015" s="78"/>
      <c r="U1015" s="78"/>
      <c r="V1015" s="78"/>
      <c r="W1015" s="78"/>
      <c r="X1015" s="78"/>
    </row>
    <row r="1016" ht="15.75" customHeight="1">
      <c r="A1016" s="78"/>
      <c r="B1016" s="78"/>
      <c r="C1016" s="78"/>
      <c r="D1016" s="78"/>
      <c r="E1016" s="78"/>
      <c r="F1016" s="78"/>
      <c r="G1016" s="78"/>
      <c r="H1016" s="78"/>
      <c r="I1016" s="78"/>
      <c r="J1016" s="78"/>
      <c r="K1016" s="78"/>
      <c r="L1016" s="78"/>
      <c r="M1016" s="78"/>
      <c r="N1016" s="78"/>
      <c r="O1016" s="78"/>
      <c r="P1016" s="78"/>
      <c r="Q1016" s="78"/>
      <c r="R1016" s="78"/>
      <c r="S1016" s="78"/>
      <c r="T1016" s="78"/>
      <c r="U1016" s="78"/>
      <c r="V1016" s="78"/>
      <c r="W1016" s="78"/>
      <c r="X1016" s="78"/>
    </row>
    <row r="1017" ht="15.75" customHeight="1">
      <c r="A1017" s="78"/>
      <c r="B1017" s="78"/>
      <c r="C1017" s="78"/>
      <c r="D1017" s="78"/>
      <c r="E1017" s="78"/>
      <c r="F1017" s="78"/>
      <c r="G1017" s="78"/>
      <c r="H1017" s="78"/>
      <c r="I1017" s="78"/>
      <c r="J1017" s="78"/>
      <c r="K1017" s="78"/>
      <c r="L1017" s="78"/>
      <c r="M1017" s="78"/>
      <c r="N1017" s="78"/>
      <c r="O1017" s="78"/>
      <c r="P1017" s="78"/>
      <c r="Q1017" s="78"/>
      <c r="R1017" s="78"/>
      <c r="S1017" s="78"/>
      <c r="T1017" s="78"/>
      <c r="U1017" s="78"/>
      <c r="V1017" s="78"/>
      <c r="W1017" s="78"/>
      <c r="X1017" s="78"/>
    </row>
    <row r="1018" ht="15.75" customHeight="1">
      <c r="A1018" s="78"/>
      <c r="B1018" s="78"/>
      <c r="C1018" s="78"/>
      <c r="D1018" s="78"/>
      <c r="E1018" s="78"/>
      <c r="F1018" s="78"/>
      <c r="G1018" s="78"/>
      <c r="H1018" s="78"/>
      <c r="I1018" s="78"/>
      <c r="J1018" s="78"/>
      <c r="K1018" s="78"/>
      <c r="L1018" s="78"/>
      <c r="M1018" s="78"/>
      <c r="N1018" s="78"/>
      <c r="O1018" s="78"/>
      <c r="P1018" s="78"/>
      <c r="Q1018" s="78"/>
      <c r="R1018" s="78"/>
      <c r="S1018" s="78"/>
      <c r="T1018" s="78"/>
      <c r="U1018" s="78"/>
      <c r="V1018" s="78"/>
      <c r="W1018" s="78"/>
      <c r="X1018" s="78"/>
    </row>
    <row r="1019" ht="15.75" customHeight="1">
      <c r="A1019" s="78"/>
      <c r="B1019" s="78"/>
      <c r="C1019" s="78"/>
      <c r="D1019" s="78"/>
      <c r="E1019" s="78"/>
      <c r="F1019" s="78"/>
      <c r="G1019" s="78"/>
      <c r="H1019" s="78"/>
      <c r="I1019" s="78"/>
      <c r="J1019" s="78"/>
      <c r="K1019" s="78"/>
      <c r="L1019" s="78"/>
      <c r="M1019" s="78"/>
      <c r="N1019" s="78"/>
      <c r="O1019" s="78"/>
      <c r="P1019" s="78"/>
      <c r="Q1019" s="78"/>
      <c r="R1019" s="78"/>
      <c r="S1019" s="78"/>
      <c r="T1019" s="78"/>
      <c r="U1019" s="78"/>
      <c r="V1019" s="78"/>
      <c r="W1019" s="78"/>
      <c r="X1019" s="78"/>
    </row>
    <row r="1020" ht="15.75" customHeight="1">
      <c r="A1020" s="78"/>
      <c r="B1020" s="78"/>
      <c r="C1020" s="78"/>
      <c r="D1020" s="78"/>
      <c r="E1020" s="78"/>
      <c r="F1020" s="78"/>
      <c r="G1020" s="78"/>
      <c r="H1020" s="78"/>
      <c r="I1020" s="78"/>
      <c r="J1020" s="78"/>
      <c r="K1020" s="78"/>
      <c r="L1020" s="78"/>
      <c r="M1020" s="78"/>
      <c r="N1020" s="78"/>
      <c r="O1020" s="78"/>
      <c r="P1020" s="78"/>
      <c r="Q1020" s="78"/>
      <c r="R1020" s="78"/>
      <c r="S1020" s="78"/>
      <c r="T1020" s="78"/>
      <c r="U1020" s="78"/>
      <c r="V1020" s="78"/>
      <c r="W1020" s="78"/>
      <c r="X1020" s="78"/>
    </row>
    <row r="1021" ht="15.75" customHeight="1">
      <c r="A1021" s="78"/>
      <c r="B1021" s="78"/>
      <c r="C1021" s="78"/>
      <c r="D1021" s="78"/>
      <c r="E1021" s="78"/>
      <c r="F1021" s="78"/>
      <c r="G1021" s="78"/>
      <c r="H1021" s="78"/>
      <c r="I1021" s="78"/>
      <c r="J1021" s="78"/>
      <c r="K1021" s="78"/>
      <c r="L1021" s="78"/>
      <c r="M1021" s="78"/>
      <c r="N1021" s="78"/>
      <c r="O1021" s="78"/>
      <c r="P1021" s="78"/>
      <c r="Q1021" s="78"/>
      <c r="R1021" s="78"/>
      <c r="S1021" s="78"/>
      <c r="T1021" s="78"/>
      <c r="U1021" s="78"/>
      <c r="V1021" s="78"/>
      <c r="W1021" s="78"/>
      <c r="X1021" s="78"/>
    </row>
    <row r="1022" ht="15.75" customHeight="1">
      <c r="A1022" s="78"/>
      <c r="B1022" s="78"/>
      <c r="C1022" s="78"/>
      <c r="D1022" s="78"/>
      <c r="E1022" s="78"/>
      <c r="F1022" s="78"/>
      <c r="G1022" s="78"/>
      <c r="H1022" s="78"/>
      <c r="I1022" s="78"/>
      <c r="J1022" s="78"/>
      <c r="K1022" s="78"/>
      <c r="L1022" s="78"/>
      <c r="M1022" s="78"/>
      <c r="N1022" s="78"/>
      <c r="O1022" s="78"/>
      <c r="P1022" s="78"/>
      <c r="Q1022" s="78"/>
      <c r="R1022" s="78"/>
      <c r="S1022" s="78"/>
      <c r="T1022" s="78"/>
      <c r="U1022" s="78"/>
      <c r="V1022" s="78"/>
      <c r="W1022" s="78"/>
      <c r="X1022" s="78"/>
    </row>
    <row r="1023" ht="15.75" customHeight="1">
      <c r="A1023" s="78"/>
      <c r="B1023" s="78"/>
      <c r="C1023" s="78"/>
      <c r="D1023" s="78"/>
      <c r="E1023" s="78"/>
      <c r="F1023" s="78"/>
      <c r="G1023" s="78"/>
      <c r="H1023" s="78"/>
      <c r="I1023" s="78"/>
      <c r="J1023" s="78"/>
      <c r="K1023" s="78"/>
      <c r="L1023" s="78"/>
      <c r="M1023" s="78"/>
      <c r="N1023" s="78"/>
      <c r="O1023" s="78"/>
      <c r="P1023" s="78"/>
      <c r="Q1023" s="78"/>
      <c r="R1023" s="78"/>
      <c r="S1023" s="78"/>
      <c r="T1023" s="78"/>
      <c r="U1023" s="78"/>
      <c r="V1023" s="78"/>
      <c r="W1023" s="78"/>
      <c r="X1023" s="78"/>
    </row>
    <row r="1024" ht="15.75" customHeight="1">
      <c r="A1024" s="78"/>
      <c r="B1024" s="78"/>
      <c r="C1024" s="78"/>
      <c r="D1024" s="78"/>
      <c r="E1024" s="78"/>
      <c r="F1024" s="78"/>
      <c r="G1024" s="78"/>
      <c r="H1024" s="78"/>
      <c r="I1024" s="78"/>
      <c r="J1024" s="78"/>
      <c r="K1024" s="78"/>
      <c r="L1024" s="78"/>
      <c r="M1024" s="78"/>
      <c r="N1024" s="78"/>
      <c r="O1024" s="78"/>
      <c r="P1024" s="78"/>
      <c r="Q1024" s="78"/>
      <c r="R1024" s="78"/>
      <c r="S1024" s="78"/>
      <c r="T1024" s="78"/>
      <c r="U1024" s="78"/>
      <c r="V1024" s="78"/>
      <c r="W1024" s="78"/>
      <c r="X1024" s="78"/>
    </row>
    <row r="1025" ht="15.75" customHeight="1">
      <c r="A1025" s="78"/>
      <c r="B1025" s="78"/>
      <c r="C1025" s="78"/>
      <c r="D1025" s="78"/>
      <c r="E1025" s="78"/>
      <c r="F1025" s="78"/>
      <c r="G1025" s="78"/>
      <c r="H1025" s="78"/>
      <c r="I1025" s="78"/>
      <c r="J1025" s="78"/>
      <c r="K1025" s="78"/>
      <c r="L1025" s="78"/>
      <c r="M1025" s="78"/>
      <c r="N1025" s="78"/>
      <c r="O1025" s="78"/>
      <c r="P1025" s="78"/>
      <c r="Q1025" s="78"/>
      <c r="R1025" s="78"/>
      <c r="S1025" s="78"/>
      <c r="T1025" s="78"/>
      <c r="U1025" s="78"/>
      <c r="V1025" s="78"/>
      <c r="W1025" s="78"/>
      <c r="X1025" s="78"/>
    </row>
    <row r="1026" ht="15.75" customHeight="1">
      <c r="A1026" s="78"/>
      <c r="B1026" s="78"/>
      <c r="C1026" s="78"/>
      <c r="D1026" s="78"/>
      <c r="E1026" s="78"/>
      <c r="F1026" s="78"/>
      <c r="G1026" s="78"/>
      <c r="H1026" s="78"/>
      <c r="I1026" s="78"/>
      <c r="J1026" s="78"/>
      <c r="K1026" s="78"/>
      <c r="L1026" s="78"/>
      <c r="M1026" s="78"/>
      <c r="N1026" s="78"/>
      <c r="O1026" s="78"/>
      <c r="P1026" s="78"/>
      <c r="Q1026" s="78"/>
      <c r="R1026" s="78"/>
      <c r="S1026" s="78"/>
      <c r="T1026" s="78"/>
      <c r="U1026" s="78"/>
      <c r="V1026" s="78"/>
      <c r="W1026" s="78"/>
      <c r="X1026" s="78"/>
    </row>
    <row r="1027" ht="15.75" customHeight="1">
      <c r="A1027" s="78"/>
      <c r="B1027" s="78"/>
      <c r="C1027" s="78"/>
      <c r="D1027" s="78"/>
      <c r="E1027" s="78"/>
      <c r="F1027" s="78"/>
      <c r="G1027" s="78"/>
      <c r="H1027" s="78"/>
      <c r="I1027" s="78"/>
      <c r="J1027" s="78"/>
      <c r="K1027" s="78"/>
      <c r="L1027" s="78"/>
      <c r="M1027" s="78"/>
      <c r="N1027" s="78"/>
      <c r="O1027" s="78"/>
      <c r="P1027" s="78"/>
      <c r="Q1027" s="78"/>
      <c r="R1027" s="78"/>
      <c r="S1027" s="78"/>
      <c r="T1027" s="78"/>
      <c r="U1027" s="78"/>
      <c r="V1027" s="78"/>
      <c r="W1027" s="78"/>
      <c r="X1027" s="78"/>
    </row>
    <row r="1028" ht="15.75" customHeight="1">
      <c r="A1028" s="78"/>
      <c r="B1028" s="78"/>
      <c r="C1028" s="78"/>
      <c r="D1028" s="78"/>
      <c r="E1028" s="78"/>
      <c r="F1028" s="78"/>
      <c r="G1028" s="78"/>
      <c r="H1028" s="78"/>
      <c r="I1028" s="78"/>
      <c r="J1028" s="78"/>
      <c r="K1028" s="78"/>
      <c r="L1028" s="78"/>
      <c r="M1028" s="78"/>
      <c r="N1028" s="78"/>
      <c r="O1028" s="78"/>
      <c r="P1028" s="78"/>
      <c r="Q1028" s="78"/>
      <c r="R1028" s="78"/>
      <c r="S1028" s="78"/>
      <c r="T1028" s="78"/>
      <c r="U1028" s="78"/>
      <c r="V1028" s="78"/>
      <c r="W1028" s="78"/>
      <c r="X1028" s="78"/>
    </row>
    <row r="1029" ht="15.75" customHeight="1">
      <c r="A1029" s="78"/>
      <c r="B1029" s="78"/>
      <c r="C1029" s="78"/>
      <c r="D1029" s="78"/>
      <c r="E1029" s="78"/>
      <c r="F1029" s="78"/>
      <c r="G1029" s="78"/>
      <c r="H1029" s="78"/>
      <c r="I1029" s="78"/>
      <c r="J1029" s="78"/>
      <c r="K1029" s="78"/>
      <c r="L1029" s="78"/>
      <c r="M1029" s="78"/>
      <c r="N1029" s="78"/>
      <c r="O1029" s="78"/>
      <c r="P1029" s="78"/>
      <c r="Q1029" s="78"/>
      <c r="R1029" s="78"/>
      <c r="S1029" s="78"/>
      <c r="T1029" s="78"/>
      <c r="U1029" s="78"/>
      <c r="V1029" s="78"/>
      <c r="W1029" s="78"/>
      <c r="X1029" s="78"/>
    </row>
    <row r="1030" ht="15.75" customHeight="1">
      <c r="A1030" s="78"/>
      <c r="B1030" s="78"/>
      <c r="C1030" s="78"/>
      <c r="D1030" s="78"/>
      <c r="E1030" s="78"/>
      <c r="F1030" s="78"/>
      <c r="G1030" s="78"/>
      <c r="H1030" s="78"/>
      <c r="I1030" s="78"/>
      <c r="J1030" s="78"/>
      <c r="K1030" s="78"/>
      <c r="L1030" s="78"/>
      <c r="M1030" s="78"/>
      <c r="N1030" s="78"/>
      <c r="O1030" s="78"/>
      <c r="P1030" s="78"/>
      <c r="Q1030" s="78"/>
      <c r="R1030" s="78"/>
      <c r="S1030" s="78"/>
      <c r="T1030" s="78"/>
      <c r="U1030" s="78"/>
      <c r="V1030" s="78"/>
      <c r="W1030" s="78"/>
      <c r="X1030" s="78"/>
    </row>
    <row r="1031" ht="15.75" customHeight="1">
      <c r="A1031" s="78"/>
      <c r="B1031" s="78"/>
      <c r="C1031" s="78"/>
      <c r="D1031" s="78"/>
      <c r="E1031" s="78"/>
      <c r="F1031" s="78"/>
      <c r="G1031" s="78"/>
      <c r="H1031" s="78"/>
      <c r="I1031" s="78"/>
      <c r="J1031" s="78"/>
      <c r="K1031" s="78"/>
      <c r="L1031" s="78"/>
      <c r="M1031" s="78"/>
      <c r="N1031" s="78"/>
      <c r="O1031" s="78"/>
      <c r="P1031" s="78"/>
      <c r="Q1031" s="78"/>
      <c r="R1031" s="78"/>
      <c r="S1031" s="78"/>
      <c r="T1031" s="78"/>
      <c r="U1031" s="78"/>
      <c r="V1031" s="78"/>
      <c r="W1031" s="78"/>
      <c r="X1031" s="78"/>
    </row>
    <row r="1032" ht="15.75" customHeight="1">
      <c r="A1032" s="78"/>
      <c r="B1032" s="78"/>
      <c r="C1032" s="78"/>
      <c r="D1032" s="78"/>
      <c r="E1032" s="78"/>
      <c r="F1032" s="78"/>
      <c r="G1032" s="78"/>
      <c r="H1032" s="78"/>
      <c r="I1032" s="78"/>
      <c r="J1032" s="78"/>
      <c r="K1032" s="78"/>
      <c r="L1032" s="78"/>
      <c r="M1032" s="78"/>
      <c r="N1032" s="78"/>
      <c r="O1032" s="78"/>
      <c r="P1032" s="78"/>
      <c r="Q1032" s="78"/>
      <c r="R1032" s="78"/>
      <c r="S1032" s="78"/>
      <c r="T1032" s="78"/>
      <c r="U1032" s="78"/>
      <c r="V1032" s="78"/>
      <c r="W1032" s="78"/>
      <c r="X1032" s="78"/>
    </row>
    <row r="1033" ht="15.75" customHeight="1">
      <c r="A1033" s="78"/>
      <c r="B1033" s="78"/>
      <c r="C1033" s="78"/>
      <c r="D1033" s="78"/>
      <c r="E1033" s="78"/>
      <c r="F1033" s="78"/>
      <c r="G1033" s="78"/>
      <c r="H1033" s="78"/>
      <c r="I1033" s="78"/>
      <c r="J1033" s="78"/>
      <c r="K1033" s="78"/>
      <c r="L1033" s="78"/>
      <c r="M1033" s="78"/>
      <c r="N1033" s="78"/>
      <c r="O1033" s="78"/>
      <c r="P1033" s="78"/>
      <c r="Q1033" s="78"/>
      <c r="R1033" s="78"/>
      <c r="S1033" s="78"/>
      <c r="T1033" s="78"/>
      <c r="U1033" s="78"/>
      <c r="V1033" s="78"/>
      <c r="W1033" s="78"/>
      <c r="X1033" s="78"/>
    </row>
    <row r="1034" ht="15.75" customHeight="1">
      <c r="A1034" s="78"/>
      <c r="B1034" s="78"/>
      <c r="C1034" s="78"/>
      <c r="D1034" s="78"/>
      <c r="E1034" s="78"/>
      <c r="F1034" s="78"/>
      <c r="G1034" s="78"/>
      <c r="H1034" s="78"/>
      <c r="I1034" s="78"/>
      <c r="J1034" s="78"/>
      <c r="K1034" s="78"/>
      <c r="L1034" s="78"/>
      <c r="M1034" s="78"/>
      <c r="N1034" s="78"/>
      <c r="O1034" s="78"/>
      <c r="P1034" s="78"/>
      <c r="Q1034" s="78"/>
      <c r="R1034" s="78"/>
      <c r="S1034" s="78"/>
      <c r="T1034" s="78"/>
      <c r="U1034" s="78"/>
      <c r="V1034" s="78"/>
      <c r="W1034" s="78"/>
      <c r="X1034" s="78"/>
    </row>
    <row r="1035" ht="15.75" customHeight="1">
      <c r="A1035" s="78"/>
      <c r="B1035" s="78"/>
      <c r="C1035" s="78"/>
      <c r="D1035" s="78"/>
      <c r="E1035" s="78"/>
      <c r="F1035" s="78"/>
      <c r="G1035" s="78"/>
      <c r="H1035" s="78"/>
      <c r="I1035" s="78"/>
      <c r="J1035" s="78"/>
      <c r="K1035" s="78"/>
      <c r="L1035" s="78"/>
      <c r="M1035" s="78"/>
      <c r="N1035" s="78"/>
      <c r="O1035" s="78"/>
      <c r="P1035" s="78"/>
      <c r="Q1035" s="78"/>
      <c r="R1035" s="78"/>
      <c r="S1035" s="78"/>
      <c r="T1035" s="78"/>
      <c r="U1035" s="78"/>
      <c r="V1035" s="78"/>
      <c r="W1035" s="78"/>
      <c r="X1035" s="78"/>
    </row>
    <row r="1036" ht="15.75" customHeight="1">
      <c r="A1036" s="78"/>
      <c r="B1036" s="78"/>
      <c r="C1036" s="78"/>
      <c r="D1036" s="78"/>
      <c r="E1036" s="78"/>
      <c r="F1036" s="78"/>
      <c r="G1036" s="78"/>
      <c r="H1036" s="78"/>
      <c r="I1036" s="78"/>
      <c r="J1036" s="78"/>
      <c r="K1036" s="78"/>
      <c r="L1036" s="78"/>
      <c r="M1036" s="78"/>
      <c r="N1036" s="78"/>
      <c r="O1036" s="78"/>
      <c r="P1036" s="78"/>
      <c r="Q1036" s="78"/>
      <c r="R1036" s="78"/>
      <c r="S1036" s="78"/>
      <c r="T1036" s="78"/>
      <c r="U1036" s="78"/>
      <c r="V1036" s="78"/>
      <c r="W1036" s="78"/>
      <c r="X1036" s="78"/>
    </row>
    <row r="1037" ht="15.75" customHeight="1">
      <c r="A1037" s="78"/>
      <c r="B1037" s="78"/>
      <c r="C1037" s="78"/>
      <c r="D1037" s="78"/>
      <c r="E1037" s="78"/>
      <c r="F1037" s="78"/>
      <c r="G1037" s="78"/>
      <c r="H1037" s="78"/>
      <c r="I1037" s="78"/>
      <c r="J1037" s="78"/>
      <c r="K1037" s="78"/>
      <c r="L1037" s="78"/>
      <c r="M1037" s="78"/>
      <c r="N1037" s="78"/>
      <c r="O1037" s="78"/>
      <c r="P1037" s="78"/>
      <c r="Q1037" s="78"/>
      <c r="R1037" s="78"/>
      <c r="S1037" s="78"/>
      <c r="T1037" s="78"/>
      <c r="U1037" s="78"/>
      <c r="V1037" s="78"/>
      <c r="W1037" s="78"/>
      <c r="X1037" s="78"/>
    </row>
    <row r="1038" ht="15.75" customHeight="1">
      <c r="A1038" s="78"/>
      <c r="B1038" s="78"/>
      <c r="C1038" s="78"/>
      <c r="D1038" s="78"/>
      <c r="E1038" s="78"/>
      <c r="F1038" s="78"/>
      <c r="G1038" s="78"/>
      <c r="H1038" s="78"/>
      <c r="I1038" s="78"/>
      <c r="J1038" s="78"/>
      <c r="K1038" s="78"/>
      <c r="L1038" s="78"/>
      <c r="M1038" s="78"/>
      <c r="N1038" s="78"/>
      <c r="O1038" s="78"/>
      <c r="P1038" s="78"/>
      <c r="Q1038" s="78"/>
      <c r="R1038" s="78"/>
      <c r="S1038" s="78"/>
      <c r="T1038" s="78"/>
      <c r="U1038" s="78"/>
      <c r="V1038" s="78"/>
      <c r="W1038" s="78"/>
      <c r="X1038" s="78"/>
    </row>
    <row r="1039" ht="15.75" customHeight="1">
      <c r="A1039" s="78"/>
      <c r="B1039" s="78"/>
      <c r="C1039" s="78"/>
      <c r="D1039" s="78"/>
      <c r="E1039" s="78"/>
      <c r="F1039" s="78"/>
      <c r="G1039" s="78"/>
      <c r="H1039" s="78"/>
      <c r="I1039" s="78"/>
      <c r="J1039" s="78"/>
      <c r="K1039" s="78"/>
      <c r="L1039" s="78"/>
      <c r="M1039" s="78"/>
      <c r="N1039" s="78"/>
      <c r="O1039" s="78"/>
      <c r="P1039" s="78"/>
      <c r="Q1039" s="78"/>
      <c r="R1039" s="78"/>
      <c r="S1039" s="78"/>
      <c r="T1039" s="78"/>
      <c r="U1039" s="78"/>
      <c r="V1039" s="78"/>
      <c r="W1039" s="78"/>
      <c r="X1039" s="78"/>
    </row>
    <row r="1040" ht="15.75" customHeight="1">
      <c r="A1040" s="78"/>
      <c r="B1040" s="78"/>
      <c r="C1040" s="78"/>
      <c r="D1040" s="78"/>
      <c r="E1040" s="78"/>
      <c r="F1040" s="78"/>
      <c r="G1040" s="78"/>
      <c r="H1040" s="78"/>
      <c r="I1040" s="78"/>
      <c r="J1040" s="78"/>
      <c r="K1040" s="78"/>
      <c r="L1040" s="78"/>
      <c r="M1040" s="78"/>
      <c r="N1040" s="78"/>
      <c r="O1040" s="78"/>
      <c r="P1040" s="78"/>
      <c r="Q1040" s="78"/>
      <c r="R1040" s="78"/>
      <c r="S1040" s="78"/>
      <c r="T1040" s="78"/>
      <c r="U1040" s="78"/>
      <c r="V1040" s="78"/>
      <c r="W1040" s="78"/>
      <c r="X1040" s="78"/>
    </row>
    <row r="1041" ht="15.75" customHeight="1">
      <c r="A1041" s="78"/>
      <c r="B1041" s="78"/>
      <c r="C1041" s="78"/>
      <c r="D1041" s="78"/>
      <c r="E1041" s="78"/>
      <c r="F1041" s="78"/>
      <c r="G1041" s="78"/>
      <c r="H1041" s="78"/>
      <c r="I1041" s="78"/>
      <c r="J1041" s="78"/>
      <c r="K1041" s="78"/>
      <c r="L1041" s="78"/>
      <c r="M1041" s="78"/>
      <c r="N1041" s="78"/>
      <c r="O1041" s="78"/>
      <c r="P1041" s="78"/>
      <c r="Q1041" s="78"/>
      <c r="R1041" s="78"/>
      <c r="S1041" s="78"/>
      <c r="T1041" s="78"/>
      <c r="U1041" s="78"/>
      <c r="V1041" s="78"/>
      <c r="W1041" s="78"/>
      <c r="X1041" s="78"/>
    </row>
    <row r="1042" ht="15.75" customHeight="1">
      <c r="A1042" s="78"/>
      <c r="B1042" s="78"/>
      <c r="C1042" s="78"/>
      <c r="D1042" s="78"/>
      <c r="E1042" s="78"/>
      <c r="F1042" s="78"/>
      <c r="G1042" s="78"/>
      <c r="H1042" s="78"/>
      <c r="I1042" s="78"/>
      <c r="J1042" s="78"/>
      <c r="K1042" s="78"/>
      <c r="L1042" s="78"/>
      <c r="M1042" s="78"/>
      <c r="N1042" s="78"/>
      <c r="O1042" s="78"/>
      <c r="P1042" s="78"/>
      <c r="Q1042" s="78"/>
      <c r="R1042" s="78"/>
      <c r="S1042" s="78"/>
      <c r="T1042" s="78"/>
      <c r="U1042" s="78"/>
      <c r="V1042" s="78"/>
      <c r="W1042" s="78"/>
      <c r="X1042" s="78"/>
    </row>
    <row r="1043" ht="15.75" customHeight="1">
      <c r="A1043" s="78"/>
      <c r="B1043" s="78"/>
      <c r="C1043" s="78"/>
      <c r="D1043" s="78"/>
      <c r="E1043" s="78"/>
      <c r="F1043" s="78"/>
      <c r="G1043" s="78"/>
      <c r="H1043" s="78"/>
      <c r="I1043" s="78"/>
      <c r="J1043" s="78"/>
      <c r="K1043" s="78"/>
      <c r="L1043" s="78"/>
      <c r="M1043" s="78"/>
      <c r="N1043" s="78"/>
      <c r="O1043" s="78"/>
      <c r="P1043" s="78"/>
      <c r="Q1043" s="78"/>
      <c r="R1043" s="78"/>
      <c r="S1043" s="78"/>
      <c r="T1043" s="78"/>
      <c r="U1043" s="78"/>
      <c r="V1043" s="78"/>
      <c r="W1043" s="78"/>
      <c r="X1043" s="78"/>
    </row>
    <row r="1044" ht="15.75" customHeight="1">
      <c r="A1044" s="78"/>
      <c r="B1044" s="78"/>
      <c r="C1044" s="78"/>
      <c r="D1044" s="78"/>
      <c r="E1044" s="78"/>
      <c r="F1044" s="78"/>
      <c r="G1044" s="78"/>
      <c r="H1044" s="78"/>
      <c r="I1044" s="78"/>
      <c r="J1044" s="78"/>
      <c r="K1044" s="78"/>
      <c r="L1044" s="78"/>
      <c r="M1044" s="78"/>
      <c r="N1044" s="78"/>
      <c r="O1044" s="78"/>
      <c r="P1044" s="78"/>
      <c r="Q1044" s="78"/>
      <c r="R1044" s="78"/>
      <c r="S1044" s="78"/>
      <c r="T1044" s="78"/>
      <c r="U1044" s="78"/>
      <c r="V1044" s="78"/>
      <c r="W1044" s="78"/>
      <c r="X1044" s="78"/>
    </row>
    <row r="1045" ht="15.75" customHeight="1">
      <c r="A1045" s="78"/>
      <c r="B1045" s="78"/>
      <c r="C1045" s="78"/>
      <c r="D1045" s="78"/>
      <c r="E1045" s="78"/>
      <c r="F1045" s="78"/>
      <c r="G1045" s="78"/>
      <c r="H1045" s="78"/>
      <c r="I1045" s="78"/>
      <c r="J1045" s="78"/>
      <c r="K1045" s="78"/>
      <c r="L1045" s="78"/>
      <c r="M1045" s="78"/>
      <c r="N1045" s="78"/>
      <c r="O1045" s="78"/>
      <c r="P1045" s="78"/>
      <c r="Q1045" s="78"/>
      <c r="R1045" s="78"/>
      <c r="S1045" s="78"/>
      <c r="T1045" s="78"/>
      <c r="U1045" s="78"/>
      <c r="V1045" s="78"/>
      <c r="W1045" s="78"/>
      <c r="X1045" s="78"/>
    </row>
    <row r="1046" ht="15.75" customHeight="1">
      <c r="A1046" s="78"/>
      <c r="B1046" s="78"/>
      <c r="C1046" s="78"/>
      <c r="D1046" s="78"/>
      <c r="E1046" s="78"/>
      <c r="F1046" s="78"/>
      <c r="G1046" s="78"/>
      <c r="H1046" s="78"/>
      <c r="I1046" s="78"/>
      <c r="J1046" s="78"/>
      <c r="K1046" s="78"/>
      <c r="L1046" s="78"/>
      <c r="M1046" s="78"/>
      <c r="N1046" s="78"/>
      <c r="O1046" s="78"/>
      <c r="P1046" s="78"/>
      <c r="Q1046" s="78"/>
      <c r="R1046" s="78"/>
      <c r="S1046" s="78"/>
      <c r="T1046" s="78"/>
      <c r="U1046" s="78"/>
      <c r="V1046" s="78"/>
      <c r="W1046" s="78"/>
      <c r="X1046" s="78"/>
    </row>
    <row r="1047" ht="15.75" customHeight="1">
      <c r="A1047" s="78"/>
      <c r="B1047" s="78"/>
      <c r="C1047" s="78"/>
      <c r="D1047" s="78"/>
      <c r="E1047" s="78"/>
      <c r="F1047" s="78"/>
      <c r="G1047" s="78"/>
      <c r="H1047" s="78"/>
      <c r="I1047" s="78"/>
      <c r="J1047" s="78"/>
      <c r="K1047" s="78"/>
      <c r="L1047" s="78"/>
      <c r="M1047" s="78"/>
      <c r="N1047" s="78"/>
      <c r="O1047" s="78"/>
      <c r="P1047" s="78"/>
      <c r="Q1047" s="78"/>
      <c r="R1047" s="78"/>
      <c r="S1047" s="78"/>
      <c r="T1047" s="78"/>
      <c r="U1047" s="78"/>
      <c r="V1047" s="78"/>
      <c r="W1047" s="78"/>
      <c r="X1047" s="78"/>
    </row>
    <row r="1048" ht="15.75" customHeight="1">
      <c r="A1048" s="78"/>
      <c r="B1048" s="78"/>
      <c r="C1048" s="78"/>
      <c r="D1048" s="78"/>
      <c r="E1048" s="78"/>
      <c r="F1048" s="78"/>
      <c r="G1048" s="78"/>
      <c r="H1048" s="78"/>
      <c r="I1048" s="78"/>
      <c r="J1048" s="78"/>
      <c r="K1048" s="78"/>
      <c r="L1048" s="78"/>
      <c r="M1048" s="78"/>
      <c r="N1048" s="78"/>
      <c r="O1048" s="78"/>
      <c r="P1048" s="78"/>
      <c r="Q1048" s="78"/>
      <c r="R1048" s="78"/>
      <c r="S1048" s="78"/>
      <c r="T1048" s="78"/>
      <c r="U1048" s="78"/>
      <c r="V1048" s="78"/>
      <c r="W1048" s="78"/>
      <c r="X1048" s="78"/>
    </row>
    <row r="1049" ht="15.75" customHeight="1">
      <c r="A1049" s="78"/>
      <c r="B1049" s="78"/>
      <c r="C1049" s="78"/>
      <c r="D1049" s="78"/>
      <c r="E1049" s="78"/>
      <c r="F1049" s="78"/>
      <c r="G1049" s="78"/>
      <c r="H1049" s="78"/>
      <c r="I1049" s="78"/>
      <c r="J1049" s="78"/>
      <c r="K1049" s="78"/>
      <c r="L1049" s="78"/>
      <c r="M1049" s="78"/>
      <c r="N1049" s="78"/>
      <c r="O1049" s="78"/>
      <c r="P1049" s="78"/>
      <c r="Q1049" s="78"/>
      <c r="R1049" s="78"/>
      <c r="S1049" s="78"/>
      <c r="T1049" s="78"/>
      <c r="U1049" s="78"/>
      <c r="V1049" s="78"/>
      <c r="W1049" s="78"/>
      <c r="X1049" s="78"/>
    </row>
    <row r="1050" ht="15.75" customHeight="1">
      <c r="A1050" s="78"/>
      <c r="B1050" s="78"/>
      <c r="C1050" s="78"/>
      <c r="D1050" s="78"/>
      <c r="E1050" s="78"/>
      <c r="F1050" s="78"/>
      <c r="G1050" s="78"/>
      <c r="H1050" s="78"/>
      <c r="I1050" s="78"/>
      <c r="J1050" s="78"/>
      <c r="K1050" s="78"/>
      <c r="L1050" s="78"/>
      <c r="M1050" s="78"/>
      <c r="N1050" s="78"/>
      <c r="O1050" s="78"/>
      <c r="P1050" s="78"/>
      <c r="Q1050" s="78"/>
      <c r="R1050" s="78"/>
      <c r="S1050" s="78"/>
      <c r="T1050" s="78"/>
      <c r="U1050" s="78"/>
      <c r="V1050" s="78"/>
      <c r="W1050" s="78"/>
      <c r="X1050" s="78"/>
    </row>
    <row r="1051" ht="15.75" customHeight="1">
      <c r="A1051" s="78"/>
      <c r="B1051" s="78"/>
      <c r="C1051" s="78"/>
      <c r="D1051" s="78"/>
      <c r="E1051" s="78"/>
      <c r="F1051" s="78"/>
      <c r="G1051" s="78"/>
      <c r="H1051" s="78"/>
      <c r="I1051" s="78"/>
      <c r="J1051" s="78"/>
      <c r="K1051" s="78"/>
      <c r="L1051" s="78"/>
      <c r="M1051" s="78"/>
      <c r="N1051" s="78"/>
      <c r="O1051" s="78"/>
      <c r="P1051" s="78"/>
      <c r="Q1051" s="78"/>
      <c r="R1051" s="78"/>
      <c r="S1051" s="78"/>
      <c r="T1051" s="78"/>
      <c r="U1051" s="78"/>
      <c r="V1051" s="78"/>
      <c r="W1051" s="78"/>
      <c r="X1051" s="78"/>
    </row>
    <row r="1052" ht="15.75" customHeight="1">
      <c r="A1052" s="78"/>
      <c r="B1052" s="78"/>
      <c r="C1052" s="78"/>
      <c r="D1052" s="78"/>
      <c r="E1052" s="78"/>
      <c r="F1052" s="78"/>
      <c r="G1052" s="78"/>
      <c r="H1052" s="78"/>
      <c r="I1052" s="78"/>
      <c r="J1052" s="78"/>
      <c r="K1052" s="78"/>
      <c r="L1052" s="78"/>
      <c r="M1052" s="78"/>
      <c r="N1052" s="78"/>
      <c r="O1052" s="78"/>
      <c r="P1052" s="78"/>
      <c r="Q1052" s="78"/>
      <c r="R1052" s="78"/>
      <c r="S1052" s="78"/>
      <c r="T1052" s="78"/>
      <c r="U1052" s="78"/>
      <c r="V1052" s="78"/>
      <c r="W1052" s="78"/>
      <c r="X1052" s="78"/>
    </row>
    <row r="1053" ht="15.75" customHeight="1">
      <c r="A1053" s="78"/>
      <c r="B1053" s="78"/>
      <c r="C1053" s="78"/>
      <c r="D1053" s="78"/>
      <c r="E1053" s="78"/>
      <c r="F1053" s="78"/>
      <c r="G1053" s="78"/>
      <c r="H1053" s="78"/>
      <c r="I1053" s="78"/>
      <c r="J1053" s="78"/>
      <c r="K1053" s="78"/>
      <c r="L1053" s="78"/>
      <c r="M1053" s="78"/>
      <c r="N1053" s="78"/>
      <c r="O1053" s="78"/>
      <c r="P1053" s="78"/>
      <c r="Q1053" s="78"/>
      <c r="R1053" s="78"/>
      <c r="S1053" s="78"/>
      <c r="T1053" s="78"/>
      <c r="U1053" s="78"/>
      <c r="V1053" s="78"/>
      <c r="W1053" s="78"/>
      <c r="X1053" s="78"/>
    </row>
    <row r="1054" ht="15.75" customHeight="1">
      <c r="A1054" s="78"/>
      <c r="B1054" s="78"/>
      <c r="C1054" s="78"/>
      <c r="D1054" s="78"/>
      <c r="E1054" s="78"/>
      <c r="F1054" s="78"/>
      <c r="G1054" s="78"/>
      <c r="H1054" s="78"/>
      <c r="I1054" s="78"/>
      <c r="J1054" s="78"/>
      <c r="K1054" s="78"/>
      <c r="L1054" s="78"/>
      <c r="M1054" s="78"/>
      <c r="N1054" s="78"/>
      <c r="O1054" s="78"/>
      <c r="P1054" s="78"/>
      <c r="Q1054" s="78"/>
      <c r="R1054" s="78"/>
      <c r="S1054" s="78"/>
      <c r="T1054" s="78"/>
      <c r="U1054" s="78"/>
      <c r="V1054" s="78"/>
      <c r="W1054" s="78"/>
      <c r="X1054" s="78"/>
    </row>
    <row r="1055" ht="15.75" customHeight="1">
      <c r="A1055" s="78"/>
      <c r="B1055" s="78"/>
      <c r="C1055" s="78"/>
      <c r="D1055" s="78"/>
      <c r="E1055" s="78"/>
      <c r="F1055" s="78"/>
      <c r="G1055" s="78"/>
      <c r="H1055" s="78"/>
      <c r="I1055" s="78"/>
      <c r="J1055" s="78"/>
      <c r="K1055" s="78"/>
      <c r="L1055" s="78"/>
      <c r="M1055" s="78"/>
      <c r="N1055" s="78"/>
      <c r="O1055" s="78"/>
      <c r="P1055" s="78"/>
      <c r="Q1055" s="78"/>
      <c r="R1055" s="78"/>
      <c r="S1055" s="78"/>
      <c r="T1055" s="78"/>
      <c r="U1055" s="78"/>
      <c r="V1055" s="78"/>
      <c r="W1055" s="78"/>
      <c r="X1055" s="78"/>
    </row>
    <row r="1056" ht="15.75" customHeight="1">
      <c r="A1056" s="78"/>
      <c r="B1056" s="78"/>
      <c r="C1056" s="78"/>
      <c r="D1056" s="78"/>
      <c r="E1056" s="78"/>
      <c r="F1056" s="78"/>
      <c r="G1056" s="78"/>
      <c r="H1056" s="78"/>
      <c r="I1056" s="78"/>
      <c r="J1056" s="78"/>
      <c r="K1056" s="78"/>
      <c r="L1056" s="78"/>
      <c r="M1056" s="78"/>
      <c r="N1056" s="78"/>
      <c r="O1056" s="78"/>
      <c r="P1056" s="78"/>
      <c r="Q1056" s="78"/>
      <c r="R1056" s="78"/>
      <c r="S1056" s="78"/>
      <c r="T1056" s="78"/>
      <c r="U1056" s="78"/>
      <c r="V1056" s="78"/>
      <c r="W1056" s="78"/>
      <c r="X1056" s="78"/>
    </row>
    <row r="1057" ht="15.75" customHeight="1">
      <c r="A1057" s="78"/>
      <c r="B1057" s="78"/>
      <c r="C1057" s="78"/>
      <c r="D1057" s="78"/>
      <c r="E1057" s="78"/>
      <c r="F1057" s="78"/>
      <c r="G1057" s="78"/>
      <c r="H1057" s="78"/>
      <c r="I1057" s="78"/>
      <c r="J1057" s="78"/>
      <c r="K1057" s="78"/>
      <c r="L1057" s="78"/>
      <c r="M1057" s="78"/>
      <c r="N1057" s="78"/>
      <c r="O1057" s="78"/>
      <c r="P1057" s="78"/>
      <c r="Q1057" s="78"/>
      <c r="R1057" s="78"/>
      <c r="S1057" s="78"/>
      <c r="T1057" s="78"/>
      <c r="U1057" s="78"/>
      <c r="V1057" s="78"/>
      <c r="W1057" s="78"/>
      <c r="X1057" s="78"/>
    </row>
    <row r="1058" ht="15.75" customHeight="1">
      <c r="A1058" s="78"/>
      <c r="B1058" s="78"/>
      <c r="C1058" s="78"/>
      <c r="D1058" s="78"/>
      <c r="E1058" s="78"/>
      <c r="F1058" s="78"/>
      <c r="G1058" s="78"/>
      <c r="H1058" s="78"/>
      <c r="I1058" s="78"/>
      <c r="J1058" s="78"/>
      <c r="K1058" s="78"/>
      <c r="L1058" s="78"/>
      <c r="M1058" s="78"/>
      <c r="N1058" s="78"/>
      <c r="O1058" s="78"/>
      <c r="P1058" s="78"/>
      <c r="Q1058" s="78"/>
      <c r="R1058" s="78"/>
      <c r="S1058" s="78"/>
      <c r="T1058" s="78"/>
      <c r="U1058" s="78"/>
      <c r="V1058" s="78"/>
      <c r="W1058" s="78"/>
      <c r="X1058" s="78"/>
    </row>
    <row r="1059" ht="15.75" customHeight="1">
      <c r="A1059" s="78"/>
      <c r="B1059" s="78"/>
      <c r="C1059" s="78"/>
      <c r="D1059" s="78"/>
      <c r="E1059" s="78"/>
      <c r="F1059" s="78"/>
      <c r="G1059" s="78"/>
      <c r="H1059" s="78"/>
      <c r="I1059" s="78"/>
      <c r="J1059" s="78"/>
      <c r="K1059" s="78"/>
      <c r="L1059" s="78"/>
      <c r="M1059" s="78"/>
      <c r="N1059" s="78"/>
      <c r="O1059" s="78"/>
      <c r="P1059" s="78"/>
      <c r="Q1059" s="78"/>
      <c r="R1059" s="78"/>
      <c r="S1059" s="78"/>
      <c r="T1059" s="78"/>
      <c r="U1059" s="78"/>
      <c r="V1059" s="78"/>
      <c r="W1059" s="78"/>
      <c r="X1059" s="78"/>
    </row>
    <row r="1060" ht="15.75" customHeight="1">
      <c r="A1060" s="78"/>
      <c r="B1060" s="78"/>
      <c r="C1060" s="78"/>
      <c r="D1060" s="78"/>
      <c r="E1060" s="78"/>
      <c r="F1060" s="78"/>
      <c r="G1060" s="78"/>
      <c r="H1060" s="78"/>
      <c r="I1060" s="78"/>
      <c r="J1060" s="78"/>
      <c r="K1060" s="78"/>
      <c r="L1060" s="78"/>
      <c r="M1060" s="78"/>
      <c r="N1060" s="78"/>
      <c r="O1060" s="78"/>
      <c r="P1060" s="78"/>
      <c r="Q1060" s="78"/>
      <c r="R1060" s="78"/>
      <c r="S1060" s="78"/>
      <c r="T1060" s="78"/>
      <c r="U1060" s="78"/>
      <c r="V1060" s="78"/>
      <c r="W1060" s="78"/>
      <c r="X1060" s="78"/>
    </row>
    <row r="1061" ht="15.75" customHeight="1">
      <c r="A1061" s="78"/>
      <c r="B1061" s="78"/>
      <c r="C1061" s="78"/>
      <c r="D1061" s="78"/>
      <c r="E1061" s="78"/>
      <c r="F1061" s="78"/>
      <c r="G1061" s="78"/>
      <c r="H1061" s="78"/>
      <c r="I1061" s="78"/>
      <c r="J1061" s="78"/>
      <c r="K1061" s="78"/>
      <c r="L1061" s="78"/>
      <c r="M1061" s="78"/>
      <c r="N1061" s="78"/>
      <c r="O1061" s="78"/>
      <c r="P1061" s="78"/>
      <c r="Q1061" s="78"/>
      <c r="R1061" s="78"/>
      <c r="S1061" s="78"/>
      <c r="T1061" s="78"/>
      <c r="U1061" s="78"/>
      <c r="V1061" s="78"/>
      <c r="W1061" s="78"/>
      <c r="X1061" s="78"/>
    </row>
    <row r="1062" ht="15.75" customHeight="1">
      <c r="A1062" s="78"/>
      <c r="B1062" s="78"/>
      <c r="C1062" s="78"/>
      <c r="D1062" s="78"/>
      <c r="E1062" s="78"/>
      <c r="F1062" s="78"/>
      <c r="G1062" s="78"/>
      <c r="H1062" s="78"/>
      <c r="I1062" s="78"/>
      <c r="J1062" s="78"/>
      <c r="K1062" s="78"/>
      <c r="L1062" s="78"/>
      <c r="M1062" s="78"/>
      <c r="N1062" s="78"/>
      <c r="O1062" s="78"/>
      <c r="P1062" s="78"/>
      <c r="Q1062" s="78"/>
      <c r="R1062" s="78"/>
      <c r="S1062" s="78"/>
      <c r="T1062" s="78"/>
      <c r="U1062" s="78"/>
      <c r="V1062" s="78"/>
      <c r="W1062" s="78"/>
      <c r="X1062" s="78"/>
    </row>
    <row r="1063" ht="15.75" customHeight="1">
      <c r="A1063" s="78"/>
      <c r="B1063" s="78"/>
      <c r="C1063" s="78"/>
      <c r="D1063" s="78"/>
      <c r="E1063" s="78"/>
      <c r="F1063" s="78"/>
      <c r="G1063" s="78"/>
      <c r="H1063" s="78"/>
      <c r="I1063" s="78"/>
      <c r="J1063" s="78"/>
      <c r="K1063" s="78"/>
      <c r="L1063" s="78"/>
      <c r="M1063" s="78"/>
      <c r="N1063" s="78"/>
      <c r="O1063" s="78"/>
      <c r="P1063" s="78"/>
      <c r="Q1063" s="78"/>
      <c r="R1063" s="78"/>
      <c r="S1063" s="78"/>
      <c r="T1063" s="78"/>
      <c r="U1063" s="78"/>
      <c r="V1063" s="78"/>
      <c r="W1063" s="78"/>
      <c r="X1063" s="78"/>
    </row>
    <row r="1064" ht="15.75" customHeight="1">
      <c r="A1064" s="78"/>
      <c r="B1064" s="78"/>
      <c r="C1064" s="78"/>
      <c r="D1064" s="78"/>
      <c r="E1064" s="78"/>
      <c r="F1064" s="78"/>
      <c r="G1064" s="78"/>
      <c r="H1064" s="78"/>
      <c r="I1064" s="78"/>
      <c r="J1064" s="78"/>
      <c r="K1064" s="78"/>
      <c r="L1064" s="78"/>
      <c r="M1064" s="78"/>
      <c r="N1064" s="78"/>
      <c r="O1064" s="78"/>
      <c r="P1064" s="78"/>
      <c r="Q1064" s="78"/>
      <c r="R1064" s="78"/>
      <c r="S1064" s="78"/>
      <c r="T1064" s="78"/>
      <c r="U1064" s="78"/>
      <c r="V1064" s="78"/>
      <c r="W1064" s="78"/>
      <c r="X1064" s="78"/>
    </row>
    <row r="1065" ht="15.75" customHeight="1">
      <c r="A1065" s="78"/>
      <c r="B1065" s="78"/>
      <c r="C1065" s="78"/>
      <c r="D1065" s="78"/>
      <c r="E1065" s="78"/>
      <c r="F1065" s="78"/>
      <c r="G1065" s="78"/>
      <c r="H1065" s="78"/>
      <c r="I1065" s="78"/>
      <c r="J1065" s="78"/>
      <c r="K1065" s="78"/>
      <c r="L1065" s="78"/>
      <c r="M1065" s="78"/>
      <c r="N1065" s="78"/>
      <c r="O1065" s="78"/>
      <c r="P1065" s="78"/>
      <c r="Q1065" s="78"/>
      <c r="R1065" s="78"/>
      <c r="S1065" s="78"/>
      <c r="T1065" s="78"/>
      <c r="U1065" s="78"/>
      <c r="V1065" s="78"/>
      <c r="W1065" s="78"/>
      <c r="X1065" s="78"/>
    </row>
    <row r="1066" ht="15.75" customHeight="1">
      <c r="A1066" s="78"/>
      <c r="B1066" s="78"/>
      <c r="C1066" s="78"/>
      <c r="D1066" s="78"/>
      <c r="E1066" s="78"/>
      <c r="F1066" s="78"/>
      <c r="G1066" s="78"/>
      <c r="H1066" s="78"/>
      <c r="I1066" s="78"/>
      <c r="J1066" s="78"/>
      <c r="K1066" s="78"/>
      <c r="L1066" s="78"/>
      <c r="M1066" s="78"/>
      <c r="N1066" s="78"/>
      <c r="O1066" s="78"/>
      <c r="P1066" s="78"/>
      <c r="Q1066" s="78"/>
      <c r="R1066" s="78"/>
      <c r="S1066" s="78"/>
      <c r="T1066" s="78"/>
      <c r="U1066" s="78"/>
      <c r="V1066" s="78"/>
      <c r="W1066" s="78"/>
      <c r="X1066" s="78"/>
    </row>
    <row r="1067" ht="15.75" customHeight="1">
      <c r="A1067" s="78"/>
      <c r="B1067" s="78"/>
      <c r="C1067" s="78"/>
      <c r="D1067" s="78"/>
      <c r="E1067" s="78"/>
      <c r="F1067" s="78"/>
      <c r="G1067" s="78"/>
      <c r="H1067" s="78"/>
      <c r="I1067" s="78"/>
      <c r="J1067" s="78"/>
      <c r="K1067" s="78"/>
      <c r="L1067" s="78"/>
      <c r="M1067" s="78"/>
      <c r="N1067" s="78"/>
      <c r="O1067" s="78"/>
      <c r="P1067" s="78"/>
      <c r="Q1067" s="78"/>
      <c r="R1067" s="78"/>
      <c r="S1067" s="78"/>
      <c r="T1067" s="78"/>
      <c r="U1067" s="78"/>
      <c r="V1067" s="78"/>
      <c r="W1067" s="78"/>
      <c r="X1067" s="78"/>
    </row>
    <row r="1068" ht="15.75" customHeight="1">
      <c r="A1068" s="78"/>
      <c r="B1068" s="78"/>
      <c r="C1068" s="78"/>
      <c r="D1068" s="78"/>
      <c r="E1068" s="78"/>
      <c r="F1068" s="78"/>
      <c r="G1068" s="78"/>
      <c r="H1068" s="78"/>
      <c r="I1068" s="78"/>
      <c r="J1068" s="78"/>
      <c r="K1068" s="78"/>
      <c r="L1068" s="78"/>
      <c r="M1068" s="78"/>
      <c r="N1068" s="78"/>
      <c r="O1068" s="78"/>
      <c r="P1068" s="78"/>
      <c r="Q1068" s="78"/>
      <c r="R1068" s="78"/>
      <c r="S1068" s="78"/>
      <c r="T1068" s="78"/>
      <c r="U1068" s="78"/>
      <c r="V1068" s="78"/>
      <c r="W1068" s="78"/>
      <c r="X1068" s="78"/>
    </row>
    <row r="1069" ht="15.75" customHeight="1">
      <c r="A1069" s="78"/>
      <c r="B1069" s="78"/>
      <c r="C1069" s="78"/>
      <c r="D1069" s="78"/>
      <c r="E1069" s="78"/>
      <c r="F1069" s="78"/>
      <c r="G1069" s="78"/>
      <c r="H1069" s="78"/>
      <c r="I1069" s="78"/>
      <c r="J1069" s="78"/>
      <c r="K1069" s="78"/>
      <c r="L1069" s="78"/>
      <c r="M1069" s="78"/>
      <c r="N1069" s="78"/>
      <c r="O1069" s="78"/>
      <c r="P1069" s="78"/>
      <c r="Q1069" s="78"/>
      <c r="R1069" s="78"/>
      <c r="S1069" s="78"/>
      <c r="T1069" s="78"/>
      <c r="U1069" s="78"/>
      <c r="V1069" s="78"/>
      <c r="W1069" s="78"/>
      <c r="X1069" s="78"/>
    </row>
    <row r="1070" ht="15.75" customHeight="1">
      <c r="A1070" s="78"/>
      <c r="B1070" s="78"/>
      <c r="C1070" s="78"/>
      <c r="D1070" s="78"/>
      <c r="E1070" s="78"/>
      <c r="F1070" s="78"/>
      <c r="G1070" s="78"/>
      <c r="H1070" s="78"/>
      <c r="I1070" s="78"/>
      <c r="J1070" s="78"/>
      <c r="K1070" s="78"/>
      <c r="L1070" s="78"/>
      <c r="M1070" s="78"/>
      <c r="N1070" s="78"/>
      <c r="O1070" s="78"/>
      <c r="P1070" s="78"/>
      <c r="Q1070" s="78"/>
      <c r="R1070" s="78"/>
      <c r="S1070" s="78"/>
      <c r="T1070" s="78"/>
      <c r="U1070" s="78"/>
      <c r="V1070" s="78"/>
      <c r="W1070" s="78"/>
      <c r="X1070" s="78"/>
    </row>
    <row r="1071" ht="15.75" customHeight="1">
      <c r="A1071" s="78"/>
      <c r="B1071" s="78"/>
      <c r="C1071" s="78"/>
      <c r="D1071" s="78"/>
      <c r="E1071" s="78"/>
      <c r="F1071" s="78"/>
      <c r="G1071" s="78"/>
      <c r="H1071" s="78"/>
      <c r="I1071" s="78"/>
      <c r="J1071" s="78"/>
      <c r="K1071" s="78"/>
      <c r="L1071" s="78"/>
      <c r="M1071" s="78"/>
      <c r="N1071" s="78"/>
      <c r="O1071" s="78"/>
      <c r="P1071" s="78"/>
      <c r="Q1071" s="78"/>
      <c r="R1071" s="78"/>
      <c r="S1071" s="78"/>
      <c r="T1071" s="78"/>
      <c r="U1071" s="78"/>
      <c r="V1071" s="78"/>
      <c r="W1071" s="78"/>
      <c r="X1071" s="78"/>
    </row>
    <row r="1072" ht="15.75" customHeight="1">
      <c r="A1072" s="78"/>
      <c r="B1072" s="78"/>
      <c r="C1072" s="78"/>
      <c r="D1072" s="78"/>
      <c r="E1072" s="78"/>
      <c r="F1072" s="78"/>
      <c r="G1072" s="78"/>
      <c r="H1072" s="78"/>
      <c r="I1072" s="78"/>
      <c r="J1072" s="78"/>
      <c r="K1072" s="78"/>
      <c r="L1072" s="78"/>
      <c r="M1072" s="78"/>
      <c r="N1072" s="78"/>
      <c r="O1072" s="78"/>
      <c r="P1072" s="78"/>
      <c r="Q1072" s="78"/>
      <c r="R1072" s="78"/>
      <c r="S1072" s="78"/>
      <c r="T1072" s="78"/>
      <c r="U1072" s="78"/>
      <c r="V1072" s="78"/>
      <c r="W1072" s="78"/>
      <c r="X1072" s="78"/>
    </row>
    <row r="1073" ht="15.75" customHeight="1">
      <c r="A1073" s="78"/>
      <c r="B1073" s="78"/>
      <c r="C1073" s="78"/>
      <c r="D1073" s="78"/>
      <c r="E1073" s="78"/>
      <c r="F1073" s="78"/>
      <c r="G1073" s="78"/>
      <c r="H1073" s="78"/>
      <c r="I1073" s="78"/>
      <c r="J1073" s="78"/>
      <c r="K1073" s="78"/>
      <c r="L1073" s="78"/>
      <c r="M1073" s="78"/>
      <c r="N1073" s="78"/>
      <c r="O1073" s="78"/>
      <c r="P1073" s="78"/>
      <c r="Q1073" s="78"/>
      <c r="R1073" s="78"/>
      <c r="S1073" s="78"/>
      <c r="T1073" s="78"/>
      <c r="U1073" s="78"/>
      <c r="V1073" s="78"/>
      <c r="W1073" s="78"/>
      <c r="X1073" s="78"/>
    </row>
    <row r="1074" ht="15.75" customHeight="1">
      <c r="A1074" s="78"/>
      <c r="B1074" s="78"/>
      <c r="C1074" s="78"/>
      <c r="D1074" s="78"/>
      <c r="E1074" s="78"/>
      <c r="F1074" s="78"/>
      <c r="G1074" s="78"/>
      <c r="H1074" s="78"/>
      <c r="I1074" s="78"/>
      <c r="J1074" s="78"/>
      <c r="K1074" s="78"/>
      <c r="L1074" s="78"/>
      <c r="M1074" s="78"/>
      <c r="N1074" s="78"/>
      <c r="O1074" s="78"/>
      <c r="P1074" s="78"/>
      <c r="Q1074" s="78"/>
      <c r="R1074" s="78"/>
      <c r="S1074" s="78"/>
      <c r="T1074" s="78"/>
      <c r="U1074" s="78"/>
      <c r="V1074" s="78"/>
      <c r="W1074" s="78"/>
      <c r="X1074" s="78"/>
    </row>
    <row r="1075" ht="15.75" customHeight="1">
      <c r="A1075" s="78"/>
      <c r="B1075" s="78"/>
      <c r="C1075" s="78"/>
      <c r="D1075" s="78"/>
      <c r="E1075" s="78"/>
      <c r="F1075" s="78"/>
      <c r="G1075" s="78"/>
      <c r="H1075" s="78"/>
      <c r="I1075" s="78"/>
      <c r="J1075" s="78"/>
      <c r="K1075" s="78"/>
      <c r="L1075" s="78"/>
      <c r="M1075" s="78"/>
      <c r="N1075" s="78"/>
      <c r="O1075" s="78"/>
      <c r="P1075" s="78"/>
      <c r="Q1075" s="78"/>
      <c r="R1075" s="78"/>
      <c r="S1075" s="78"/>
      <c r="T1075" s="78"/>
      <c r="U1075" s="78"/>
      <c r="V1075" s="78"/>
      <c r="W1075" s="78"/>
      <c r="X1075" s="78"/>
    </row>
  </sheetData>
  <conditionalFormatting sqref="A1:W1075">
    <cfRule type="expression" dxfId="0" priority="1">
      <formula>SEARCH("-3_",$C:$C)</formula>
    </cfRule>
  </conditionalFormatting>
  <conditionalFormatting sqref="A1:W1075">
    <cfRule type="expression" dxfId="0" priority="2">
      <formula>SEARCH("-1_",$C:$C)</formula>
    </cfRule>
  </conditionalFormatting>
  <printOptions/>
  <pageMargins bottom="0.75" footer="0.0" header="0.0" left="0.25" right="0.25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12.67"/>
    <col customWidth="1" min="6" max="25" width="10.56"/>
  </cols>
  <sheetData>
    <row r="1" ht="15.75" customHeight="1">
      <c r="A1" s="150" t="s">
        <v>134</v>
      </c>
      <c r="B1" s="150" t="s">
        <v>135</v>
      </c>
      <c r="C1" s="150" t="s">
        <v>136</v>
      </c>
      <c r="D1" s="150" t="s">
        <v>137</v>
      </c>
      <c r="E1" s="151" t="s">
        <v>138</v>
      </c>
      <c r="F1" s="150" t="s">
        <v>139</v>
      </c>
      <c r="G1" s="150" t="s">
        <v>140</v>
      </c>
      <c r="H1" s="11" t="s">
        <v>141</v>
      </c>
      <c r="I1" s="17"/>
      <c r="J1" s="17"/>
      <c r="K1" s="17"/>
      <c r="L1" s="17"/>
      <c r="M1" s="73"/>
      <c r="N1" s="73"/>
      <c r="O1" s="73"/>
      <c r="P1" s="73"/>
      <c r="Q1" s="73"/>
      <c r="R1" s="73"/>
    </row>
    <row r="2" ht="15.75" customHeight="1">
      <c r="A2" s="19" t="s">
        <v>37</v>
      </c>
      <c r="B2" s="152" t="str">
        <f>'Daily Weight '!A2</f>
        <v>NT_9_0</v>
      </c>
      <c r="C2" s="18">
        <f>'Daily Weight '!B2</f>
        <v>-2</v>
      </c>
      <c r="D2" s="134">
        <f>'Daily Weight '!C2</f>
        <v>24.5</v>
      </c>
      <c r="E2" s="154">
        <v>0.0</v>
      </c>
      <c r="F2" s="77" t="s">
        <v>142</v>
      </c>
      <c r="G2" s="136">
        <f t="shared" ref="G2:G17" si="1">G34+C2</f>
        <v>43781</v>
      </c>
      <c r="H2" s="77" t="s">
        <v>36</v>
      </c>
      <c r="I2" s="78"/>
      <c r="J2" s="78"/>
      <c r="K2" s="78"/>
      <c r="L2" s="78"/>
      <c r="M2" s="78"/>
      <c r="N2" s="78"/>
      <c r="O2" s="78"/>
      <c r="P2" s="78"/>
      <c r="Q2" s="78"/>
      <c r="R2" s="78"/>
    </row>
    <row r="3" ht="15.75" customHeight="1">
      <c r="A3" s="19" t="s">
        <v>37</v>
      </c>
      <c r="B3" s="152" t="str">
        <f>'Daily Weight '!A3</f>
        <v>NT_9_R</v>
      </c>
      <c r="C3" s="18">
        <f>'Daily Weight '!B3</f>
        <v>-2</v>
      </c>
      <c r="D3" s="134">
        <f>'Daily Weight '!C3</f>
        <v>29</v>
      </c>
      <c r="E3" s="154">
        <v>0.0</v>
      </c>
      <c r="F3" s="77" t="s">
        <v>142</v>
      </c>
      <c r="G3" s="136">
        <f t="shared" si="1"/>
        <v>43781</v>
      </c>
      <c r="H3" s="77" t="s">
        <v>36</v>
      </c>
    </row>
    <row r="4" ht="15.75" customHeight="1">
      <c r="A4" s="19" t="s">
        <v>67</v>
      </c>
      <c r="B4" s="152" t="str">
        <f>'Daily Weight '!A4</f>
        <v>-3_9_0</v>
      </c>
      <c r="C4" s="18">
        <f>'Daily Weight '!B4</f>
        <v>-2</v>
      </c>
      <c r="D4" s="134">
        <f>'Daily Weight '!C4</f>
        <v>22.4</v>
      </c>
      <c r="E4" s="154">
        <v>0.0</v>
      </c>
      <c r="F4" s="77" t="s">
        <v>142</v>
      </c>
      <c r="G4" s="136">
        <f t="shared" si="1"/>
        <v>43781</v>
      </c>
      <c r="H4" s="2" t="s">
        <v>44</v>
      </c>
    </row>
    <row r="5" ht="15.75" customHeight="1">
      <c r="A5" s="19" t="s">
        <v>67</v>
      </c>
      <c r="B5" s="152" t="str">
        <f>'Daily Weight '!A5</f>
        <v>-3_9_R</v>
      </c>
      <c r="C5" s="18">
        <f>'Daily Weight '!B5</f>
        <v>-2</v>
      </c>
      <c r="D5" s="134">
        <f>'Daily Weight '!C5</f>
        <v>25</v>
      </c>
      <c r="E5" s="154">
        <v>0.0</v>
      </c>
      <c r="F5" s="77" t="s">
        <v>142</v>
      </c>
      <c r="G5" s="136">
        <f t="shared" si="1"/>
        <v>43781</v>
      </c>
      <c r="H5" s="2" t="s">
        <v>44</v>
      </c>
    </row>
    <row r="6" ht="15.75" customHeight="1">
      <c r="A6" s="19" t="s">
        <v>67</v>
      </c>
      <c r="B6" s="152" t="str">
        <f>'Daily Weight '!A6</f>
        <v>-3_9_60</v>
      </c>
      <c r="C6" s="18">
        <f>'Daily Weight '!B6</f>
        <v>-2</v>
      </c>
      <c r="D6" s="134">
        <f>'Daily Weight '!C6</f>
        <v>25</v>
      </c>
      <c r="E6" s="154">
        <v>0.0</v>
      </c>
      <c r="F6" s="77" t="s">
        <v>142</v>
      </c>
      <c r="G6" s="136">
        <f t="shared" si="1"/>
        <v>43781</v>
      </c>
      <c r="H6" s="2" t="s">
        <v>44</v>
      </c>
    </row>
    <row r="7" ht="15.75" customHeight="1">
      <c r="A7" s="19" t="s">
        <v>67</v>
      </c>
      <c r="B7" s="152" t="str">
        <f>'Daily Weight '!A7</f>
        <v>-3_9_6R</v>
      </c>
      <c r="C7" s="18">
        <f>'Daily Weight '!B7</f>
        <v>-2</v>
      </c>
      <c r="D7" s="134">
        <f>'Daily Weight '!C7</f>
        <v>24.3</v>
      </c>
      <c r="E7" s="154">
        <v>0.0</v>
      </c>
      <c r="F7" s="77" t="s">
        <v>142</v>
      </c>
      <c r="G7" s="136">
        <f t="shared" si="1"/>
        <v>43781</v>
      </c>
      <c r="H7" s="2" t="s">
        <v>44</v>
      </c>
    </row>
    <row r="8" ht="15.75" customHeight="1">
      <c r="A8" s="19" t="s">
        <v>62</v>
      </c>
      <c r="B8" s="152" t="str">
        <f>'Daily Weight '!A8</f>
        <v>-2_9_0</v>
      </c>
      <c r="C8" s="18">
        <f>'Daily Weight '!B8</f>
        <v>-2</v>
      </c>
      <c r="D8" s="134">
        <f>'Daily Weight '!C8</f>
        <v>29</v>
      </c>
      <c r="E8" s="154">
        <v>0.0</v>
      </c>
      <c r="F8" s="77" t="s">
        <v>142</v>
      </c>
      <c r="G8" s="136">
        <f t="shared" si="1"/>
        <v>43781</v>
      </c>
      <c r="H8" s="2" t="s">
        <v>42</v>
      </c>
    </row>
    <row r="9" ht="15.75" customHeight="1">
      <c r="A9" s="19" t="s">
        <v>62</v>
      </c>
      <c r="B9" s="152" t="str">
        <f>'Daily Weight '!A9</f>
        <v>-2_9_L</v>
      </c>
      <c r="C9" s="18">
        <f>'Daily Weight '!B9</f>
        <v>-2</v>
      </c>
      <c r="D9" s="134">
        <f>'Daily Weight '!C9</f>
        <v>28.8</v>
      </c>
      <c r="E9" s="154">
        <v>0.0</v>
      </c>
      <c r="F9" s="77" t="s">
        <v>142</v>
      </c>
      <c r="G9" s="136">
        <f t="shared" si="1"/>
        <v>43781</v>
      </c>
      <c r="H9" s="2" t="s">
        <v>42</v>
      </c>
    </row>
    <row r="10" ht="15.75" customHeight="1">
      <c r="A10" s="19" t="s">
        <v>62</v>
      </c>
      <c r="B10" s="152" t="str">
        <f>'Daily Weight '!A10</f>
        <v>-2_9_R</v>
      </c>
      <c r="C10" s="18">
        <f>'Daily Weight '!B10</f>
        <v>-2</v>
      </c>
      <c r="D10" s="134">
        <f>'Daily Weight '!C10</f>
        <v>29.5</v>
      </c>
      <c r="E10" s="154">
        <v>0.0</v>
      </c>
      <c r="F10" s="77" t="s">
        <v>142</v>
      </c>
      <c r="G10" s="136">
        <f t="shared" si="1"/>
        <v>43781</v>
      </c>
      <c r="H10" s="2" t="s">
        <v>42</v>
      </c>
    </row>
    <row r="11" ht="15.75" customHeight="1">
      <c r="A11" s="19" t="s">
        <v>62</v>
      </c>
      <c r="B11" s="152" t="str">
        <f>'Daily Weight '!A11</f>
        <v>-2_9_50</v>
      </c>
      <c r="C11" s="18">
        <f>'Daily Weight '!B11</f>
        <v>-2</v>
      </c>
      <c r="D11" s="134">
        <f>'Daily Weight '!C11</f>
        <v>24.8</v>
      </c>
      <c r="E11" s="154">
        <v>0.0</v>
      </c>
      <c r="F11" s="77" t="s">
        <v>142</v>
      </c>
      <c r="G11" s="136">
        <f t="shared" si="1"/>
        <v>43781</v>
      </c>
      <c r="H11" s="2" t="s">
        <v>42</v>
      </c>
    </row>
    <row r="12" ht="15.75" customHeight="1">
      <c r="A12" s="19" t="s">
        <v>62</v>
      </c>
      <c r="B12" s="152" t="str">
        <f>'Daily Weight '!A12</f>
        <v>-2_9_5R</v>
      </c>
      <c r="C12" s="18">
        <f>'Daily Weight '!B12</f>
        <v>-2</v>
      </c>
      <c r="D12" s="134">
        <f>'Daily Weight '!C12</f>
        <v>22.6</v>
      </c>
      <c r="E12" s="154">
        <v>0.0</v>
      </c>
      <c r="F12" s="77" t="s">
        <v>142</v>
      </c>
      <c r="G12" s="136">
        <f t="shared" si="1"/>
        <v>43781</v>
      </c>
      <c r="H12" s="2" t="s">
        <v>42</v>
      </c>
    </row>
    <row r="13" ht="15.75" customHeight="1">
      <c r="A13" s="19" t="s">
        <v>143</v>
      </c>
      <c r="B13" s="152" t="str">
        <f>'Daily Weight '!A13</f>
        <v>-1_9_0</v>
      </c>
      <c r="C13" s="18">
        <f>'Daily Weight '!B13</f>
        <v>-2</v>
      </c>
      <c r="D13" s="134">
        <f>'Daily Weight '!C13</f>
        <v>27.2</v>
      </c>
      <c r="E13" s="154">
        <v>0.0</v>
      </c>
      <c r="F13" s="77" t="s">
        <v>142</v>
      </c>
      <c r="G13" s="136">
        <f t="shared" si="1"/>
        <v>43781</v>
      </c>
      <c r="H13" s="2" t="s">
        <v>38</v>
      </c>
    </row>
    <row r="14" ht="15.75" customHeight="1">
      <c r="A14" s="19" t="s">
        <v>143</v>
      </c>
      <c r="B14" s="152" t="str">
        <f>'Daily Weight '!A14</f>
        <v>-1_9_L</v>
      </c>
      <c r="C14" s="18">
        <f>'Daily Weight '!B14</f>
        <v>-2</v>
      </c>
      <c r="D14" s="134">
        <f>'Daily Weight '!C14</f>
        <v>31.2</v>
      </c>
      <c r="E14" s="154">
        <v>0.0</v>
      </c>
      <c r="F14" s="77" t="s">
        <v>142</v>
      </c>
      <c r="G14" s="136">
        <f t="shared" si="1"/>
        <v>43781</v>
      </c>
      <c r="H14" s="2" t="s">
        <v>38</v>
      </c>
    </row>
    <row r="15" ht="15.75" customHeight="1">
      <c r="A15" s="19" t="s">
        <v>143</v>
      </c>
      <c r="B15" s="152" t="str">
        <f>'Daily Weight '!A15</f>
        <v>-1_9_R</v>
      </c>
      <c r="C15" s="18">
        <f>'Daily Weight '!B15</f>
        <v>-2</v>
      </c>
      <c r="D15" s="134">
        <f>'Daily Weight '!C15</f>
        <v>29</v>
      </c>
      <c r="E15" s="154">
        <v>0.0</v>
      </c>
      <c r="F15" s="77" t="s">
        <v>142</v>
      </c>
      <c r="G15" s="136">
        <f t="shared" si="1"/>
        <v>43781</v>
      </c>
      <c r="H15" s="2" t="s">
        <v>38</v>
      </c>
    </row>
    <row r="16" ht="15.75" customHeight="1">
      <c r="A16" s="19" t="s">
        <v>143</v>
      </c>
      <c r="B16" s="152" t="str">
        <f>'Daily Weight '!A16</f>
        <v>-1_9_40</v>
      </c>
      <c r="C16" s="18">
        <f>'Daily Weight '!B16</f>
        <v>-2</v>
      </c>
      <c r="D16" s="134">
        <f>'Daily Weight '!C16</f>
        <v>25.3</v>
      </c>
      <c r="E16" s="154">
        <v>0.0</v>
      </c>
      <c r="F16" s="77" t="s">
        <v>142</v>
      </c>
      <c r="G16" s="136">
        <f t="shared" si="1"/>
        <v>43781</v>
      </c>
      <c r="H16" s="2" t="s">
        <v>38</v>
      </c>
    </row>
    <row r="17" ht="15.75" customHeight="1">
      <c r="A17" s="19" t="s">
        <v>143</v>
      </c>
      <c r="B17" s="152" t="str">
        <f>'Daily Weight '!A17</f>
        <v>-1_9_4R</v>
      </c>
      <c r="C17" s="18">
        <f>'Daily Weight '!B17</f>
        <v>-2</v>
      </c>
      <c r="D17" s="134">
        <f>'Daily Weight '!C17</f>
        <v>26.1</v>
      </c>
      <c r="E17" s="154">
        <v>0.0</v>
      </c>
      <c r="F17" s="77" t="s">
        <v>142</v>
      </c>
      <c r="G17" s="136">
        <f t="shared" si="1"/>
        <v>43781</v>
      </c>
      <c r="H17" s="2" t="s">
        <v>38</v>
      </c>
    </row>
    <row r="18" ht="15.75" customHeight="1">
      <c r="A18" s="19" t="str">
        <f t="shared" ref="A18:A161" si="2">A2</f>
        <v>NT</v>
      </c>
      <c r="B18" s="152" t="str">
        <f>'Daily Weight '!A18</f>
        <v>NT_9_0</v>
      </c>
      <c r="C18" s="18">
        <f>'Daily Weight '!B18</f>
        <v>-1</v>
      </c>
      <c r="D18" s="134">
        <f>'Daily Weight '!C18</f>
        <v>24.5</v>
      </c>
      <c r="E18" s="154">
        <v>0.0</v>
      </c>
      <c r="F18" s="77" t="s">
        <v>142</v>
      </c>
      <c r="G18" s="136">
        <f t="shared" ref="G18:G33" si="3">G34+C18</f>
        <v>43782</v>
      </c>
      <c r="H18" s="77" t="str">
        <f t="shared" ref="H18:H161" si="4">H2</f>
        <v>PBS</v>
      </c>
    </row>
    <row r="19" ht="15.75" customHeight="1">
      <c r="A19" s="19" t="str">
        <f t="shared" si="2"/>
        <v>NT</v>
      </c>
      <c r="B19" s="152" t="str">
        <f>'Daily Weight '!A19</f>
        <v>NT_9_R</v>
      </c>
      <c r="C19" s="18">
        <f>'Daily Weight '!B19</f>
        <v>-1</v>
      </c>
      <c r="D19" s="134">
        <f>'Daily Weight '!C19</f>
        <v>29</v>
      </c>
      <c r="E19" s="154">
        <v>0.0</v>
      </c>
      <c r="F19" s="77" t="s">
        <v>142</v>
      </c>
      <c r="G19" s="136">
        <f t="shared" si="3"/>
        <v>43782</v>
      </c>
      <c r="H19" s="77" t="str">
        <f t="shared" si="4"/>
        <v>PBS</v>
      </c>
    </row>
    <row r="20" ht="15.75" customHeight="1">
      <c r="A20" s="19" t="str">
        <f t="shared" si="2"/>
        <v>L</v>
      </c>
      <c r="B20" s="152" t="str">
        <f>'Daily Weight '!A20</f>
        <v>-3_9_0</v>
      </c>
      <c r="C20" s="18">
        <f>'Daily Weight '!B20</f>
        <v>-1</v>
      </c>
      <c r="D20" s="134">
        <f>'Daily Weight '!C20</f>
        <v>21.7</v>
      </c>
      <c r="E20" s="154">
        <v>0.0</v>
      </c>
      <c r="F20" s="77" t="s">
        <v>142</v>
      </c>
      <c r="G20" s="136">
        <f t="shared" si="3"/>
        <v>43782</v>
      </c>
      <c r="H20" s="77" t="str">
        <f t="shared" si="4"/>
        <v>Stool 1:10^3</v>
      </c>
    </row>
    <row r="21" ht="15.75" customHeight="1">
      <c r="A21" s="19" t="str">
        <f t="shared" si="2"/>
        <v>L</v>
      </c>
      <c r="B21" s="152" t="str">
        <f>'Daily Weight '!A21</f>
        <v>-3_9_R</v>
      </c>
      <c r="C21" s="18">
        <f>'Daily Weight '!B21</f>
        <v>-1</v>
      </c>
      <c r="D21" s="134">
        <f>'Daily Weight '!C21</f>
        <v>24.4</v>
      </c>
      <c r="E21" s="154">
        <v>0.0</v>
      </c>
      <c r="F21" s="77" t="s">
        <v>142</v>
      </c>
      <c r="G21" s="136">
        <f t="shared" si="3"/>
        <v>43782</v>
      </c>
      <c r="H21" s="77" t="str">
        <f t="shared" si="4"/>
        <v>Stool 1:10^3</v>
      </c>
    </row>
    <row r="22" ht="15.75" customHeight="1">
      <c r="A22" s="19" t="str">
        <f t="shared" si="2"/>
        <v>L</v>
      </c>
      <c r="B22" s="152" t="str">
        <f>'Daily Weight '!A22</f>
        <v>-3_9_60</v>
      </c>
      <c r="C22" s="18">
        <f>'Daily Weight '!B22</f>
        <v>-1</v>
      </c>
      <c r="D22" s="134">
        <f>'Daily Weight '!C22</f>
        <v>24.5</v>
      </c>
      <c r="E22" s="154">
        <v>0.0</v>
      </c>
      <c r="F22" s="77" t="s">
        <v>142</v>
      </c>
      <c r="G22" s="136">
        <f t="shared" si="3"/>
        <v>43782</v>
      </c>
      <c r="H22" s="77" t="str">
        <f t="shared" si="4"/>
        <v>Stool 1:10^3</v>
      </c>
    </row>
    <row r="23" ht="15.75" customHeight="1">
      <c r="A23" s="19" t="str">
        <f t="shared" si="2"/>
        <v>L</v>
      </c>
      <c r="B23" s="152" t="str">
        <f>'Daily Weight '!A23</f>
        <v>-3_9_6R</v>
      </c>
      <c r="C23" s="18">
        <f>'Daily Weight '!B23</f>
        <v>-1</v>
      </c>
      <c r="D23" s="134">
        <f>'Daily Weight '!C23</f>
        <v>23.4</v>
      </c>
      <c r="E23" s="154">
        <v>0.0</v>
      </c>
      <c r="F23" s="77" t="s">
        <v>142</v>
      </c>
      <c r="G23" s="136">
        <f t="shared" si="3"/>
        <v>43782</v>
      </c>
      <c r="H23" s="77" t="str">
        <f t="shared" si="4"/>
        <v>Stool 1:10^3</v>
      </c>
    </row>
    <row r="24" ht="15.75" customHeight="1">
      <c r="A24" s="19" t="str">
        <f t="shared" si="2"/>
        <v>M</v>
      </c>
      <c r="B24" s="152" t="str">
        <f>'Daily Weight '!A24</f>
        <v>-2_9_0</v>
      </c>
      <c r="C24" s="18">
        <f>'Daily Weight '!B24</f>
        <v>-1</v>
      </c>
      <c r="D24" s="134">
        <f>'Daily Weight '!C24</f>
        <v>27.7</v>
      </c>
      <c r="E24" s="154">
        <v>0.0</v>
      </c>
      <c r="F24" s="77" t="s">
        <v>142</v>
      </c>
      <c r="G24" s="136">
        <f t="shared" si="3"/>
        <v>43782</v>
      </c>
      <c r="H24" s="77" t="str">
        <f t="shared" si="4"/>
        <v>Stool 1:10^2</v>
      </c>
    </row>
    <row r="25" ht="15.75" customHeight="1">
      <c r="A25" s="19" t="str">
        <f t="shared" si="2"/>
        <v>M</v>
      </c>
      <c r="B25" s="152" t="str">
        <f>'Daily Weight '!A25</f>
        <v>-2_9_L</v>
      </c>
      <c r="C25" s="18">
        <f>'Daily Weight '!B25</f>
        <v>-1</v>
      </c>
      <c r="D25" s="134">
        <f>'Daily Weight '!C25</f>
        <v>28.4</v>
      </c>
      <c r="E25" s="154">
        <v>0.0</v>
      </c>
      <c r="F25" s="77" t="s">
        <v>142</v>
      </c>
      <c r="G25" s="136">
        <f t="shared" si="3"/>
        <v>43782</v>
      </c>
      <c r="H25" s="77" t="str">
        <f t="shared" si="4"/>
        <v>Stool 1:10^2</v>
      </c>
    </row>
    <row r="26" ht="15.75" customHeight="1">
      <c r="A26" s="19" t="str">
        <f t="shared" si="2"/>
        <v>M</v>
      </c>
      <c r="B26" s="152" t="str">
        <f>'Daily Weight '!A26</f>
        <v>-2_9_R</v>
      </c>
      <c r="C26" s="18">
        <f>'Daily Weight '!B26</f>
        <v>-1</v>
      </c>
      <c r="D26" s="134">
        <f>'Daily Weight '!C26</f>
        <v>28.2</v>
      </c>
      <c r="E26" s="154">
        <v>0.0</v>
      </c>
      <c r="F26" s="77" t="s">
        <v>142</v>
      </c>
      <c r="G26" s="136">
        <f t="shared" si="3"/>
        <v>43782</v>
      </c>
      <c r="H26" s="77" t="str">
        <f t="shared" si="4"/>
        <v>Stool 1:10^2</v>
      </c>
    </row>
    <row r="27" ht="15.75" customHeight="1">
      <c r="A27" s="19" t="str">
        <f t="shared" si="2"/>
        <v>M</v>
      </c>
      <c r="B27" s="152" t="str">
        <f>'Daily Weight '!A27</f>
        <v>-2_9_50</v>
      </c>
      <c r="C27" s="18">
        <f>'Daily Weight '!B27</f>
        <v>-1</v>
      </c>
      <c r="D27" s="134">
        <f>'Daily Weight '!C27</f>
        <v>23.3</v>
      </c>
      <c r="E27" s="154">
        <v>0.0</v>
      </c>
      <c r="F27" s="77" t="s">
        <v>142</v>
      </c>
      <c r="G27" s="136">
        <f t="shared" si="3"/>
        <v>43782</v>
      </c>
      <c r="H27" s="77" t="str">
        <f t="shared" si="4"/>
        <v>Stool 1:10^2</v>
      </c>
    </row>
    <row r="28" ht="15.75" customHeight="1">
      <c r="A28" s="19" t="str">
        <f t="shared" si="2"/>
        <v>M</v>
      </c>
      <c r="B28" s="152" t="str">
        <f>'Daily Weight '!A28</f>
        <v>-2_9_5R</v>
      </c>
      <c r="C28" s="18">
        <f>'Daily Weight '!B28</f>
        <v>-1</v>
      </c>
      <c r="D28" s="134">
        <f>'Daily Weight '!C28</f>
        <v>21.1</v>
      </c>
      <c r="E28" s="154">
        <v>0.0</v>
      </c>
      <c r="F28" s="77" t="s">
        <v>142</v>
      </c>
      <c r="G28" s="136">
        <f t="shared" si="3"/>
        <v>43782</v>
      </c>
      <c r="H28" s="77" t="str">
        <f t="shared" si="4"/>
        <v>Stool 1:10^2</v>
      </c>
    </row>
    <row r="29" ht="15.75" customHeight="1">
      <c r="A29" s="19" t="str">
        <f t="shared" si="2"/>
        <v>F</v>
      </c>
      <c r="B29" s="152" t="str">
        <f>'Daily Weight '!A29</f>
        <v>-1_9_0</v>
      </c>
      <c r="C29" s="18">
        <f>'Daily Weight '!B29</f>
        <v>-1</v>
      </c>
      <c r="D29" s="134">
        <f>'Daily Weight '!C29</f>
        <v>26.8</v>
      </c>
      <c r="E29" s="154">
        <v>0.0</v>
      </c>
      <c r="F29" s="77" t="s">
        <v>142</v>
      </c>
      <c r="G29" s="136">
        <f t="shared" si="3"/>
        <v>43782</v>
      </c>
      <c r="H29" s="77" t="str">
        <f t="shared" si="4"/>
        <v>Stool 1:10</v>
      </c>
    </row>
    <row r="30" ht="15.75" customHeight="1">
      <c r="A30" s="19" t="str">
        <f t="shared" si="2"/>
        <v>F</v>
      </c>
      <c r="B30" s="152" t="str">
        <f>'Daily Weight '!A30</f>
        <v>-1_9_L</v>
      </c>
      <c r="C30" s="18">
        <f>'Daily Weight '!B30</f>
        <v>-1</v>
      </c>
      <c r="D30" s="134">
        <f>'Daily Weight '!C30</f>
        <v>29.8</v>
      </c>
      <c r="E30" s="154">
        <v>0.0</v>
      </c>
      <c r="F30" s="77" t="s">
        <v>142</v>
      </c>
      <c r="G30" s="136">
        <f t="shared" si="3"/>
        <v>43782</v>
      </c>
      <c r="H30" s="77" t="str">
        <f t="shared" si="4"/>
        <v>Stool 1:10</v>
      </c>
    </row>
    <row r="31" ht="15.75" customHeight="1">
      <c r="A31" s="19" t="str">
        <f t="shared" si="2"/>
        <v>F</v>
      </c>
      <c r="B31" s="152" t="str">
        <f>'Daily Weight '!A31</f>
        <v>-1_9_R</v>
      </c>
      <c r="C31" s="18">
        <f>'Daily Weight '!B31</f>
        <v>-1</v>
      </c>
      <c r="D31" s="134">
        <f>'Daily Weight '!C31</f>
        <v>29.1</v>
      </c>
      <c r="E31" s="154">
        <v>0.0</v>
      </c>
      <c r="F31" s="77" t="s">
        <v>142</v>
      </c>
      <c r="G31" s="136">
        <f t="shared" si="3"/>
        <v>43782</v>
      </c>
      <c r="H31" s="77" t="str">
        <f t="shared" si="4"/>
        <v>Stool 1:10</v>
      </c>
    </row>
    <row r="32" ht="15.75" customHeight="1">
      <c r="A32" s="19" t="str">
        <f t="shared" si="2"/>
        <v>F</v>
      </c>
      <c r="B32" s="152" t="str">
        <f>'Daily Weight '!A32</f>
        <v>-1_9_40</v>
      </c>
      <c r="C32" s="18">
        <f>'Daily Weight '!B32</f>
        <v>-1</v>
      </c>
      <c r="D32" s="134">
        <f>'Daily Weight '!C32</f>
        <v>24.9</v>
      </c>
      <c r="E32" s="154">
        <v>0.0</v>
      </c>
      <c r="F32" s="77" t="s">
        <v>142</v>
      </c>
      <c r="G32" s="136">
        <f t="shared" si="3"/>
        <v>43782</v>
      </c>
      <c r="H32" s="77" t="str">
        <f t="shared" si="4"/>
        <v>Stool 1:10</v>
      </c>
    </row>
    <row r="33" ht="15.75" customHeight="1">
      <c r="A33" s="19" t="str">
        <f t="shared" si="2"/>
        <v>F</v>
      </c>
      <c r="B33" s="152" t="str">
        <f>'Daily Weight '!A33</f>
        <v>-1_9_4R</v>
      </c>
      <c r="C33" s="18">
        <f>'Daily Weight '!B33</f>
        <v>-1</v>
      </c>
      <c r="D33" s="134">
        <f>'Daily Weight '!C33</f>
        <v>25.5</v>
      </c>
      <c r="E33" s="154">
        <v>0.0</v>
      </c>
      <c r="F33" s="77" t="s">
        <v>142</v>
      </c>
      <c r="G33" s="136">
        <f t="shared" si="3"/>
        <v>43782</v>
      </c>
      <c r="H33" s="77" t="str">
        <f t="shared" si="4"/>
        <v>Stool 1:10</v>
      </c>
    </row>
    <row r="34" ht="15.75" customHeight="1">
      <c r="A34" s="19" t="str">
        <f t="shared" si="2"/>
        <v>NT</v>
      </c>
      <c r="B34" s="152" t="str">
        <f>'Daily Weight '!A34</f>
        <v>NT_9_0</v>
      </c>
      <c r="C34" s="18">
        <f>'Daily Weight '!B34</f>
        <v>0</v>
      </c>
      <c r="D34" s="134">
        <f>'Daily Weight '!C34</f>
        <v>24.5</v>
      </c>
      <c r="E34" s="154">
        <f>'C. diff CFUs'!W2</f>
        <v>0</v>
      </c>
      <c r="F34" s="77" t="s">
        <v>142</v>
      </c>
      <c r="G34" s="136">
        <f>'C. diff CFUs'!B2</f>
        <v>43783</v>
      </c>
      <c r="H34" s="77" t="str">
        <f t="shared" si="4"/>
        <v>PBS</v>
      </c>
    </row>
    <row r="35" ht="15.75" customHeight="1">
      <c r="A35" s="19" t="str">
        <f t="shared" si="2"/>
        <v>NT</v>
      </c>
      <c r="B35" s="152" t="str">
        <f>'Daily Weight '!A35</f>
        <v>NT_9_R</v>
      </c>
      <c r="C35" s="18">
        <f>'Daily Weight '!B35</f>
        <v>0</v>
      </c>
      <c r="D35" s="134">
        <f>'Daily Weight '!C35</f>
        <v>28.5</v>
      </c>
      <c r="E35" s="154">
        <f>'C. diff CFUs'!W3</f>
        <v>0</v>
      </c>
      <c r="F35" s="77" t="s">
        <v>142</v>
      </c>
      <c r="G35" s="136">
        <f>'C. diff CFUs'!B3</f>
        <v>43783</v>
      </c>
      <c r="H35" s="77" t="str">
        <f t="shared" si="4"/>
        <v>PBS</v>
      </c>
    </row>
    <row r="36" ht="15.75" customHeight="1">
      <c r="A36" s="19" t="str">
        <f t="shared" si="2"/>
        <v>L</v>
      </c>
      <c r="B36" s="152" t="str">
        <f>'Daily Weight '!A36</f>
        <v>-3_9_0</v>
      </c>
      <c r="C36" s="18">
        <f>'Daily Weight '!B36</f>
        <v>0</v>
      </c>
      <c r="D36" s="134">
        <f>'Daily Weight '!C36</f>
        <v>21.1</v>
      </c>
      <c r="E36" s="154">
        <f>'C. diff CFUs'!W4</f>
        <v>0</v>
      </c>
      <c r="F36" s="77" t="s">
        <v>142</v>
      </c>
      <c r="G36" s="136">
        <f>'C. diff CFUs'!B4</f>
        <v>43783</v>
      </c>
      <c r="H36" s="77" t="str">
        <f t="shared" si="4"/>
        <v>Stool 1:10^3</v>
      </c>
    </row>
    <row r="37" ht="15.75" customHeight="1">
      <c r="A37" s="19" t="str">
        <f t="shared" si="2"/>
        <v>L</v>
      </c>
      <c r="B37" s="152" t="str">
        <f>'Daily Weight '!A37</f>
        <v>-3_9_R</v>
      </c>
      <c r="C37" s="18">
        <f>'Daily Weight '!B37</f>
        <v>0</v>
      </c>
      <c r="D37" s="134">
        <f>'Daily Weight '!C37</f>
        <v>23.6</v>
      </c>
      <c r="E37" s="154">
        <f>'C. diff CFUs'!W5</f>
        <v>0</v>
      </c>
      <c r="F37" s="77" t="s">
        <v>142</v>
      </c>
      <c r="G37" s="136">
        <f>'C. diff CFUs'!B5</f>
        <v>43783</v>
      </c>
      <c r="H37" s="77" t="str">
        <f t="shared" si="4"/>
        <v>Stool 1:10^3</v>
      </c>
    </row>
    <row r="38" ht="15.75" customHeight="1">
      <c r="A38" s="19" t="str">
        <f t="shared" si="2"/>
        <v>L</v>
      </c>
      <c r="B38" s="152" t="str">
        <f>'Daily Weight '!A38</f>
        <v>-3_9_60</v>
      </c>
      <c r="C38" s="18">
        <f>'Daily Weight '!B38</f>
        <v>0</v>
      </c>
      <c r="D38" s="134">
        <f>'Daily Weight '!C38</f>
        <v>24.3</v>
      </c>
      <c r="E38" s="154">
        <f>'C. diff CFUs'!W6</f>
        <v>0</v>
      </c>
      <c r="F38" s="77" t="s">
        <v>142</v>
      </c>
      <c r="G38" s="136">
        <f>'C. diff CFUs'!B6</f>
        <v>43783</v>
      </c>
      <c r="H38" s="77" t="str">
        <f t="shared" si="4"/>
        <v>Stool 1:10^3</v>
      </c>
    </row>
    <row r="39" ht="15.75" customHeight="1">
      <c r="A39" s="19" t="str">
        <f t="shared" si="2"/>
        <v>L</v>
      </c>
      <c r="B39" s="152" t="str">
        <f>'Daily Weight '!A39</f>
        <v>-3_9_6R</v>
      </c>
      <c r="C39" s="18">
        <f>'Daily Weight '!B39</f>
        <v>0</v>
      </c>
      <c r="D39" s="134">
        <f>'Daily Weight '!C39</f>
        <v>23.8</v>
      </c>
      <c r="E39" s="154">
        <f>'C. diff CFUs'!W7</f>
        <v>0</v>
      </c>
      <c r="F39" s="77" t="s">
        <v>142</v>
      </c>
      <c r="G39" s="136">
        <f>'C. diff CFUs'!B7</f>
        <v>43783</v>
      </c>
      <c r="H39" s="77" t="str">
        <f t="shared" si="4"/>
        <v>Stool 1:10^3</v>
      </c>
    </row>
    <row r="40" ht="15.75" customHeight="1">
      <c r="A40" s="19" t="str">
        <f t="shared" si="2"/>
        <v>M</v>
      </c>
      <c r="B40" s="152" t="str">
        <f>'Daily Weight '!A40</f>
        <v>-2_9_0</v>
      </c>
      <c r="C40" s="18">
        <f>'Daily Weight '!B40</f>
        <v>0</v>
      </c>
      <c r="D40" s="134">
        <f>'Daily Weight '!C40</f>
        <v>28.3</v>
      </c>
      <c r="E40" s="154">
        <f>'C. diff CFUs'!W8</f>
        <v>0</v>
      </c>
      <c r="F40" s="77" t="s">
        <v>142</v>
      </c>
      <c r="G40" s="136">
        <f>'C. diff CFUs'!B8</f>
        <v>43783</v>
      </c>
      <c r="H40" s="77" t="str">
        <f t="shared" si="4"/>
        <v>Stool 1:10^2</v>
      </c>
    </row>
    <row r="41" ht="15.75" customHeight="1">
      <c r="A41" s="19" t="str">
        <f t="shared" si="2"/>
        <v>M</v>
      </c>
      <c r="B41" s="152" t="str">
        <f>'Daily Weight '!A41</f>
        <v>-2_9_L</v>
      </c>
      <c r="C41" s="18">
        <f>'Daily Weight '!B41</f>
        <v>0</v>
      </c>
      <c r="D41" s="134">
        <f>'Daily Weight '!C41</f>
        <v>28.8</v>
      </c>
      <c r="E41" s="154">
        <f>'C. diff CFUs'!W9</f>
        <v>0</v>
      </c>
      <c r="F41" s="77" t="s">
        <v>142</v>
      </c>
      <c r="G41" s="136">
        <f>'C. diff CFUs'!B9</f>
        <v>43783</v>
      </c>
      <c r="H41" s="77" t="str">
        <f t="shared" si="4"/>
        <v>Stool 1:10^2</v>
      </c>
    </row>
    <row r="42" ht="15.75" customHeight="1">
      <c r="A42" s="19" t="str">
        <f t="shared" si="2"/>
        <v>M</v>
      </c>
      <c r="B42" s="152" t="str">
        <f>'Daily Weight '!A42</f>
        <v>-2_9_R</v>
      </c>
      <c r="C42" s="18">
        <f>'Daily Weight '!B42</f>
        <v>0</v>
      </c>
      <c r="D42" s="134">
        <f>'Daily Weight '!C42</f>
        <v>29</v>
      </c>
      <c r="E42" s="154">
        <f>'C. diff CFUs'!W10</f>
        <v>0</v>
      </c>
      <c r="F42" s="77" t="s">
        <v>142</v>
      </c>
      <c r="G42" s="136">
        <f>'C. diff CFUs'!B10</f>
        <v>43783</v>
      </c>
      <c r="H42" s="77" t="str">
        <f t="shared" si="4"/>
        <v>Stool 1:10^2</v>
      </c>
    </row>
    <row r="43" ht="15.75" customHeight="1">
      <c r="A43" s="19" t="str">
        <f t="shared" si="2"/>
        <v>M</v>
      </c>
      <c r="B43" s="152" t="str">
        <f>'Daily Weight '!A43</f>
        <v>-2_9_50</v>
      </c>
      <c r="C43" s="18">
        <f>'Daily Weight '!B43</f>
        <v>0</v>
      </c>
      <c r="D43" s="134">
        <f>'Daily Weight '!C43</f>
        <v>24</v>
      </c>
      <c r="E43" s="154">
        <f>'C. diff CFUs'!W11</f>
        <v>0</v>
      </c>
      <c r="F43" s="77" t="s">
        <v>142</v>
      </c>
      <c r="G43" s="136">
        <f>'C. diff CFUs'!B11</f>
        <v>43783</v>
      </c>
      <c r="H43" s="77" t="str">
        <f t="shared" si="4"/>
        <v>Stool 1:10^2</v>
      </c>
    </row>
    <row r="44" ht="15.75" customHeight="1">
      <c r="A44" s="19" t="str">
        <f t="shared" si="2"/>
        <v>M</v>
      </c>
      <c r="B44" s="152" t="str">
        <f>'Daily Weight '!A44</f>
        <v>-2_9_5R</v>
      </c>
      <c r="C44" s="18">
        <f>'Daily Weight '!B44</f>
        <v>0</v>
      </c>
      <c r="D44" s="134">
        <f>'Daily Weight '!C44</f>
        <v>22.3</v>
      </c>
      <c r="E44" s="154">
        <f>'C. diff CFUs'!W12</f>
        <v>0</v>
      </c>
      <c r="F44" s="77" t="s">
        <v>142</v>
      </c>
      <c r="G44" s="136">
        <f>'C. diff CFUs'!B12</f>
        <v>43783</v>
      </c>
      <c r="H44" s="77" t="str">
        <f t="shared" si="4"/>
        <v>Stool 1:10^2</v>
      </c>
    </row>
    <row r="45" ht="15.75" customHeight="1">
      <c r="A45" s="19" t="str">
        <f t="shared" si="2"/>
        <v>F</v>
      </c>
      <c r="B45" s="152" t="str">
        <f>'Daily Weight '!A45</f>
        <v>-1_9_0</v>
      </c>
      <c r="C45" s="18">
        <f>'Daily Weight '!B45</f>
        <v>0</v>
      </c>
      <c r="D45" s="134">
        <f>'Daily Weight '!C45</f>
        <v>25.7</v>
      </c>
      <c r="E45" s="154">
        <f>'C. diff CFUs'!W13</f>
        <v>0</v>
      </c>
      <c r="F45" s="77" t="s">
        <v>142</v>
      </c>
      <c r="G45" s="136">
        <f>'C. diff CFUs'!B13</f>
        <v>43783</v>
      </c>
      <c r="H45" s="77" t="str">
        <f t="shared" si="4"/>
        <v>Stool 1:10</v>
      </c>
    </row>
    <row r="46" ht="15.75" customHeight="1">
      <c r="A46" s="19" t="str">
        <f t="shared" si="2"/>
        <v>F</v>
      </c>
      <c r="B46" s="152" t="str">
        <f>'Daily Weight '!A46</f>
        <v>-1_9_L</v>
      </c>
      <c r="C46" s="18">
        <f>'Daily Weight '!B46</f>
        <v>0</v>
      </c>
      <c r="D46" s="134">
        <f>'Daily Weight '!C46</f>
        <v>29.8</v>
      </c>
      <c r="E46" s="154">
        <f>'C. diff CFUs'!W14</f>
        <v>0</v>
      </c>
      <c r="F46" s="77" t="s">
        <v>142</v>
      </c>
      <c r="G46" s="136">
        <f>'C. diff CFUs'!B14</f>
        <v>43783</v>
      </c>
      <c r="H46" s="77" t="str">
        <f t="shared" si="4"/>
        <v>Stool 1:10</v>
      </c>
    </row>
    <row r="47" ht="15.75" customHeight="1">
      <c r="A47" s="19" t="str">
        <f t="shared" si="2"/>
        <v>F</v>
      </c>
      <c r="B47" s="152" t="str">
        <f>'Daily Weight '!A47</f>
        <v>-1_9_R</v>
      </c>
      <c r="C47" s="18">
        <f>'Daily Weight '!B47</f>
        <v>0</v>
      </c>
      <c r="D47" s="134">
        <f>'Daily Weight '!C47</f>
        <v>28.2</v>
      </c>
      <c r="E47" s="154">
        <f>'C. diff CFUs'!W15</f>
        <v>0</v>
      </c>
      <c r="F47" s="77" t="s">
        <v>142</v>
      </c>
      <c r="G47" s="136">
        <f>'C. diff CFUs'!B15</f>
        <v>43783</v>
      </c>
      <c r="H47" s="77" t="str">
        <f t="shared" si="4"/>
        <v>Stool 1:10</v>
      </c>
    </row>
    <row r="48" ht="15.75" customHeight="1">
      <c r="A48" s="19" t="str">
        <f t="shared" si="2"/>
        <v>F</v>
      </c>
      <c r="B48" s="152" t="str">
        <f>'Daily Weight '!A48</f>
        <v>-1_9_40</v>
      </c>
      <c r="C48" s="18">
        <f>'Daily Weight '!B48</f>
        <v>0</v>
      </c>
      <c r="D48" s="134">
        <f>'Daily Weight '!C48</f>
        <v>24.3</v>
      </c>
      <c r="E48" s="154">
        <f>'C. diff CFUs'!W16</f>
        <v>0</v>
      </c>
      <c r="F48" s="77" t="s">
        <v>142</v>
      </c>
      <c r="G48" s="136">
        <f>'C. diff CFUs'!B16</f>
        <v>43783</v>
      </c>
      <c r="H48" s="77" t="str">
        <f t="shared" si="4"/>
        <v>Stool 1:10</v>
      </c>
    </row>
    <row r="49" ht="15.75" customHeight="1">
      <c r="A49" s="19" t="str">
        <f t="shared" si="2"/>
        <v>F</v>
      </c>
      <c r="B49" s="152" t="str">
        <f>'Daily Weight '!A49</f>
        <v>-1_9_4R</v>
      </c>
      <c r="C49" s="18">
        <f>'Daily Weight '!B49</f>
        <v>0</v>
      </c>
      <c r="D49" s="134">
        <f>'Daily Weight '!C49</f>
        <v>25</v>
      </c>
      <c r="E49" s="154">
        <f>'C. diff CFUs'!W17</f>
        <v>0</v>
      </c>
      <c r="F49" s="77" t="s">
        <v>142</v>
      </c>
      <c r="G49" s="136">
        <f>'C. diff CFUs'!B17</f>
        <v>43783</v>
      </c>
      <c r="H49" s="77" t="str">
        <f t="shared" si="4"/>
        <v>Stool 1:10</v>
      </c>
    </row>
    <row r="50" ht="15.75" customHeight="1">
      <c r="A50" s="19" t="str">
        <f t="shared" si="2"/>
        <v>NT</v>
      </c>
      <c r="B50" s="152" t="str">
        <f>'Daily Weight '!A50</f>
        <v>NT_9_0</v>
      </c>
      <c r="C50" s="18">
        <f>'Daily Weight '!B50</f>
        <v>1</v>
      </c>
      <c r="D50" s="134">
        <f>'Daily Weight '!C50</f>
        <v>24.9</v>
      </c>
      <c r="E50" s="154">
        <f>'C. diff CFUs'!W18</f>
        <v>28000000</v>
      </c>
      <c r="F50" s="77" t="s">
        <v>142</v>
      </c>
      <c r="G50" s="136">
        <f>'C. diff CFUs'!B18</f>
        <v>43784</v>
      </c>
      <c r="H50" s="77" t="str">
        <f t="shared" si="4"/>
        <v>PBS</v>
      </c>
    </row>
    <row r="51" ht="15.75" customHeight="1">
      <c r="A51" s="19" t="str">
        <f t="shared" si="2"/>
        <v>NT</v>
      </c>
      <c r="B51" s="152" t="str">
        <f>'Daily Weight '!A51</f>
        <v>NT_9_R</v>
      </c>
      <c r="C51" s="18">
        <f>'Daily Weight '!B51</f>
        <v>1</v>
      </c>
      <c r="D51" s="134">
        <f>'Daily Weight '!C51</f>
        <v>28.6</v>
      </c>
      <c r="E51" s="154">
        <f>'C. diff CFUs'!W19</f>
        <v>34000000</v>
      </c>
      <c r="F51" s="77" t="s">
        <v>142</v>
      </c>
      <c r="G51" s="136">
        <f>'C. diff CFUs'!B19</f>
        <v>43784</v>
      </c>
      <c r="H51" s="77" t="str">
        <f t="shared" si="4"/>
        <v>PBS</v>
      </c>
    </row>
    <row r="52" ht="15.75" customHeight="1">
      <c r="A52" s="19" t="str">
        <f t="shared" si="2"/>
        <v>L</v>
      </c>
      <c r="B52" s="152" t="str">
        <f>'Daily Weight '!A52</f>
        <v>-3_9_0</v>
      </c>
      <c r="C52" s="18">
        <f>'Daily Weight '!B52</f>
        <v>1</v>
      </c>
      <c r="D52" s="134">
        <f>'Daily Weight '!C52</f>
        <v>21.6</v>
      </c>
      <c r="E52" s="154">
        <f>'C. diff CFUs'!W20</f>
        <v>1910000</v>
      </c>
      <c r="F52" s="77" t="s">
        <v>142</v>
      </c>
      <c r="G52" s="136">
        <f>'C. diff CFUs'!B20</f>
        <v>43784</v>
      </c>
      <c r="H52" s="77" t="str">
        <f t="shared" si="4"/>
        <v>Stool 1:10^3</v>
      </c>
    </row>
    <row r="53" ht="15.75" customHeight="1">
      <c r="A53" s="19" t="str">
        <f t="shared" si="2"/>
        <v>L</v>
      </c>
      <c r="B53" s="152" t="str">
        <f>'Daily Weight '!A53</f>
        <v>-3_9_R</v>
      </c>
      <c r="C53" s="18">
        <f>'Daily Weight '!B53</f>
        <v>1</v>
      </c>
      <c r="D53" s="134">
        <f>'Daily Weight '!C53</f>
        <v>23.9</v>
      </c>
      <c r="E53" s="154">
        <f>'C. diff CFUs'!W21</f>
        <v>54000</v>
      </c>
      <c r="F53" s="77" t="s">
        <v>142</v>
      </c>
      <c r="G53" s="136">
        <f>'C. diff CFUs'!B21</f>
        <v>43784</v>
      </c>
      <c r="H53" s="77" t="str">
        <f t="shared" si="4"/>
        <v>Stool 1:10^3</v>
      </c>
    </row>
    <row r="54" ht="15.75" customHeight="1">
      <c r="A54" s="19" t="str">
        <f t="shared" si="2"/>
        <v>L</v>
      </c>
      <c r="B54" s="152" t="str">
        <f>'Daily Weight '!A54</f>
        <v>-3_9_60</v>
      </c>
      <c r="C54" s="18">
        <f>'Daily Weight '!B54</f>
        <v>1</v>
      </c>
      <c r="D54" s="134">
        <f>'Daily Weight '!C54</f>
        <v>24.4</v>
      </c>
      <c r="E54" s="154">
        <f>'C. diff CFUs'!W22</f>
        <v>4500000</v>
      </c>
      <c r="F54" s="77" t="s">
        <v>142</v>
      </c>
      <c r="G54" s="136">
        <f>'C. diff CFUs'!B22</f>
        <v>43784</v>
      </c>
      <c r="H54" s="77" t="str">
        <f t="shared" si="4"/>
        <v>Stool 1:10^3</v>
      </c>
    </row>
    <row r="55" ht="15.75" customHeight="1">
      <c r="A55" s="19" t="str">
        <f t="shared" si="2"/>
        <v>L</v>
      </c>
      <c r="B55" s="152" t="str">
        <f>'Daily Weight '!A55</f>
        <v>-3_9_6R</v>
      </c>
      <c r="C55" s="18">
        <f>'Daily Weight '!B55</f>
        <v>1</v>
      </c>
      <c r="D55" s="134">
        <f>'Daily Weight '!C55</f>
        <v>23.6</v>
      </c>
      <c r="E55" s="154">
        <f>'C. diff CFUs'!W23</f>
        <v>890000</v>
      </c>
      <c r="F55" s="77" t="s">
        <v>142</v>
      </c>
      <c r="G55" s="136">
        <f>'C. diff CFUs'!B23</f>
        <v>43784</v>
      </c>
      <c r="H55" s="77" t="str">
        <f t="shared" si="4"/>
        <v>Stool 1:10^3</v>
      </c>
    </row>
    <row r="56" ht="15.75" customHeight="1">
      <c r="A56" s="19" t="str">
        <f t="shared" si="2"/>
        <v>M</v>
      </c>
      <c r="B56" s="152" t="str">
        <f>'Daily Weight '!A56</f>
        <v>-2_9_0</v>
      </c>
      <c r="C56" s="18">
        <f>'Daily Weight '!B56</f>
        <v>1</v>
      </c>
      <c r="D56" s="134">
        <f>'Daily Weight '!C56</f>
        <v>27.6</v>
      </c>
      <c r="E56" s="154">
        <f>'C. diff CFUs'!W24</f>
        <v>56000000</v>
      </c>
      <c r="F56" s="77" t="s">
        <v>142</v>
      </c>
      <c r="G56" s="136">
        <f>'C. diff CFUs'!B24</f>
        <v>43784</v>
      </c>
      <c r="H56" s="77" t="str">
        <f t="shared" si="4"/>
        <v>Stool 1:10^2</v>
      </c>
    </row>
    <row r="57" ht="15.75" customHeight="1">
      <c r="A57" s="19" t="str">
        <f t="shared" si="2"/>
        <v>M</v>
      </c>
      <c r="B57" s="152" t="str">
        <f>'Daily Weight '!A57</f>
        <v>-2_9_L</v>
      </c>
      <c r="C57" s="18">
        <f>'Daily Weight '!B57</f>
        <v>1</v>
      </c>
      <c r="D57" s="134">
        <f>'Daily Weight '!C57</f>
        <v>28</v>
      </c>
      <c r="E57" s="154">
        <f>'C. diff CFUs'!W25</f>
        <v>14000</v>
      </c>
      <c r="F57" s="77" t="s">
        <v>142</v>
      </c>
      <c r="G57" s="136">
        <f>'C. diff CFUs'!B25</f>
        <v>43784</v>
      </c>
      <c r="H57" s="77" t="str">
        <f t="shared" si="4"/>
        <v>Stool 1:10^2</v>
      </c>
    </row>
    <row r="58" ht="15.75" customHeight="1">
      <c r="A58" s="19" t="str">
        <f t="shared" si="2"/>
        <v>M</v>
      </c>
      <c r="B58" s="152" t="str">
        <f>'Daily Weight '!A58</f>
        <v>-2_9_R</v>
      </c>
      <c r="C58" s="18">
        <f>'Daily Weight '!B58</f>
        <v>1</v>
      </c>
      <c r="D58" s="134">
        <f>'Daily Weight '!C58</f>
        <v>28.3</v>
      </c>
      <c r="E58" s="154">
        <f>'C. diff CFUs'!W26</f>
        <v>8200000</v>
      </c>
      <c r="F58" s="77" t="s">
        <v>142</v>
      </c>
      <c r="G58" s="136">
        <f>'C. diff CFUs'!B26</f>
        <v>43784</v>
      </c>
      <c r="H58" s="77" t="str">
        <f t="shared" si="4"/>
        <v>Stool 1:10^2</v>
      </c>
    </row>
    <row r="59" ht="15.75" customHeight="1">
      <c r="A59" s="19" t="str">
        <f t="shared" si="2"/>
        <v>M</v>
      </c>
      <c r="B59" s="152" t="str">
        <f>'Daily Weight '!A59</f>
        <v>-2_9_50</v>
      </c>
      <c r="C59" s="18">
        <f>'Daily Weight '!B59</f>
        <v>1</v>
      </c>
      <c r="D59" s="134">
        <f>'Daily Weight '!C59</f>
        <v>24.3</v>
      </c>
      <c r="E59" s="154">
        <f>'C. diff CFUs'!W27</f>
        <v>72000000</v>
      </c>
      <c r="F59" s="77" t="s">
        <v>142</v>
      </c>
      <c r="G59" s="136">
        <f>'C. diff CFUs'!B27</f>
        <v>43784</v>
      </c>
      <c r="H59" s="77" t="str">
        <f t="shared" si="4"/>
        <v>Stool 1:10^2</v>
      </c>
    </row>
    <row r="60" ht="15.75" customHeight="1">
      <c r="A60" s="19" t="str">
        <f t="shared" si="2"/>
        <v>M</v>
      </c>
      <c r="B60" s="152" t="str">
        <f>'Daily Weight '!A60</f>
        <v>-2_9_5R</v>
      </c>
      <c r="C60" s="18">
        <f>'Daily Weight '!B60</f>
        <v>1</v>
      </c>
      <c r="D60" s="134">
        <f>'Daily Weight '!C60</f>
        <v>22.6</v>
      </c>
      <c r="E60" s="154">
        <f>'C. diff CFUs'!W28</f>
        <v>56000000</v>
      </c>
      <c r="F60" s="77" t="s">
        <v>142</v>
      </c>
      <c r="G60" s="136">
        <f>'C. diff CFUs'!B28</f>
        <v>43784</v>
      </c>
      <c r="H60" s="77" t="str">
        <f t="shared" si="4"/>
        <v>Stool 1:10^2</v>
      </c>
    </row>
    <row r="61" ht="15.75" customHeight="1">
      <c r="A61" s="19" t="str">
        <f t="shared" si="2"/>
        <v>F</v>
      </c>
      <c r="B61" s="152" t="str">
        <f>'Daily Weight '!A61</f>
        <v>-1_9_0</v>
      </c>
      <c r="C61" s="18">
        <f>'Daily Weight '!B61</f>
        <v>1</v>
      </c>
      <c r="D61" s="134">
        <f>'Daily Weight '!C61</f>
        <v>26.8</v>
      </c>
      <c r="E61" s="154">
        <f>'C. diff CFUs'!W29</f>
        <v>15000000</v>
      </c>
      <c r="F61" s="77" t="s">
        <v>142</v>
      </c>
      <c r="G61" s="136">
        <f>'C. diff CFUs'!B29</f>
        <v>43784</v>
      </c>
      <c r="H61" s="77" t="str">
        <f t="shared" si="4"/>
        <v>Stool 1:10</v>
      </c>
    </row>
    <row r="62" ht="15.75" customHeight="1">
      <c r="A62" s="19" t="str">
        <f t="shared" si="2"/>
        <v>F</v>
      </c>
      <c r="B62" s="152" t="str">
        <f>'Daily Weight '!A62</f>
        <v>-1_9_L</v>
      </c>
      <c r="C62" s="18">
        <f>'Daily Weight '!B62</f>
        <v>1</v>
      </c>
      <c r="D62" s="134">
        <f>'Daily Weight '!C62</f>
        <v>30.4</v>
      </c>
      <c r="E62" s="154">
        <f>'C. diff CFUs'!W30</f>
        <v>3100000</v>
      </c>
      <c r="F62" s="77" t="s">
        <v>142</v>
      </c>
      <c r="G62" s="136">
        <f>'C. diff CFUs'!B30</f>
        <v>43784</v>
      </c>
      <c r="H62" s="77" t="str">
        <f t="shared" si="4"/>
        <v>Stool 1:10</v>
      </c>
    </row>
    <row r="63" ht="15.75" customHeight="1">
      <c r="A63" s="19" t="str">
        <f t="shared" si="2"/>
        <v>F</v>
      </c>
      <c r="B63" s="152" t="str">
        <f>'Daily Weight '!A63</f>
        <v>-1_9_R</v>
      </c>
      <c r="C63" s="18">
        <f>'Daily Weight '!B63</f>
        <v>1</v>
      </c>
      <c r="D63" s="134">
        <f>'Daily Weight '!C63</f>
        <v>29.2</v>
      </c>
      <c r="E63" s="154">
        <f>'C. diff CFUs'!W31</f>
        <v>66666.66667</v>
      </c>
      <c r="F63" s="77" t="s">
        <v>142</v>
      </c>
      <c r="G63" s="136">
        <f>'C. diff CFUs'!B31</f>
        <v>43784</v>
      </c>
      <c r="H63" s="77" t="str">
        <f t="shared" si="4"/>
        <v>Stool 1:10</v>
      </c>
    </row>
    <row r="64" ht="15.75" customHeight="1">
      <c r="A64" s="19" t="str">
        <f t="shared" si="2"/>
        <v>F</v>
      </c>
      <c r="B64" s="152" t="str">
        <f>'Daily Weight '!A64</f>
        <v>-1_9_40</v>
      </c>
      <c r="C64" s="18">
        <f>'Daily Weight '!B64</f>
        <v>1</v>
      </c>
      <c r="D64" s="134">
        <f>'Daily Weight '!C64</f>
        <v>24.6</v>
      </c>
      <c r="E64" s="154">
        <f>'C. diff CFUs'!W32</f>
        <v>4600000</v>
      </c>
      <c r="F64" s="77" t="s">
        <v>142</v>
      </c>
      <c r="G64" s="136">
        <f>'C. diff CFUs'!B32</f>
        <v>43784</v>
      </c>
      <c r="H64" s="77" t="str">
        <f t="shared" si="4"/>
        <v>Stool 1:10</v>
      </c>
    </row>
    <row r="65" ht="15.75" customHeight="1">
      <c r="A65" s="19" t="str">
        <f t="shared" si="2"/>
        <v>F</v>
      </c>
      <c r="B65" s="152" t="str">
        <f>'Daily Weight '!A65</f>
        <v>-1_9_4R</v>
      </c>
      <c r="C65" s="18">
        <f>'Daily Weight '!B65</f>
        <v>1</v>
      </c>
      <c r="D65" s="134">
        <f>'Daily Weight '!C65</f>
        <v>25.5</v>
      </c>
      <c r="E65" s="154">
        <f>'C. diff CFUs'!W33</f>
        <v>30000000</v>
      </c>
      <c r="F65" s="77" t="s">
        <v>142</v>
      </c>
      <c r="G65" s="136">
        <f>'C. diff CFUs'!B33</f>
        <v>43784</v>
      </c>
      <c r="H65" s="77" t="str">
        <f t="shared" si="4"/>
        <v>Stool 1:10</v>
      </c>
    </row>
    <row r="66" ht="15.75" customHeight="1">
      <c r="A66" s="19" t="str">
        <f t="shared" si="2"/>
        <v>NT</v>
      </c>
      <c r="B66" s="152" t="str">
        <f>'Daily Weight '!A66</f>
        <v>NT_9_0</v>
      </c>
      <c r="C66" s="18">
        <f>'Daily Weight '!B66</f>
        <v>2</v>
      </c>
      <c r="D66" s="134">
        <f>'Daily Weight '!C66</f>
        <v>25.1</v>
      </c>
      <c r="E66" s="154">
        <f>'C. diff CFUs'!W34</f>
        <v>620000</v>
      </c>
      <c r="F66" s="77" t="s">
        <v>142</v>
      </c>
      <c r="G66" s="136">
        <f>'C. diff CFUs'!B34</f>
        <v>43785</v>
      </c>
      <c r="H66" s="77" t="str">
        <f t="shared" si="4"/>
        <v>PBS</v>
      </c>
    </row>
    <row r="67" ht="15.75" customHeight="1">
      <c r="A67" s="19" t="str">
        <f t="shared" si="2"/>
        <v>NT</v>
      </c>
      <c r="B67" s="152" t="str">
        <f>'Daily Weight '!A67</f>
        <v>NT_9_R</v>
      </c>
      <c r="C67" s="18">
        <f>'Daily Weight '!B67</f>
        <v>2</v>
      </c>
      <c r="D67" s="134">
        <f>'Daily Weight '!C67</f>
        <v>28.9</v>
      </c>
      <c r="E67" s="154">
        <f>'C. diff CFUs'!W35</f>
        <v>480000</v>
      </c>
      <c r="F67" s="77" t="s">
        <v>142</v>
      </c>
      <c r="G67" s="136">
        <f>'C. diff CFUs'!B35</f>
        <v>43785</v>
      </c>
      <c r="H67" s="77" t="str">
        <f t="shared" si="4"/>
        <v>PBS</v>
      </c>
    </row>
    <row r="68" ht="15.75" customHeight="1">
      <c r="A68" s="19" t="str">
        <f t="shared" si="2"/>
        <v>L</v>
      </c>
      <c r="B68" s="152" t="str">
        <f>'Daily Weight '!A68</f>
        <v>-3_9_0</v>
      </c>
      <c r="C68" s="18">
        <f>'Daily Weight '!B68</f>
        <v>2</v>
      </c>
      <c r="D68" s="134">
        <f>'Daily Weight '!C68</f>
        <v>22.1</v>
      </c>
      <c r="E68" s="154">
        <f>'C. diff CFUs'!W36</f>
        <v>340000</v>
      </c>
      <c r="F68" s="77" t="s">
        <v>142</v>
      </c>
      <c r="G68" s="136">
        <f>'C. diff CFUs'!B36</f>
        <v>43785</v>
      </c>
      <c r="H68" s="77" t="str">
        <f t="shared" si="4"/>
        <v>Stool 1:10^3</v>
      </c>
    </row>
    <row r="69" ht="15.75" customHeight="1">
      <c r="A69" s="19" t="str">
        <f t="shared" si="2"/>
        <v>L</v>
      </c>
      <c r="B69" s="152" t="str">
        <f>'Daily Weight '!A69</f>
        <v>-3_9_R</v>
      </c>
      <c r="C69" s="18">
        <f>'Daily Weight '!B69</f>
        <v>2</v>
      </c>
      <c r="D69" s="134">
        <f>'Daily Weight '!C69</f>
        <v>24.7</v>
      </c>
      <c r="E69" s="154">
        <f>'C. diff CFUs'!W37</f>
        <v>1100</v>
      </c>
      <c r="F69" s="77" t="s">
        <v>142</v>
      </c>
      <c r="G69" s="136">
        <f>'C. diff CFUs'!B37</f>
        <v>43785</v>
      </c>
      <c r="H69" s="77" t="str">
        <f t="shared" si="4"/>
        <v>Stool 1:10^3</v>
      </c>
    </row>
    <row r="70" ht="15.75" customHeight="1">
      <c r="A70" s="19" t="str">
        <f t="shared" si="2"/>
        <v>L</v>
      </c>
      <c r="B70" s="152" t="str">
        <f>'Daily Weight '!A70</f>
        <v>-3_9_60</v>
      </c>
      <c r="C70" s="18">
        <f>'Daily Weight '!B70</f>
        <v>2</v>
      </c>
      <c r="D70" s="134">
        <f>'Daily Weight '!C70</f>
        <v>24.8</v>
      </c>
      <c r="E70" s="154">
        <f>'C. diff CFUs'!W38</f>
        <v>350000</v>
      </c>
      <c r="F70" s="77" t="s">
        <v>142</v>
      </c>
      <c r="G70" s="136">
        <f>'C. diff CFUs'!B38</f>
        <v>43785</v>
      </c>
      <c r="H70" s="77" t="str">
        <f t="shared" si="4"/>
        <v>Stool 1:10^3</v>
      </c>
    </row>
    <row r="71" ht="15.75" customHeight="1">
      <c r="A71" s="19" t="str">
        <f t="shared" si="2"/>
        <v>L</v>
      </c>
      <c r="B71" s="152" t="str">
        <f>'Daily Weight '!A71</f>
        <v>-3_9_6R</v>
      </c>
      <c r="C71" s="18">
        <f>'Daily Weight '!B71</f>
        <v>2</v>
      </c>
      <c r="D71" s="134">
        <f>'Daily Weight '!C71</f>
        <v>24.3</v>
      </c>
      <c r="E71" s="154">
        <f>'C. diff CFUs'!W39</f>
        <v>400000</v>
      </c>
      <c r="F71" s="77" t="s">
        <v>142</v>
      </c>
      <c r="G71" s="136">
        <f>'C. diff CFUs'!B39</f>
        <v>43785</v>
      </c>
      <c r="H71" s="77" t="str">
        <f t="shared" si="4"/>
        <v>Stool 1:10^3</v>
      </c>
    </row>
    <row r="72" ht="15.75" customHeight="1">
      <c r="A72" s="19" t="str">
        <f t="shared" si="2"/>
        <v>M</v>
      </c>
      <c r="B72" s="152" t="str">
        <f>'Daily Weight '!A72</f>
        <v>-2_9_0</v>
      </c>
      <c r="C72" s="18">
        <f>'Daily Weight '!B72</f>
        <v>2</v>
      </c>
      <c r="D72" s="134">
        <f>'Daily Weight '!C72</f>
        <v>29</v>
      </c>
      <c r="E72" s="154">
        <f>'C. diff CFUs'!W40</f>
        <v>14400000</v>
      </c>
      <c r="F72" s="77" t="s">
        <v>142</v>
      </c>
      <c r="G72" s="136">
        <f>'C. diff CFUs'!B40</f>
        <v>43785</v>
      </c>
      <c r="H72" s="77" t="str">
        <f t="shared" si="4"/>
        <v>Stool 1:10^2</v>
      </c>
    </row>
    <row r="73" ht="15.75" customHeight="1">
      <c r="A73" s="19" t="str">
        <f t="shared" si="2"/>
        <v>M</v>
      </c>
      <c r="B73" s="152" t="str">
        <f>'Daily Weight '!A73</f>
        <v>-2_9_L</v>
      </c>
      <c r="C73" s="18">
        <f>'Daily Weight '!B73</f>
        <v>2</v>
      </c>
      <c r="D73" s="134">
        <f>'Daily Weight '!C73</f>
        <v>29.5</v>
      </c>
      <c r="E73" s="154">
        <f>'C. diff CFUs'!W41</f>
        <v>550000</v>
      </c>
      <c r="F73" s="77" t="s">
        <v>142</v>
      </c>
      <c r="G73" s="136">
        <f>'C. diff CFUs'!B41</f>
        <v>43785</v>
      </c>
      <c r="H73" s="77" t="str">
        <f t="shared" si="4"/>
        <v>Stool 1:10^2</v>
      </c>
    </row>
    <row r="74" ht="15.75" customHeight="1">
      <c r="A74" s="19" t="str">
        <f t="shared" si="2"/>
        <v>M</v>
      </c>
      <c r="B74" s="152" t="str">
        <f>'Daily Weight '!A74</f>
        <v>-2_9_R</v>
      </c>
      <c r="C74" s="18">
        <f>'Daily Weight '!B74</f>
        <v>2</v>
      </c>
      <c r="D74" s="134">
        <f>'Daily Weight '!C74</f>
        <v>29.5</v>
      </c>
      <c r="E74" s="154">
        <f>'C. diff CFUs'!W42</f>
        <v>2400000</v>
      </c>
      <c r="F74" s="77" t="s">
        <v>142</v>
      </c>
      <c r="G74" s="136">
        <f>'C. diff CFUs'!B42</f>
        <v>43785</v>
      </c>
      <c r="H74" s="77" t="str">
        <f t="shared" si="4"/>
        <v>Stool 1:10^2</v>
      </c>
    </row>
    <row r="75" ht="15.75" customHeight="1">
      <c r="A75" s="19" t="str">
        <f t="shared" si="2"/>
        <v>M</v>
      </c>
      <c r="B75" s="152" t="str">
        <f>'Daily Weight '!A75</f>
        <v>-2_9_50</v>
      </c>
      <c r="C75" s="18">
        <f>'Daily Weight '!B75</f>
        <v>2</v>
      </c>
      <c r="D75" s="134">
        <f>'Daily Weight '!C75</f>
        <v>24.6</v>
      </c>
      <c r="E75" s="154">
        <f>'C. diff CFUs'!W43</f>
        <v>2400000</v>
      </c>
      <c r="F75" s="77" t="s">
        <v>142</v>
      </c>
      <c r="G75" s="136">
        <f>'C. diff CFUs'!B43</f>
        <v>43785</v>
      </c>
      <c r="H75" s="77" t="str">
        <f t="shared" si="4"/>
        <v>Stool 1:10^2</v>
      </c>
    </row>
    <row r="76" ht="15.75" customHeight="1">
      <c r="A76" s="19" t="str">
        <f t="shared" si="2"/>
        <v>M</v>
      </c>
      <c r="B76" s="152" t="str">
        <f>'Daily Weight '!A76</f>
        <v>-2_9_5R</v>
      </c>
      <c r="C76" s="18">
        <f>'Daily Weight '!B76</f>
        <v>2</v>
      </c>
      <c r="D76" s="134">
        <f>'Daily Weight '!C76</f>
        <v>22.9</v>
      </c>
      <c r="E76" s="154">
        <f>'C. diff CFUs'!W44</f>
        <v>1906666.667</v>
      </c>
      <c r="F76" s="77" t="s">
        <v>142</v>
      </c>
      <c r="G76" s="136">
        <f>'C. diff CFUs'!B44</f>
        <v>43785</v>
      </c>
      <c r="H76" s="77" t="str">
        <f t="shared" si="4"/>
        <v>Stool 1:10^2</v>
      </c>
    </row>
    <row r="77" ht="15.75" customHeight="1">
      <c r="A77" s="19" t="str">
        <f t="shared" si="2"/>
        <v>F</v>
      </c>
      <c r="B77" s="152" t="str">
        <f>'Daily Weight '!A77</f>
        <v>-1_9_0</v>
      </c>
      <c r="C77" s="18">
        <f>'Daily Weight '!B77</f>
        <v>2</v>
      </c>
      <c r="D77" s="134">
        <f>'Daily Weight '!C77</f>
        <v>27.2</v>
      </c>
      <c r="E77" s="154">
        <f>'C. diff CFUs'!W45</f>
        <v>148000</v>
      </c>
      <c r="F77" s="77" t="s">
        <v>142</v>
      </c>
      <c r="G77" s="136">
        <f>'C. diff CFUs'!B45</f>
        <v>43785</v>
      </c>
      <c r="H77" s="77" t="str">
        <f t="shared" si="4"/>
        <v>Stool 1:10</v>
      </c>
    </row>
    <row r="78" ht="15.75" customHeight="1">
      <c r="A78" s="19" t="str">
        <f t="shared" si="2"/>
        <v>F</v>
      </c>
      <c r="B78" s="152" t="str">
        <f>'Daily Weight '!A78</f>
        <v>-1_9_L</v>
      </c>
      <c r="C78" s="18">
        <f>'Daily Weight '!B78</f>
        <v>2</v>
      </c>
      <c r="D78" s="134">
        <f>'Daily Weight '!C78</f>
        <v>30.8</v>
      </c>
      <c r="E78" s="154">
        <f>'C. diff CFUs'!W46</f>
        <v>1120000</v>
      </c>
      <c r="F78" s="77" t="s">
        <v>142</v>
      </c>
      <c r="G78" s="136">
        <f>'C. diff CFUs'!B46</f>
        <v>43785</v>
      </c>
      <c r="H78" s="77" t="str">
        <f t="shared" si="4"/>
        <v>Stool 1:10</v>
      </c>
    </row>
    <row r="79" ht="15.75" customHeight="1">
      <c r="A79" s="19" t="str">
        <f t="shared" si="2"/>
        <v>F</v>
      </c>
      <c r="B79" s="152" t="str">
        <f>'Daily Weight '!A79</f>
        <v>-1_9_R</v>
      </c>
      <c r="C79" s="18">
        <f>'Daily Weight '!B79</f>
        <v>2</v>
      </c>
      <c r="D79" s="134">
        <f>'Daily Weight '!C79</f>
        <v>29.9</v>
      </c>
      <c r="E79" s="154">
        <f>'C. diff CFUs'!W47</f>
        <v>35000</v>
      </c>
      <c r="F79" s="77" t="s">
        <v>142</v>
      </c>
      <c r="G79" s="136">
        <f>'C. diff CFUs'!B47</f>
        <v>43785</v>
      </c>
      <c r="H79" s="77" t="str">
        <f t="shared" si="4"/>
        <v>Stool 1:10</v>
      </c>
    </row>
    <row r="80" ht="15.75" customHeight="1">
      <c r="A80" s="19" t="str">
        <f t="shared" si="2"/>
        <v>F</v>
      </c>
      <c r="B80" s="152" t="str">
        <f>'Daily Weight '!A80</f>
        <v>-1_9_40</v>
      </c>
      <c r="C80" s="18">
        <f>'Daily Weight '!B80</f>
        <v>2</v>
      </c>
      <c r="D80" s="134">
        <f>'Daily Weight '!C80</f>
        <v>23.2</v>
      </c>
      <c r="E80" s="154">
        <f>'C. diff CFUs'!W48</f>
        <v>800000</v>
      </c>
      <c r="F80" s="77" t="s">
        <v>142</v>
      </c>
      <c r="G80" s="136">
        <f>'C. diff CFUs'!B48</f>
        <v>43785</v>
      </c>
      <c r="H80" s="77" t="str">
        <f t="shared" si="4"/>
        <v>Stool 1:10</v>
      </c>
    </row>
    <row r="81" ht="15.75" customHeight="1">
      <c r="A81" s="19" t="str">
        <f t="shared" si="2"/>
        <v>F</v>
      </c>
      <c r="B81" s="152" t="str">
        <f>'Daily Weight '!A81</f>
        <v>-1_9_4R</v>
      </c>
      <c r="C81" s="18">
        <f>'Daily Weight '!B81</f>
        <v>2</v>
      </c>
      <c r="D81" s="134">
        <f>'Daily Weight '!C81</f>
        <v>25.5</v>
      </c>
      <c r="E81" s="154">
        <f>'C. diff CFUs'!W49</f>
        <v>6000000</v>
      </c>
      <c r="F81" s="77" t="s">
        <v>142</v>
      </c>
      <c r="G81" s="136">
        <f>'C. diff CFUs'!B49</f>
        <v>43785</v>
      </c>
      <c r="H81" s="77" t="str">
        <f t="shared" si="4"/>
        <v>Stool 1:10</v>
      </c>
    </row>
    <row r="82" ht="15.75" customHeight="1">
      <c r="A82" s="19" t="str">
        <f t="shared" si="2"/>
        <v>NT</v>
      </c>
      <c r="B82" s="152" t="str">
        <f>'Daily Weight '!A82</f>
        <v>NT_9_0</v>
      </c>
      <c r="C82" s="18">
        <f>'Daily Weight '!B82</f>
        <v>3</v>
      </c>
      <c r="D82" s="134">
        <f>'Daily Weight '!C82</f>
        <v>24.9</v>
      </c>
      <c r="E82" s="154">
        <f>'C. diff CFUs'!W50</f>
        <v>109000</v>
      </c>
      <c r="F82" s="77" t="s">
        <v>142</v>
      </c>
      <c r="G82" s="136">
        <f>'C. diff CFUs'!B50</f>
        <v>43786</v>
      </c>
      <c r="H82" s="77" t="str">
        <f t="shared" si="4"/>
        <v>PBS</v>
      </c>
    </row>
    <row r="83" ht="15.75" customHeight="1">
      <c r="A83" s="19" t="str">
        <f t="shared" si="2"/>
        <v>NT</v>
      </c>
      <c r="B83" s="152" t="str">
        <f>'Daily Weight '!A83</f>
        <v>NT_9_R</v>
      </c>
      <c r="C83" s="18">
        <f>'Daily Weight '!B83</f>
        <v>3</v>
      </c>
      <c r="D83" s="134">
        <f>'Daily Weight '!C83</f>
        <v>29.4</v>
      </c>
      <c r="E83" s="154">
        <f>'C. diff CFUs'!W51</f>
        <v>38000</v>
      </c>
      <c r="F83" s="77" t="s">
        <v>142</v>
      </c>
      <c r="G83" s="136">
        <f>'C. diff CFUs'!B51</f>
        <v>43786</v>
      </c>
      <c r="H83" s="77" t="str">
        <f t="shared" si="4"/>
        <v>PBS</v>
      </c>
    </row>
    <row r="84" ht="15.75" customHeight="1">
      <c r="A84" s="19" t="str">
        <f t="shared" si="2"/>
        <v>L</v>
      </c>
      <c r="B84" s="152" t="str">
        <f>'Daily Weight '!A84</f>
        <v>-3_9_0</v>
      </c>
      <c r="C84" s="18">
        <f>'Daily Weight '!B84</f>
        <v>3</v>
      </c>
      <c r="D84" s="134">
        <f>'Daily Weight '!C84</f>
        <v>22.3</v>
      </c>
      <c r="E84" s="154">
        <f>'C. diff CFUs'!W52</f>
        <v>600</v>
      </c>
      <c r="F84" s="77" t="s">
        <v>142</v>
      </c>
      <c r="G84" s="136">
        <f>'C. diff CFUs'!B52</f>
        <v>43786</v>
      </c>
      <c r="H84" s="77" t="str">
        <f t="shared" si="4"/>
        <v>Stool 1:10^3</v>
      </c>
    </row>
    <row r="85" ht="15.75" customHeight="1">
      <c r="A85" s="19" t="str">
        <f t="shared" si="2"/>
        <v>L</v>
      </c>
      <c r="B85" s="152" t="str">
        <f>'Daily Weight '!A85</f>
        <v>-3_9_R</v>
      </c>
      <c r="C85" s="18">
        <f>'Daily Weight '!B85</f>
        <v>3</v>
      </c>
      <c r="D85" s="134">
        <f>'Daily Weight '!C85</f>
        <v>24.8</v>
      </c>
      <c r="E85" s="154">
        <f>'C. diff CFUs'!W53</f>
        <v>0</v>
      </c>
      <c r="F85" s="77" t="s">
        <v>142</v>
      </c>
      <c r="G85" s="136">
        <f>'C. diff CFUs'!B53</f>
        <v>43786</v>
      </c>
      <c r="H85" s="77" t="str">
        <f t="shared" si="4"/>
        <v>Stool 1:10^3</v>
      </c>
    </row>
    <row r="86" ht="15.75" customHeight="1">
      <c r="A86" s="19" t="str">
        <f t="shared" si="2"/>
        <v>L</v>
      </c>
      <c r="B86" s="152" t="str">
        <f>'Daily Weight '!A86</f>
        <v>-3_9_60</v>
      </c>
      <c r="C86" s="18">
        <f>'Daily Weight '!B86</f>
        <v>3</v>
      </c>
      <c r="D86" s="134">
        <f>'Daily Weight '!C86</f>
        <v>24.9</v>
      </c>
      <c r="E86" s="154">
        <f>'C. diff CFUs'!W54</f>
        <v>69000</v>
      </c>
      <c r="F86" s="77" t="s">
        <v>142</v>
      </c>
      <c r="G86" s="136">
        <f>'C. diff CFUs'!B54</f>
        <v>43786</v>
      </c>
      <c r="H86" s="77" t="str">
        <f t="shared" si="4"/>
        <v>Stool 1:10^3</v>
      </c>
    </row>
    <row r="87" ht="15.75" customHeight="1">
      <c r="A87" s="19" t="str">
        <f t="shared" si="2"/>
        <v>L</v>
      </c>
      <c r="B87" s="152" t="str">
        <f>'Daily Weight '!A87</f>
        <v>-3_9_6R</v>
      </c>
      <c r="C87" s="18">
        <f>'Daily Weight '!B87</f>
        <v>3</v>
      </c>
      <c r="D87" s="134">
        <f>'Daily Weight '!C87</f>
        <v>24.5</v>
      </c>
      <c r="E87" s="154">
        <f>'C. diff CFUs'!W55</f>
        <v>21000</v>
      </c>
      <c r="F87" s="77" t="s">
        <v>142</v>
      </c>
      <c r="G87" s="136">
        <f>'C. diff CFUs'!B55</f>
        <v>43786</v>
      </c>
      <c r="H87" s="77" t="str">
        <f t="shared" si="4"/>
        <v>Stool 1:10^3</v>
      </c>
    </row>
    <row r="88" ht="15.75" customHeight="1">
      <c r="A88" s="19" t="str">
        <f t="shared" si="2"/>
        <v>M</v>
      </c>
      <c r="B88" s="152" t="str">
        <f>'Daily Weight '!A88</f>
        <v>-2_9_0</v>
      </c>
      <c r="C88" s="18">
        <f>'Daily Weight '!B88</f>
        <v>3</v>
      </c>
      <c r="D88" s="134">
        <f>'Daily Weight '!C88</f>
        <v>28.6</v>
      </c>
      <c r="E88" s="154">
        <f>'C. diff CFUs'!W56</f>
        <v>420000</v>
      </c>
      <c r="F88" s="77" t="s">
        <v>142</v>
      </c>
      <c r="G88" s="136">
        <f>'C. diff CFUs'!B56</f>
        <v>43786</v>
      </c>
      <c r="H88" s="77" t="str">
        <f t="shared" si="4"/>
        <v>Stool 1:10^2</v>
      </c>
    </row>
    <row r="89" ht="15.75" customHeight="1">
      <c r="A89" s="19" t="str">
        <f t="shared" si="2"/>
        <v>M</v>
      </c>
      <c r="B89" s="152" t="str">
        <f>'Daily Weight '!A89</f>
        <v>-2_9_L</v>
      </c>
      <c r="C89" s="18">
        <f>'Daily Weight '!B89</f>
        <v>3</v>
      </c>
      <c r="D89" s="134">
        <f>'Daily Weight '!C89</f>
        <v>29.1</v>
      </c>
      <c r="E89" s="154">
        <f>'C. diff CFUs'!W57</f>
        <v>149000</v>
      </c>
      <c r="F89" s="77" t="s">
        <v>142</v>
      </c>
      <c r="G89" s="136">
        <f>'C. diff CFUs'!B57</f>
        <v>43786</v>
      </c>
      <c r="H89" s="77" t="str">
        <f t="shared" si="4"/>
        <v>Stool 1:10^2</v>
      </c>
    </row>
    <row r="90" ht="15.75" customHeight="1">
      <c r="A90" s="19" t="str">
        <f t="shared" si="2"/>
        <v>M</v>
      </c>
      <c r="B90" s="152" t="str">
        <f>'Daily Weight '!A90</f>
        <v>-2_9_R</v>
      </c>
      <c r="C90" s="18">
        <f>'Daily Weight '!B90</f>
        <v>3</v>
      </c>
      <c r="D90" s="134">
        <f>'Daily Weight '!C90</f>
        <v>28.9</v>
      </c>
      <c r="E90" s="154">
        <f>'C. diff CFUs'!W58</f>
        <v>260000</v>
      </c>
      <c r="F90" s="77" t="s">
        <v>142</v>
      </c>
      <c r="G90" s="136">
        <f>'C. diff CFUs'!B58</f>
        <v>43786</v>
      </c>
      <c r="H90" s="77" t="str">
        <f t="shared" si="4"/>
        <v>Stool 1:10^2</v>
      </c>
    </row>
    <row r="91" ht="15.75" customHeight="1">
      <c r="A91" s="19" t="str">
        <f t="shared" si="2"/>
        <v>M</v>
      </c>
      <c r="B91" s="152" t="str">
        <f>'Daily Weight '!A91</f>
        <v>-2_9_50</v>
      </c>
      <c r="C91" s="18">
        <f>'Daily Weight '!B91</f>
        <v>3</v>
      </c>
      <c r="D91" s="134">
        <f>'Daily Weight '!C91</f>
        <v>24.4</v>
      </c>
      <c r="E91" s="154">
        <f>'C. diff CFUs'!W59</f>
        <v>460000</v>
      </c>
      <c r="F91" s="77" t="s">
        <v>142</v>
      </c>
      <c r="G91" s="136">
        <f>'C. diff CFUs'!B59</f>
        <v>43786</v>
      </c>
      <c r="H91" s="77" t="str">
        <f t="shared" si="4"/>
        <v>Stool 1:10^2</v>
      </c>
    </row>
    <row r="92" ht="15.75" customHeight="1">
      <c r="A92" s="19" t="str">
        <f t="shared" si="2"/>
        <v>M</v>
      </c>
      <c r="B92" s="152" t="str">
        <f>'Daily Weight '!A92</f>
        <v>-2_9_5R</v>
      </c>
      <c r="C92" s="18">
        <f>'Daily Weight '!B92</f>
        <v>3</v>
      </c>
      <c r="D92" s="134">
        <f>'Daily Weight '!C92</f>
        <v>22.6</v>
      </c>
      <c r="E92" s="154">
        <f>'C. diff CFUs'!W60</f>
        <v>82000</v>
      </c>
      <c r="F92" s="77" t="s">
        <v>142</v>
      </c>
      <c r="G92" s="136">
        <f>'C. diff CFUs'!B60</f>
        <v>43786</v>
      </c>
      <c r="H92" s="77" t="str">
        <f t="shared" si="4"/>
        <v>Stool 1:10^2</v>
      </c>
    </row>
    <row r="93" ht="15.75" customHeight="1">
      <c r="A93" s="19" t="str">
        <f t="shared" si="2"/>
        <v>F</v>
      </c>
      <c r="B93" s="152" t="str">
        <f>'Daily Weight '!A93</f>
        <v>-1_9_0</v>
      </c>
      <c r="C93" s="18">
        <f>'Daily Weight '!B93</f>
        <v>3</v>
      </c>
      <c r="D93" s="134">
        <f>'Daily Weight '!C93</f>
        <v>26.2</v>
      </c>
      <c r="E93" s="154">
        <f>'C. diff CFUs'!W61</f>
        <v>28000</v>
      </c>
      <c r="F93" s="77" t="s">
        <v>142</v>
      </c>
      <c r="G93" s="136">
        <f>'C. diff CFUs'!B61</f>
        <v>43786</v>
      </c>
      <c r="H93" s="77" t="str">
        <f t="shared" si="4"/>
        <v>Stool 1:10</v>
      </c>
    </row>
    <row r="94" ht="15.75" customHeight="1">
      <c r="A94" s="19" t="str">
        <f t="shared" si="2"/>
        <v>F</v>
      </c>
      <c r="B94" s="152" t="str">
        <f>'Daily Weight '!A94</f>
        <v>-1_9_L</v>
      </c>
      <c r="C94" s="18">
        <f>'Daily Weight '!B94</f>
        <v>3</v>
      </c>
      <c r="D94" s="134">
        <f>'Daily Weight '!C94</f>
        <v>30.6</v>
      </c>
      <c r="E94" s="154">
        <f>'C. diff CFUs'!W62</f>
        <v>132000</v>
      </c>
      <c r="F94" s="77" t="s">
        <v>142</v>
      </c>
      <c r="G94" s="136">
        <f>'C. diff CFUs'!B62</f>
        <v>43786</v>
      </c>
      <c r="H94" s="77" t="str">
        <f t="shared" si="4"/>
        <v>Stool 1:10</v>
      </c>
    </row>
    <row r="95" ht="15.75" customHeight="1">
      <c r="A95" s="19" t="str">
        <f t="shared" si="2"/>
        <v>F</v>
      </c>
      <c r="B95" s="152" t="str">
        <f>'Daily Weight '!A95</f>
        <v>-1_9_R</v>
      </c>
      <c r="C95" s="18">
        <f>'Daily Weight '!B95</f>
        <v>3</v>
      </c>
      <c r="D95" s="134">
        <f>'Daily Weight '!C95</f>
        <v>29.1</v>
      </c>
      <c r="E95" s="154">
        <f>'C. diff CFUs'!W63</f>
        <v>1700</v>
      </c>
      <c r="F95" s="77" t="s">
        <v>142</v>
      </c>
      <c r="G95" s="136">
        <f>'C. diff CFUs'!B63</f>
        <v>43786</v>
      </c>
      <c r="H95" s="77" t="str">
        <f t="shared" si="4"/>
        <v>Stool 1:10</v>
      </c>
    </row>
    <row r="96" ht="15.75" customHeight="1">
      <c r="A96" s="19" t="str">
        <f t="shared" si="2"/>
        <v>F</v>
      </c>
      <c r="B96" s="152" t="str">
        <f>'Daily Weight '!A96</f>
        <v>-1_9_40</v>
      </c>
      <c r="C96" s="18">
        <f>'Daily Weight '!B96</f>
        <v>3</v>
      </c>
      <c r="D96" s="134">
        <f>'Daily Weight '!C96</f>
        <v>24.7</v>
      </c>
      <c r="E96" s="154">
        <f>'C. diff CFUs'!W64</f>
        <v>2480000</v>
      </c>
      <c r="F96" s="77" t="s">
        <v>142</v>
      </c>
      <c r="G96" s="136">
        <f>'C. diff CFUs'!B64</f>
        <v>43786</v>
      </c>
      <c r="H96" s="77" t="str">
        <f t="shared" si="4"/>
        <v>Stool 1:10</v>
      </c>
    </row>
    <row r="97" ht="15.75" customHeight="1">
      <c r="A97" s="19" t="str">
        <f t="shared" si="2"/>
        <v>F</v>
      </c>
      <c r="B97" s="152" t="str">
        <f>'Daily Weight '!A97</f>
        <v>-1_9_4R</v>
      </c>
      <c r="C97" s="18">
        <f>'Daily Weight '!B97</f>
        <v>3</v>
      </c>
      <c r="D97" s="134">
        <f>'Daily Weight '!C97</f>
        <v>25.7</v>
      </c>
      <c r="E97" s="154">
        <f>'C. diff CFUs'!W65</f>
        <v>280000</v>
      </c>
      <c r="F97" s="77" t="s">
        <v>142</v>
      </c>
      <c r="G97" s="136">
        <f>'C. diff CFUs'!B65</f>
        <v>43786</v>
      </c>
      <c r="H97" s="77" t="str">
        <f t="shared" si="4"/>
        <v>Stool 1:10</v>
      </c>
    </row>
    <row r="98" ht="15.75" customHeight="1">
      <c r="A98" s="19" t="str">
        <f t="shared" si="2"/>
        <v>NT</v>
      </c>
      <c r="B98" s="152" t="str">
        <f>'Daily Weight '!A98</f>
        <v>NT_9_0</v>
      </c>
      <c r="C98" s="18">
        <f>'Daily Weight '!B98</f>
        <v>4</v>
      </c>
      <c r="D98" s="134">
        <f>'Daily Weight '!C98</f>
        <v>24.7</v>
      </c>
      <c r="E98" s="154">
        <f>'C. diff CFUs'!W66</f>
        <v>0</v>
      </c>
      <c r="F98" s="77" t="s">
        <v>142</v>
      </c>
      <c r="G98" s="136">
        <f>'C. diff CFUs'!B66</f>
        <v>43787</v>
      </c>
      <c r="H98" s="77" t="str">
        <f t="shared" si="4"/>
        <v>PBS</v>
      </c>
    </row>
    <row r="99" ht="15.75" customHeight="1">
      <c r="A99" s="19" t="str">
        <f t="shared" si="2"/>
        <v>NT</v>
      </c>
      <c r="B99" s="152" t="str">
        <f>'Daily Weight '!A99</f>
        <v>NT_9_R</v>
      </c>
      <c r="C99" s="18">
        <f>'Daily Weight '!B99</f>
        <v>4</v>
      </c>
      <c r="D99" s="134">
        <f>'Daily Weight '!C99</f>
        <v>29</v>
      </c>
      <c r="E99" s="154">
        <f>'C. diff CFUs'!W67</f>
        <v>0</v>
      </c>
      <c r="F99" s="77" t="s">
        <v>142</v>
      </c>
      <c r="G99" s="136">
        <f>'C. diff CFUs'!B67</f>
        <v>43787</v>
      </c>
      <c r="H99" s="77" t="str">
        <f t="shared" si="4"/>
        <v>PBS</v>
      </c>
    </row>
    <row r="100" ht="15.75" customHeight="1">
      <c r="A100" s="19" t="str">
        <f t="shared" si="2"/>
        <v>L</v>
      </c>
      <c r="B100" s="152" t="str">
        <f>'Daily Weight '!A100</f>
        <v>-3_9_0</v>
      </c>
      <c r="C100" s="18">
        <f>'Daily Weight '!B100</f>
        <v>4</v>
      </c>
      <c r="D100" s="134">
        <f>'Daily Weight '!C100</f>
        <v>22.2</v>
      </c>
      <c r="E100" s="154">
        <f>'C. diff CFUs'!W68</f>
        <v>0</v>
      </c>
      <c r="F100" s="77" t="s">
        <v>142</v>
      </c>
      <c r="G100" s="136">
        <f>'C. diff CFUs'!B68</f>
        <v>43787</v>
      </c>
      <c r="H100" s="77" t="str">
        <f t="shared" si="4"/>
        <v>Stool 1:10^3</v>
      </c>
    </row>
    <row r="101" ht="15.75" customHeight="1">
      <c r="A101" s="19" t="str">
        <f t="shared" si="2"/>
        <v>L</v>
      </c>
      <c r="B101" s="152" t="str">
        <f>'Daily Weight '!A101</f>
        <v>-3_9_R</v>
      </c>
      <c r="C101" s="18">
        <f>'Daily Weight '!B101</f>
        <v>4</v>
      </c>
      <c r="D101" s="134">
        <f>'Daily Weight '!C101</f>
        <v>24.2</v>
      </c>
      <c r="E101" s="154">
        <f>'C. diff CFUs'!W69</f>
        <v>100</v>
      </c>
      <c r="F101" s="77" t="s">
        <v>142</v>
      </c>
      <c r="G101" s="136">
        <f>'C. diff CFUs'!B69</f>
        <v>43787</v>
      </c>
      <c r="H101" s="77" t="str">
        <f t="shared" si="4"/>
        <v>Stool 1:10^3</v>
      </c>
    </row>
    <row r="102" ht="15.75" customHeight="1">
      <c r="A102" s="19" t="str">
        <f t="shared" si="2"/>
        <v>L</v>
      </c>
      <c r="B102" s="152" t="str">
        <f>'Daily Weight '!A102</f>
        <v>-3_9_60</v>
      </c>
      <c r="C102" s="18">
        <f>'Daily Weight '!B102</f>
        <v>4</v>
      </c>
      <c r="D102" s="134">
        <f>'Daily Weight '!C102</f>
        <v>24.1</v>
      </c>
      <c r="E102" s="154">
        <f>'C. diff CFUs'!W70</f>
        <v>200</v>
      </c>
      <c r="F102" s="77" t="s">
        <v>142</v>
      </c>
      <c r="G102" s="136">
        <f>'C. diff CFUs'!B70</f>
        <v>43787</v>
      </c>
      <c r="H102" s="77" t="str">
        <f t="shared" si="4"/>
        <v>Stool 1:10^3</v>
      </c>
    </row>
    <row r="103" ht="15.75" customHeight="1">
      <c r="A103" s="19" t="str">
        <f t="shared" si="2"/>
        <v>L</v>
      </c>
      <c r="B103" s="152" t="str">
        <f>'Daily Weight '!A103</f>
        <v>-3_9_6R</v>
      </c>
      <c r="C103" s="18">
        <f>'Daily Weight '!B103</f>
        <v>4</v>
      </c>
      <c r="D103" s="134">
        <f>'Daily Weight '!C103</f>
        <v>24</v>
      </c>
      <c r="E103" s="154">
        <f>'C. diff CFUs'!W71</f>
        <v>100</v>
      </c>
      <c r="F103" s="77" t="s">
        <v>142</v>
      </c>
      <c r="G103" s="136">
        <f>'C. diff CFUs'!B71</f>
        <v>43787</v>
      </c>
      <c r="H103" s="77" t="str">
        <f t="shared" si="4"/>
        <v>Stool 1:10^3</v>
      </c>
    </row>
    <row r="104" ht="15.75" customHeight="1">
      <c r="A104" s="19" t="str">
        <f t="shared" si="2"/>
        <v>M</v>
      </c>
      <c r="B104" s="152" t="str">
        <f>'Daily Weight '!A104</f>
        <v>-2_9_0</v>
      </c>
      <c r="C104" s="18">
        <f>'Daily Weight '!B104</f>
        <v>4</v>
      </c>
      <c r="D104" s="134">
        <f>'Daily Weight '!C104</f>
        <v>28</v>
      </c>
      <c r="E104" s="154">
        <f>'C. diff CFUs'!W72</f>
        <v>157000</v>
      </c>
      <c r="F104" s="77" t="s">
        <v>142</v>
      </c>
      <c r="G104" s="136">
        <f>'C. diff CFUs'!B72</f>
        <v>43787</v>
      </c>
      <c r="H104" s="77" t="str">
        <f t="shared" si="4"/>
        <v>Stool 1:10^2</v>
      </c>
    </row>
    <row r="105" ht="15.75" customHeight="1">
      <c r="A105" s="19" t="str">
        <f t="shared" si="2"/>
        <v>M</v>
      </c>
      <c r="B105" s="152" t="str">
        <f>'Daily Weight '!A105</f>
        <v>-2_9_L</v>
      </c>
      <c r="C105" s="18">
        <f>'Daily Weight '!B105</f>
        <v>4</v>
      </c>
      <c r="D105" s="134">
        <f>'Daily Weight '!C105</f>
        <v>28.9</v>
      </c>
      <c r="E105" s="154">
        <f>'C. diff CFUs'!W73</f>
        <v>0</v>
      </c>
      <c r="F105" s="77" t="s">
        <v>142</v>
      </c>
      <c r="G105" s="136">
        <f>'C. diff CFUs'!B73</f>
        <v>43787</v>
      </c>
      <c r="H105" s="77" t="str">
        <f t="shared" si="4"/>
        <v>Stool 1:10^2</v>
      </c>
    </row>
    <row r="106" ht="15.75" customHeight="1">
      <c r="A106" s="19" t="str">
        <f t="shared" si="2"/>
        <v>M</v>
      </c>
      <c r="B106" s="152" t="str">
        <f>'Daily Weight '!A106</f>
        <v>-2_9_R</v>
      </c>
      <c r="C106" s="18">
        <f>'Daily Weight '!B106</f>
        <v>4</v>
      </c>
      <c r="D106" s="134">
        <f>'Daily Weight '!C106</f>
        <v>28.5</v>
      </c>
      <c r="E106" s="154">
        <f>'C. diff CFUs'!W74</f>
        <v>400</v>
      </c>
      <c r="F106" s="77" t="s">
        <v>142</v>
      </c>
      <c r="G106" s="136">
        <f>'C. diff CFUs'!B74</f>
        <v>43787</v>
      </c>
      <c r="H106" s="77" t="str">
        <f t="shared" si="4"/>
        <v>Stool 1:10^2</v>
      </c>
    </row>
    <row r="107" ht="15.75" customHeight="1">
      <c r="A107" s="19" t="str">
        <f t="shared" si="2"/>
        <v>M</v>
      </c>
      <c r="B107" s="152" t="str">
        <f>'Daily Weight '!A107</f>
        <v>-2_9_50</v>
      </c>
      <c r="C107" s="18">
        <f>'Daily Weight '!B107</f>
        <v>4</v>
      </c>
      <c r="D107" s="134" t="str">
        <f>'Daily Weight '!C107</f>
        <v>NA</v>
      </c>
      <c r="E107" s="154">
        <f>'C. diff CFUs'!W75</f>
        <v>1200</v>
      </c>
      <c r="F107" s="77" t="s">
        <v>142</v>
      </c>
      <c r="G107" s="136">
        <f>'C. diff CFUs'!B75</f>
        <v>43787</v>
      </c>
      <c r="H107" s="77" t="str">
        <f t="shared" si="4"/>
        <v>Stool 1:10^2</v>
      </c>
    </row>
    <row r="108" ht="15.75" customHeight="1">
      <c r="A108" s="19" t="str">
        <f t="shared" si="2"/>
        <v>M</v>
      </c>
      <c r="B108" s="152" t="str">
        <f>'Daily Weight '!A108</f>
        <v>-2_9_5R</v>
      </c>
      <c r="C108" s="18">
        <f>'Daily Weight '!B108</f>
        <v>4</v>
      </c>
      <c r="D108" s="134">
        <f>'Daily Weight '!C108</f>
        <v>22.5</v>
      </c>
      <c r="E108" s="154">
        <f>'C. diff CFUs'!W76</f>
        <v>1200</v>
      </c>
      <c r="F108" s="77" t="s">
        <v>142</v>
      </c>
      <c r="G108" s="136">
        <f>'C. diff CFUs'!B76</f>
        <v>43787</v>
      </c>
      <c r="H108" s="77" t="str">
        <f t="shared" si="4"/>
        <v>Stool 1:10^2</v>
      </c>
    </row>
    <row r="109" ht="15.75" customHeight="1">
      <c r="A109" s="19" t="str">
        <f t="shared" si="2"/>
        <v>F</v>
      </c>
      <c r="B109" s="152" t="str">
        <f>'Daily Weight '!A109</f>
        <v>-1_9_0</v>
      </c>
      <c r="C109" s="18">
        <f>'Daily Weight '!B109</f>
        <v>4</v>
      </c>
      <c r="D109" s="134">
        <f>'Daily Weight '!C109</f>
        <v>25.7</v>
      </c>
      <c r="E109" s="154">
        <f>'C. diff CFUs'!W77</f>
        <v>0</v>
      </c>
      <c r="F109" s="77" t="s">
        <v>142</v>
      </c>
      <c r="G109" s="136">
        <f>'C. diff CFUs'!B77</f>
        <v>43787</v>
      </c>
      <c r="H109" s="77" t="str">
        <f t="shared" si="4"/>
        <v>Stool 1:10</v>
      </c>
    </row>
    <row r="110" ht="15.75" customHeight="1">
      <c r="A110" s="19" t="str">
        <f t="shared" si="2"/>
        <v>F</v>
      </c>
      <c r="B110" s="152" t="str">
        <f>'Daily Weight '!A110</f>
        <v>-1_9_L</v>
      </c>
      <c r="C110" s="18">
        <f>'Daily Weight '!B110</f>
        <v>4</v>
      </c>
      <c r="D110" s="134">
        <f>'Daily Weight '!C110</f>
        <v>30.3</v>
      </c>
      <c r="E110" s="154">
        <f>'C. diff CFUs'!W78</f>
        <v>3600</v>
      </c>
      <c r="F110" s="77" t="s">
        <v>142</v>
      </c>
      <c r="G110" s="136">
        <f>'C. diff CFUs'!B78</f>
        <v>43787</v>
      </c>
      <c r="H110" s="77" t="str">
        <f t="shared" si="4"/>
        <v>Stool 1:10</v>
      </c>
    </row>
    <row r="111" ht="15.75" customHeight="1">
      <c r="A111" s="19" t="str">
        <f t="shared" si="2"/>
        <v>F</v>
      </c>
      <c r="B111" s="152" t="str">
        <f>'Daily Weight '!A111</f>
        <v>-1_9_R</v>
      </c>
      <c r="C111" s="18">
        <f>'Daily Weight '!B111</f>
        <v>4</v>
      </c>
      <c r="D111" s="134">
        <f>'Daily Weight '!C111</f>
        <v>29.6</v>
      </c>
      <c r="E111" s="154">
        <f>'C. diff CFUs'!W79</f>
        <v>0</v>
      </c>
      <c r="F111" s="77" t="s">
        <v>142</v>
      </c>
      <c r="G111" s="136">
        <f>'C. diff CFUs'!B79</f>
        <v>43787</v>
      </c>
      <c r="H111" s="77" t="str">
        <f t="shared" si="4"/>
        <v>Stool 1:10</v>
      </c>
    </row>
    <row r="112" ht="15.75" customHeight="1">
      <c r="A112" s="19" t="str">
        <f t="shared" si="2"/>
        <v>F</v>
      </c>
      <c r="B112" s="152" t="str">
        <f>'Daily Weight '!A112</f>
        <v>-1_9_40</v>
      </c>
      <c r="C112" s="18">
        <f>'Daily Weight '!B112</f>
        <v>4</v>
      </c>
      <c r="D112" s="134">
        <f>'Daily Weight '!C112</f>
        <v>24.7</v>
      </c>
      <c r="E112" s="154">
        <f>'C. diff CFUs'!W80</f>
        <v>760000</v>
      </c>
      <c r="F112" s="77" t="s">
        <v>142</v>
      </c>
      <c r="G112" s="136">
        <f>'C. diff CFUs'!B80</f>
        <v>43787</v>
      </c>
      <c r="H112" s="77" t="str">
        <f t="shared" si="4"/>
        <v>Stool 1:10</v>
      </c>
    </row>
    <row r="113" ht="15.75" customHeight="1">
      <c r="A113" s="19" t="str">
        <f t="shared" si="2"/>
        <v>F</v>
      </c>
      <c r="B113" s="152" t="str">
        <f>'Daily Weight '!A113</f>
        <v>-1_9_4R</v>
      </c>
      <c r="C113" s="18">
        <f>'Daily Weight '!B113</f>
        <v>4</v>
      </c>
      <c r="D113" s="134">
        <f>'Daily Weight '!C113</f>
        <v>25.1</v>
      </c>
      <c r="E113" s="154">
        <f>'C. diff CFUs'!W81</f>
        <v>3100</v>
      </c>
      <c r="F113" s="77" t="s">
        <v>142</v>
      </c>
      <c r="G113" s="136">
        <f>'C. diff CFUs'!B81</f>
        <v>43787</v>
      </c>
      <c r="H113" s="77" t="str">
        <f t="shared" si="4"/>
        <v>Stool 1:10</v>
      </c>
    </row>
    <row r="114" ht="15.75" customHeight="1">
      <c r="A114" s="19" t="str">
        <f t="shared" si="2"/>
        <v>NT</v>
      </c>
      <c r="B114" s="152" t="str">
        <f>'Daily Weight '!A114</f>
        <v>NT_9_0</v>
      </c>
      <c r="C114" s="18">
        <f>'Daily Weight '!B114</f>
        <v>5</v>
      </c>
      <c r="D114" s="134">
        <f>'Daily Weight '!C114</f>
        <v>24.8</v>
      </c>
      <c r="E114" s="154">
        <f>'C. diff CFUs'!W82</f>
        <v>2000</v>
      </c>
      <c r="F114" s="77" t="s">
        <v>142</v>
      </c>
      <c r="G114" s="136">
        <f>'C. diff CFUs'!B82</f>
        <v>43788</v>
      </c>
      <c r="H114" s="77" t="str">
        <f t="shared" si="4"/>
        <v>PBS</v>
      </c>
    </row>
    <row r="115" ht="15.75" customHeight="1">
      <c r="A115" s="19" t="str">
        <f t="shared" si="2"/>
        <v>NT</v>
      </c>
      <c r="B115" s="152" t="str">
        <f>'Daily Weight '!A115</f>
        <v>NT_9_R</v>
      </c>
      <c r="C115" s="18">
        <f>'Daily Weight '!B115</f>
        <v>5</v>
      </c>
      <c r="D115" s="134">
        <f>'Daily Weight '!C115</f>
        <v>29</v>
      </c>
      <c r="E115" s="154">
        <f>'C. diff CFUs'!W83</f>
        <v>0</v>
      </c>
      <c r="F115" s="77" t="s">
        <v>142</v>
      </c>
      <c r="G115" s="136">
        <f>'C. diff CFUs'!B83</f>
        <v>43788</v>
      </c>
      <c r="H115" s="77" t="str">
        <f t="shared" si="4"/>
        <v>PBS</v>
      </c>
    </row>
    <row r="116" ht="15.75" customHeight="1">
      <c r="A116" s="19" t="str">
        <f t="shared" si="2"/>
        <v>L</v>
      </c>
      <c r="B116" s="152" t="str">
        <f>'Daily Weight '!A116</f>
        <v>-3_9_0</v>
      </c>
      <c r="C116" s="18">
        <f>'Daily Weight '!B116</f>
        <v>5</v>
      </c>
      <c r="D116" s="134">
        <f>'Daily Weight '!C116</f>
        <v>22.2</v>
      </c>
      <c r="E116" s="154">
        <f>'C. diff CFUs'!W84</f>
        <v>0</v>
      </c>
      <c r="F116" s="77" t="s">
        <v>142</v>
      </c>
      <c r="G116" s="136">
        <f>'C. diff CFUs'!B84</f>
        <v>43788</v>
      </c>
      <c r="H116" s="77" t="str">
        <f t="shared" si="4"/>
        <v>Stool 1:10^3</v>
      </c>
    </row>
    <row r="117" ht="15.75" customHeight="1">
      <c r="A117" s="19" t="str">
        <f t="shared" si="2"/>
        <v>L</v>
      </c>
      <c r="B117" s="152" t="str">
        <f>'Daily Weight '!A117</f>
        <v>-3_9_R</v>
      </c>
      <c r="C117" s="18">
        <f>'Daily Weight '!B117</f>
        <v>5</v>
      </c>
      <c r="D117" s="134">
        <f>'Daily Weight '!C117</f>
        <v>24.1</v>
      </c>
      <c r="E117" s="154">
        <f>'C. diff CFUs'!W85</f>
        <v>0</v>
      </c>
      <c r="F117" s="77" t="s">
        <v>142</v>
      </c>
      <c r="G117" s="136">
        <f>'C. diff CFUs'!B85</f>
        <v>43788</v>
      </c>
      <c r="H117" s="77" t="str">
        <f t="shared" si="4"/>
        <v>Stool 1:10^3</v>
      </c>
    </row>
    <row r="118" ht="15.75" customHeight="1">
      <c r="A118" s="19" t="str">
        <f t="shared" si="2"/>
        <v>L</v>
      </c>
      <c r="B118" s="152" t="str">
        <f>'Daily Weight '!A118</f>
        <v>-3_9_60</v>
      </c>
      <c r="C118" s="18">
        <f>'Daily Weight '!B118</f>
        <v>5</v>
      </c>
      <c r="D118" s="134">
        <f>'Daily Weight '!C118</f>
        <v>23.9</v>
      </c>
      <c r="E118" s="154">
        <f>'C. diff CFUs'!W86</f>
        <v>0</v>
      </c>
      <c r="F118" s="77" t="s">
        <v>142</v>
      </c>
      <c r="G118" s="136">
        <f>'C. diff CFUs'!B86</f>
        <v>43788</v>
      </c>
      <c r="H118" s="77" t="str">
        <f t="shared" si="4"/>
        <v>Stool 1:10^3</v>
      </c>
    </row>
    <row r="119" ht="15.75" customHeight="1">
      <c r="A119" s="19" t="str">
        <f t="shared" si="2"/>
        <v>L</v>
      </c>
      <c r="B119" s="152" t="str">
        <f>'Daily Weight '!A119</f>
        <v>-3_9_6R</v>
      </c>
      <c r="C119" s="18">
        <f>'Daily Weight '!B119</f>
        <v>5</v>
      </c>
      <c r="D119" s="134">
        <f>'Daily Weight '!C119</f>
        <v>23.7</v>
      </c>
      <c r="E119" s="154">
        <f>'C. diff CFUs'!W87</f>
        <v>0</v>
      </c>
      <c r="F119" s="77" t="s">
        <v>142</v>
      </c>
      <c r="G119" s="136">
        <f>'C. diff CFUs'!B87</f>
        <v>43788</v>
      </c>
      <c r="H119" s="77" t="str">
        <f t="shared" si="4"/>
        <v>Stool 1:10^3</v>
      </c>
    </row>
    <row r="120" ht="15.75" customHeight="1">
      <c r="A120" s="19" t="str">
        <f t="shared" si="2"/>
        <v>M</v>
      </c>
      <c r="B120" s="152" t="str">
        <f>'Daily Weight '!A120</f>
        <v>-2_9_0</v>
      </c>
      <c r="C120" s="18">
        <f>'Daily Weight '!B120</f>
        <v>5</v>
      </c>
      <c r="D120" s="134">
        <f>'Daily Weight '!C120</f>
        <v>27.9</v>
      </c>
      <c r="E120" s="154">
        <f>'C. diff CFUs'!W88</f>
        <v>2900</v>
      </c>
      <c r="F120" s="77" t="s">
        <v>142</v>
      </c>
      <c r="G120" s="136">
        <f>'C. diff CFUs'!B88</f>
        <v>43788</v>
      </c>
      <c r="H120" s="77" t="str">
        <f t="shared" si="4"/>
        <v>Stool 1:10^2</v>
      </c>
    </row>
    <row r="121" ht="15.75" customHeight="1">
      <c r="A121" s="19" t="str">
        <f t="shared" si="2"/>
        <v>M</v>
      </c>
      <c r="B121" s="152" t="str">
        <f>'Daily Weight '!A121</f>
        <v>-2_9_L</v>
      </c>
      <c r="C121" s="18">
        <f>'Daily Weight '!B121</f>
        <v>5</v>
      </c>
      <c r="D121" s="134">
        <f>'Daily Weight '!C121</f>
        <v>28.7</v>
      </c>
      <c r="E121" s="154">
        <f>'C. diff CFUs'!W89</f>
        <v>0</v>
      </c>
      <c r="F121" s="77" t="s">
        <v>142</v>
      </c>
      <c r="G121" s="136">
        <f>'C. diff CFUs'!B89</f>
        <v>43788</v>
      </c>
      <c r="H121" s="77" t="str">
        <f t="shared" si="4"/>
        <v>Stool 1:10^2</v>
      </c>
    </row>
    <row r="122" ht="15.75" customHeight="1">
      <c r="A122" s="19" t="str">
        <f t="shared" si="2"/>
        <v>M</v>
      </c>
      <c r="B122" s="152" t="str">
        <f>'Daily Weight '!A122</f>
        <v>-2_9_R</v>
      </c>
      <c r="C122" s="18">
        <f>'Daily Weight '!B122</f>
        <v>5</v>
      </c>
      <c r="D122" s="134">
        <f>'Daily Weight '!C122</f>
        <v>28.7</v>
      </c>
      <c r="E122" s="154">
        <f>'C. diff CFUs'!W90</f>
        <v>0</v>
      </c>
      <c r="F122" s="77" t="s">
        <v>142</v>
      </c>
      <c r="G122" s="136">
        <f>'C. diff CFUs'!B90</f>
        <v>43788</v>
      </c>
      <c r="H122" s="77" t="str">
        <f t="shared" si="4"/>
        <v>Stool 1:10^2</v>
      </c>
    </row>
    <row r="123" ht="15.75" customHeight="1">
      <c r="A123" s="19" t="str">
        <f t="shared" si="2"/>
        <v>M</v>
      </c>
      <c r="B123" s="152" t="str">
        <f>'Daily Weight '!A123</f>
        <v>-2_9_50</v>
      </c>
      <c r="C123" s="18">
        <f>'Daily Weight '!B123</f>
        <v>5</v>
      </c>
      <c r="D123" s="134">
        <f>'Daily Weight '!C123</f>
        <v>24.1</v>
      </c>
      <c r="E123" s="154">
        <f>'C. diff CFUs'!W91</f>
        <v>0</v>
      </c>
      <c r="F123" s="77" t="s">
        <v>142</v>
      </c>
      <c r="G123" s="136">
        <f>'C. diff CFUs'!B91</f>
        <v>43788</v>
      </c>
      <c r="H123" s="77" t="str">
        <f t="shared" si="4"/>
        <v>Stool 1:10^2</v>
      </c>
    </row>
    <row r="124" ht="15.75" customHeight="1">
      <c r="A124" s="19" t="str">
        <f t="shared" si="2"/>
        <v>M</v>
      </c>
      <c r="B124" s="152" t="str">
        <f>'Daily Weight '!A124</f>
        <v>-2_9_5R</v>
      </c>
      <c r="C124" s="18">
        <f>'Daily Weight '!B124</f>
        <v>5</v>
      </c>
      <c r="D124" s="134">
        <f>'Daily Weight '!C124</f>
        <v>22.4</v>
      </c>
      <c r="E124" s="154">
        <f>'C. diff CFUs'!W92</f>
        <v>0</v>
      </c>
      <c r="F124" s="77" t="s">
        <v>142</v>
      </c>
      <c r="G124" s="136">
        <f>'C. diff CFUs'!B92</f>
        <v>43788</v>
      </c>
      <c r="H124" s="77" t="str">
        <f t="shared" si="4"/>
        <v>Stool 1:10^2</v>
      </c>
    </row>
    <row r="125" ht="15.75" customHeight="1">
      <c r="A125" s="19" t="str">
        <f t="shared" si="2"/>
        <v>F</v>
      </c>
      <c r="B125" s="152" t="str">
        <f>'Daily Weight '!A125</f>
        <v>-1_9_0</v>
      </c>
      <c r="C125" s="18">
        <f>'Daily Weight '!B125</f>
        <v>5</v>
      </c>
      <c r="D125" s="134">
        <f>'Daily Weight '!C125</f>
        <v>25.5</v>
      </c>
      <c r="E125" s="154">
        <f>'C. diff CFUs'!W93</f>
        <v>0</v>
      </c>
      <c r="F125" s="77" t="s">
        <v>142</v>
      </c>
      <c r="G125" s="136">
        <f>'C. diff CFUs'!B93</f>
        <v>43788</v>
      </c>
      <c r="H125" s="77" t="str">
        <f t="shared" si="4"/>
        <v>Stool 1:10</v>
      </c>
    </row>
    <row r="126" ht="15.75" customHeight="1">
      <c r="A126" s="19" t="str">
        <f t="shared" si="2"/>
        <v>F</v>
      </c>
      <c r="B126" s="152" t="str">
        <f>'Daily Weight '!A126</f>
        <v>-1_9_L</v>
      </c>
      <c r="C126" s="18">
        <f>'Daily Weight '!B126</f>
        <v>5</v>
      </c>
      <c r="D126" s="134">
        <f>'Daily Weight '!C126</f>
        <v>30</v>
      </c>
      <c r="E126" s="154">
        <f>'C. diff CFUs'!W94</f>
        <v>0</v>
      </c>
      <c r="F126" s="77" t="s">
        <v>142</v>
      </c>
      <c r="G126" s="136">
        <f>'C. diff CFUs'!B94</f>
        <v>43788</v>
      </c>
      <c r="H126" s="77" t="str">
        <f t="shared" si="4"/>
        <v>Stool 1:10</v>
      </c>
    </row>
    <row r="127" ht="15.75" customHeight="1">
      <c r="A127" s="19" t="str">
        <f t="shared" si="2"/>
        <v>F</v>
      </c>
      <c r="B127" s="152" t="str">
        <f>'Daily Weight '!A127</f>
        <v>-1_9_R</v>
      </c>
      <c r="C127" s="18">
        <f>'Daily Weight '!B127</f>
        <v>5</v>
      </c>
      <c r="D127" s="134">
        <f>'Daily Weight '!C127</f>
        <v>28.6</v>
      </c>
      <c r="E127" s="154">
        <f>'C. diff CFUs'!W95</f>
        <v>0</v>
      </c>
      <c r="F127" s="77" t="s">
        <v>142</v>
      </c>
      <c r="G127" s="136">
        <f>'C. diff CFUs'!B95</f>
        <v>43788</v>
      </c>
      <c r="H127" s="77" t="str">
        <f t="shared" si="4"/>
        <v>Stool 1:10</v>
      </c>
    </row>
    <row r="128" ht="15.75" customHeight="1">
      <c r="A128" s="19" t="str">
        <f t="shared" si="2"/>
        <v>F</v>
      </c>
      <c r="B128" s="152" t="str">
        <f>'Daily Weight '!A128</f>
        <v>-1_9_40</v>
      </c>
      <c r="C128" s="18">
        <f>'Daily Weight '!B128</f>
        <v>5</v>
      </c>
      <c r="D128" s="134">
        <f>'Daily Weight '!C128</f>
        <v>24.6</v>
      </c>
      <c r="E128" s="154">
        <f>'C. diff CFUs'!W96</f>
        <v>120000</v>
      </c>
      <c r="F128" s="77" t="s">
        <v>142</v>
      </c>
      <c r="G128" s="136">
        <f>'C. diff CFUs'!B96</f>
        <v>43788</v>
      </c>
      <c r="H128" s="77" t="str">
        <f t="shared" si="4"/>
        <v>Stool 1:10</v>
      </c>
    </row>
    <row r="129" ht="15.75" customHeight="1">
      <c r="A129" s="19" t="str">
        <f t="shared" si="2"/>
        <v>F</v>
      </c>
      <c r="B129" s="152" t="str">
        <f>'Daily Weight '!A129</f>
        <v>-1_9_4R</v>
      </c>
      <c r="C129" s="18">
        <f>'Daily Weight '!B129</f>
        <v>5</v>
      </c>
      <c r="D129" s="134">
        <f>'Daily Weight '!C129</f>
        <v>25.2</v>
      </c>
      <c r="E129" s="154">
        <f>'C. diff CFUs'!W97</f>
        <v>0</v>
      </c>
      <c r="F129" s="77" t="s">
        <v>142</v>
      </c>
      <c r="G129" s="136">
        <f>'C. diff CFUs'!B97</f>
        <v>43788</v>
      </c>
      <c r="H129" s="77" t="str">
        <f t="shared" si="4"/>
        <v>Stool 1:10</v>
      </c>
    </row>
    <row r="130" ht="15.75" customHeight="1">
      <c r="A130" s="19" t="str">
        <f t="shared" si="2"/>
        <v>NT</v>
      </c>
      <c r="B130" s="152" t="str">
        <f>'Daily Weight '!A130</f>
        <v>NT_9_0</v>
      </c>
      <c r="C130" s="18">
        <f>'Daily Weight '!B130</f>
        <v>6</v>
      </c>
      <c r="D130" s="134">
        <f>'Daily Weight '!C130</f>
        <v>24.7</v>
      </c>
      <c r="E130" s="154">
        <f>'C. diff CFUs'!W98</f>
        <v>0</v>
      </c>
      <c r="F130" s="77" t="s">
        <v>142</v>
      </c>
      <c r="G130" s="136">
        <f>'C. diff CFUs'!B98</f>
        <v>43789</v>
      </c>
      <c r="H130" s="77" t="str">
        <f t="shared" si="4"/>
        <v>PBS</v>
      </c>
    </row>
    <row r="131" ht="15.75" customHeight="1">
      <c r="A131" s="19" t="str">
        <f t="shared" si="2"/>
        <v>NT</v>
      </c>
      <c r="B131" s="152" t="str">
        <f>'Daily Weight '!A131</f>
        <v>NT_9_R</v>
      </c>
      <c r="C131" s="18">
        <f>'Daily Weight '!B131</f>
        <v>6</v>
      </c>
      <c r="D131" s="134">
        <f>'Daily Weight '!C131</f>
        <v>28.6</v>
      </c>
      <c r="E131" s="154">
        <f>'C. diff CFUs'!W99</f>
        <v>0</v>
      </c>
      <c r="F131" s="77" t="s">
        <v>142</v>
      </c>
      <c r="G131" s="136">
        <f>'C. diff CFUs'!B99</f>
        <v>43789</v>
      </c>
      <c r="H131" s="77" t="str">
        <f t="shared" si="4"/>
        <v>PBS</v>
      </c>
    </row>
    <row r="132" ht="15.75" customHeight="1">
      <c r="A132" s="19" t="str">
        <f t="shared" si="2"/>
        <v>L</v>
      </c>
      <c r="B132" s="152" t="str">
        <f>'Daily Weight '!A132</f>
        <v>-3_9_0</v>
      </c>
      <c r="C132" s="18">
        <f>'Daily Weight '!B132</f>
        <v>6</v>
      </c>
      <c r="D132" s="134">
        <f>'Daily Weight '!C132</f>
        <v>21.4</v>
      </c>
      <c r="E132" s="154">
        <f>'C. diff CFUs'!W100</f>
        <v>0</v>
      </c>
      <c r="F132" s="77" t="s">
        <v>142</v>
      </c>
      <c r="G132" s="136">
        <f>'C. diff CFUs'!B100</f>
        <v>43789</v>
      </c>
      <c r="H132" s="77" t="str">
        <f t="shared" si="4"/>
        <v>Stool 1:10^3</v>
      </c>
    </row>
    <row r="133" ht="15.75" customHeight="1">
      <c r="A133" s="19" t="str">
        <f t="shared" si="2"/>
        <v>L</v>
      </c>
      <c r="B133" s="152" t="str">
        <f>'Daily Weight '!A133</f>
        <v>-3_9_R</v>
      </c>
      <c r="C133" s="18">
        <f>'Daily Weight '!B133</f>
        <v>6</v>
      </c>
      <c r="D133" s="134">
        <f>'Daily Weight '!C133</f>
        <v>23.6</v>
      </c>
      <c r="E133" s="154">
        <f>'C. diff CFUs'!W101</f>
        <v>0</v>
      </c>
      <c r="F133" s="77" t="s">
        <v>142</v>
      </c>
      <c r="G133" s="136">
        <f>'C. diff CFUs'!B101</f>
        <v>43789</v>
      </c>
      <c r="H133" s="77" t="str">
        <f t="shared" si="4"/>
        <v>Stool 1:10^3</v>
      </c>
    </row>
    <row r="134" ht="15.75" customHeight="1">
      <c r="A134" s="19" t="str">
        <f t="shared" si="2"/>
        <v>L</v>
      </c>
      <c r="B134" s="152" t="str">
        <f>'Daily Weight '!A134</f>
        <v>-3_9_60</v>
      </c>
      <c r="C134" s="18">
        <f>'Daily Weight '!B134</f>
        <v>6</v>
      </c>
      <c r="D134" s="134">
        <f>'Daily Weight '!C134</f>
        <v>24.2</v>
      </c>
      <c r="E134" s="154">
        <f>'C. diff CFUs'!W102</f>
        <v>0</v>
      </c>
      <c r="F134" s="77" t="s">
        <v>142</v>
      </c>
      <c r="G134" s="136">
        <f>'C. diff CFUs'!B102</f>
        <v>43789</v>
      </c>
      <c r="H134" s="77" t="str">
        <f t="shared" si="4"/>
        <v>Stool 1:10^3</v>
      </c>
    </row>
    <row r="135" ht="15.75" customHeight="1">
      <c r="A135" s="19" t="str">
        <f t="shared" si="2"/>
        <v>L</v>
      </c>
      <c r="B135" s="152" t="str">
        <f>'Daily Weight '!A135</f>
        <v>-3_9_6R</v>
      </c>
      <c r="C135" s="18">
        <f>'Daily Weight '!B135</f>
        <v>6</v>
      </c>
      <c r="D135" s="134">
        <f>'Daily Weight '!C135</f>
        <v>24.1</v>
      </c>
      <c r="E135" s="154">
        <f>'C. diff CFUs'!W103</f>
        <v>0</v>
      </c>
      <c r="F135" s="77" t="s">
        <v>142</v>
      </c>
      <c r="G135" s="136">
        <f>'C. diff CFUs'!B103</f>
        <v>43789</v>
      </c>
      <c r="H135" s="77" t="str">
        <f t="shared" si="4"/>
        <v>Stool 1:10^3</v>
      </c>
    </row>
    <row r="136" ht="15.75" customHeight="1">
      <c r="A136" s="19" t="str">
        <f t="shared" si="2"/>
        <v>M</v>
      </c>
      <c r="B136" s="152" t="str">
        <f>'Daily Weight '!A136</f>
        <v>-2_9_0</v>
      </c>
      <c r="C136" s="18">
        <f>'Daily Weight '!B136</f>
        <v>6</v>
      </c>
      <c r="D136" s="134">
        <f>'Daily Weight '!C136</f>
        <v>28</v>
      </c>
      <c r="E136" s="154">
        <f>'C. diff CFUs'!W104</f>
        <v>0</v>
      </c>
      <c r="F136" s="77" t="s">
        <v>142</v>
      </c>
      <c r="G136" s="136">
        <f>'C. diff CFUs'!B104</f>
        <v>43789</v>
      </c>
      <c r="H136" s="77" t="str">
        <f t="shared" si="4"/>
        <v>Stool 1:10^2</v>
      </c>
    </row>
    <row r="137" ht="15.75" customHeight="1">
      <c r="A137" s="19" t="str">
        <f t="shared" si="2"/>
        <v>M</v>
      </c>
      <c r="B137" s="152" t="str">
        <f>'Daily Weight '!A137</f>
        <v>-2_9_L</v>
      </c>
      <c r="C137" s="18">
        <f>'Daily Weight '!B137</f>
        <v>6</v>
      </c>
      <c r="D137" s="134">
        <f>'Daily Weight '!C137</f>
        <v>28.8</v>
      </c>
      <c r="E137" s="154">
        <f>'C. diff CFUs'!W105</f>
        <v>0</v>
      </c>
      <c r="F137" s="77" t="s">
        <v>142</v>
      </c>
      <c r="G137" s="136">
        <f>'C. diff CFUs'!B105</f>
        <v>43789</v>
      </c>
      <c r="H137" s="77" t="str">
        <f t="shared" si="4"/>
        <v>Stool 1:10^2</v>
      </c>
    </row>
    <row r="138" ht="15.75" customHeight="1">
      <c r="A138" s="19" t="str">
        <f t="shared" si="2"/>
        <v>M</v>
      </c>
      <c r="B138" s="152" t="str">
        <f>'Daily Weight '!A138</f>
        <v>-2_9_R</v>
      </c>
      <c r="C138" s="18">
        <f>'Daily Weight '!B138</f>
        <v>6</v>
      </c>
      <c r="D138" s="134">
        <f>'Daily Weight '!C138</f>
        <v>28.7</v>
      </c>
      <c r="E138" s="154">
        <f>'C. diff CFUs'!W106</f>
        <v>0</v>
      </c>
      <c r="F138" s="77" t="s">
        <v>142</v>
      </c>
      <c r="G138" s="136">
        <f>'C. diff CFUs'!B106</f>
        <v>43789</v>
      </c>
      <c r="H138" s="77" t="str">
        <f t="shared" si="4"/>
        <v>Stool 1:10^2</v>
      </c>
    </row>
    <row r="139" ht="15.75" customHeight="1">
      <c r="A139" s="19" t="str">
        <f t="shared" si="2"/>
        <v>M</v>
      </c>
      <c r="B139" s="152" t="str">
        <f>'Daily Weight '!A139</f>
        <v>-2_9_50</v>
      </c>
      <c r="C139" s="18">
        <f>'Daily Weight '!B139</f>
        <v>6</v>
      </c>
      <c r="D139" s="134">
        <f>'Daily Weight '!C139</f>
        <v>23.8</v>
      </c>
      <c r="E139" s="154">
        <f>'C. diff CFUs'!W107</f>
        <v>0</v>
      </c>
      <c r="F139" s="77" t="s">
        <v>142</v>
      </c>
      <c r="G139" s="136">
        <f>'C. diff CFUs'!B107</f>
        <v>43789</v>
      </c>
      <c r="H139" s="77" t="str">
        <f t="shared" si="4"/>
        <v>Stool 1:10^2</v>
      </c>
    </row>
    <row r="140" ht="15.75" customHeight="1">
      <c r="A140" s="19" t="str">
        <f t="shared" si="2"/>
        <v>M</v>
      </c>
      <c r="B140" s="152" t="str">
        <f>'Daily Weight '!A140</f>
        <v>-2_9_5R</v>
      </c>
      <c r="C140" s="18">
        <f>'Daily Weight '!B140</f>
        <v>6</v>
      </c>
      <c r="D140" s="134">
        <f>'Daily Weight '!C140</f>
        <v>22.2</v>
      </c>
      <c r="E140" s="154">
        <f>'C. diff CFUs'!W108</f>
        <v>0</v>
      </c>
      <c r="F140" s="77" t="s">
        <v>142</v>
      </c>
      <c r="G140" s="136">
        <f>'C. diff CFUs'!B108</f>
        <v>43789</v>
      </c>
      <c r="H140" s="77" t="str">
        <f t="shared" si="4"/>
        <v>Stool 1:10^2</v>
      </c>
    </row>
    <row r="141" ht="15.75" customHeight="1">
      <c r="A141" s="19" t="str">
        <f t="shared" si="2"/>
        <v>F</v>
      </c>
      <c r="B141" s="152" t="str">
        <f>'Daily Weight '!A141</f>
        <v>-1_9_0</v>
      </c>
      <c r="C141" s="18">
        <f>'Daily Weight '!B141</f>
        <v>6</v>
      </c>
      <c r="D141" s="134">
        <f>'Daily Weight '!C141</f>
        <v>25.4</v>
      </c>
      <c r="E141" s="154">
        <f>'C. diff CFUs'!W109</f>
        <v>0</v>
      </c>
      <c r="F141" s="77" t="s">
        <v>142</v>
      </c>
      <c r="G141" s="136">
        <f>'C. diff CFUs'!B109</f>
        <v>43789</v>
      </c>
      <c r="H141" s="77" t="str">
        <f t="shared" si="4"/>
        <v>Stool 1:10</v>
      </c>
    </row>
    <row r="142" ht="15.75" customHeight="1">
      <c r="A142" s="19" t="str">
        <f t="shared" si="2"/>
        <v>F</v>
      </c>
      <c r="B142" s="152" t="str">
        <f>'Daily Weight '!A142</f>
        <v>-1_9_L</v>
      </c>
      <c r="C142" s="18">
        <f>'Daily Weight '!B142</f>
        <v>6</v>
      </c>
      <c r="D142" s="134">
        <f>'Daily Weight '!C142</f>
        <v>30</v>
      </c>
      <c r="E142" s="154">
        <f>'C. diff CFUs'!W110</f>
        <v>0</v>
      </c>
      <c r="F142" s="77" t="s">
        <v>142</v>
      </c>
      <c r="G142" s="136">
        <f>'C. diff CFUs'!B110</f>
        <v>43789</v>
      </c>
      <c r="H142" s="77" t="str">
        <f t="shared" si="4"/>
        <v>Stool 1:10</v>
      </c>
    </row>
    <row r="143" ht="15.75" customHeight="1">
      <c r="A143" s="19" t="str">
        <f t="shared" si="2"/>
        <v>F</v>
      </c>
      <c r="B143" s="152" t="str">
        <f>'Daily Weight '!A143</f>
        <v>-1_9_R</v>
      </c>
      <c r="C143" s="18">
        <f>'Daily Weight '!B143</f>
        <v>6</v>
      </c>
      <c r="D143" s="134">
        <f>'Daily Weight '!C143</f>
        <v>28.5</v>
      </c>
      <c r="E143" s="154">
        <f>'C. diff CFUs'!W111</f>
        <v>0</v>
      </c>
      <c r="F143" s="77" t="s">
        <v>142</v>
      </c>
      <c r="G143" s="136">
        <f>'C. diff CFUs'!B111</f>
        <v>43789</v>
      </c>
      <c r="H143" s="77" t="str">
        <f t="shared" si="4"/>
        <v>Stool 1:10</v>
      </c>
    </row>
    <row r="144" ht="15.75" customHeight="1">
      <c r="A144" s="19" t="str">
        <f t="shared" si="2"/>
        <v>F</v>
      </c>
      <c r="B144" s="152" t="str">
        <f>'Daily Weight '!A144</f>
        <v>-1_9_40</v>
      </c>
      <c r="C144" s="18">
        <f>'Daily Weight '!B144</f>
        <v>6</v>
      </c>
      <c r="D144" s="134">
        <f>'Daily Weight '!C144</f>
        <v>24.6</v>
      </c>
      <c r="E144" s="154">
        <f>'C. diff CFUs'!W112</f>
        <v>20000</v>
      </c>
      <c r="F144" s="77" t="s">
        <v>142</v>
      </c>
      <c r="G144" s="136">
        <f>'C. diff CFUs'!B112</f>
        <v>43789</v>
      </c>
      <c r="H144" s="77" t="str">
        <f t="shared" si="4"/>
        <v>Stool 1:10</v>
      </c>
    </row>
    <row r="145" ht="15.75" customHeight="1">
      <c r="A145" s="19" t="str">
        <f t="shared" si="2"/>
        <v>F</v>
      </c>
      <c r="B145" s="152" t="str">
        <f>'Daily Weight '!A145</f>
        <v>-1_9_4R</v>
      </c>
      <c r="C145" s="18">
        <f>'Daily Weight '!B145</f>
        <v>6</v>
      </c>
      <c r="D145" s="134">
        <f>'Daily Weight '!C145</f>
        <v>25.1</v>
      </c>
      <c r="E145" s="154">
        <f>'C. diff CFUs'!W113</f>
        <v>1200</v>
      </c>
      <c r="F145" s="77" t="s">
        <v>142</v>
      </c>
      <c r="G145" s="136">
        <f>'C. diff CFUs'!B113</f>
        <v>43789</v>
      </c>
      <c r="H145" s="77" t="str">
        <f t="shared" si="4"/>
        <v>Stool 1:10</v>
      </c>
    </row>
    <row r="146" ht="15.75" customHeight="1">
      <c r="A146" s="19" t="str">
        <f t="shared" si="2"/>
        <v>NT</v>
      </c>
      <c r="B146" s="152" t="str">
        <f>'Daily Weight '!A146</f>
        <v>NT_9_0</v>
      </c>
      <c r="C146" s="18">
        <f>'Daily Weight '!B146</f>
        <v>7</v>
      </c>
      <c r="D146" s="134">
        <f>'Daily Weight '!C146</f>
        <v>25</v>
      </c>
      <c r="E146" s="154" t="str">
        <f>'C. diff CFUs'!W114</f>
        <v>NA</v>
      </c>
      <c r="F146" s="77" t="s">
        <v>142</v>
      </c>
      <c r="G146" s="136">
        <f>'C. diff CFUs'!B114</f>
        <v>43790</v>
      </c>
      <c r="H146" s="77" t="str">
        <f t="shared" si="4"/>
        <v>PBS</v>
      </c>
    </row>
    <row r="147" ht="15.75" customHeight="1">
      <c r="A147" s="19" t="str">
        <f t="shared" si="2"/>
        <v>NT</v>
      </c>
      <c r="B147" s="152" t="str">
        <f>'Daily Weight '!A147</f>
        <v>NT_9_R</v>
      </c>
      <c r="C147" s="18">
        <f>'Daily Weight '!B147</f>
        <v>7</v>
      </c>
      <c r="D147" s="134">
        <f>'Daily Weight '!C147</f>
        <v>28.5</v>
      </c>
      <c r="E147" s="154" t="str">
        <f>'C. diff CFUs'!W115</f>
        <v>NA</v>
      </c>
      <c r="F147" s="77" t="s">
        <v>142</v>
      </c>
      <c r="G147" s="136">
        <f>'C. diff CFUs'!B115</f>
        <v>43790</v>
      </c>
      <c r="H147" s="77" t="str">
        <f t="shared" si="4"/>
        <v>PBS</v>
      </c>
    </row>
    <row r="148" ht="15.75" customHeight="1">
      <c r="A148" s="19" t="str">
        <f t="shared" si="2"/>
        <v>L</v>
      </c>
      <c r="B148" s="152" t="str">
        <f>'Daily Weight '!A148</f>
        <v>-3_9_0</v>
      </c>
      <c r="C148" s="18">
        <f>'Daily Weight '!B148</f>
        <v>7</v>
      </c>
      <c r="D148" s="134">
        <f>'Daily Weight '!C148</f>
        <v>21.7</v>
      </c>
      <c r="E148" s="154" t="str">
        <f>'C. diff CFUs'!W116</f>
        <v>NA</v>
      </c>
      <c r="F148" s="77" t="s">
        <v>142</v>
      </c>
      <c r="G148" s="136">
        <f>'C. diff CFUs'!B116</f>
        <v>43790</v>
      </c>
      <c r="H148" s="77" t="str">
        <f t="shared" si="4"/>
        <v>Stool 1:10^3</v>
      </c>
    </row>
    <row r="149" ht="15.75" customHeight="1">
      <c r="A149" s="19" t="str">
        <f t="shared" si="2"/>
        <v>L</v>
      </c>
      <c r="B149" s="152" t="str">
        <f>'Daily Weight '!A149</f>
        <v>-3_9_R</v>
      </c>
      <c r="C149" s="18">
        <f>'Daily Weight '!B149</f>
        <v>7</v>
      </c>
      <c r="D149" s="134">
        <f>'Daily Weight '!C149</f>
        <v>23.5</v>
      </c>
      <c r="E149" s="154" t="str">
        <f>'C. diff CFUs'!W117</f>
        <v>NA</v>
      </c>
      <c r="F149" s="77" t="s">
        <v>142</v>
      </c>
      <c r="G149" s="136">
        <f>'C. diff CFUs'!B117</f>
        <v>43790</v>
      </c>
      <c r="H149" s="77" t="str">
        <f t="shared" si="4"/>
        <v>Stool 1:10^3</v>
      </c>
    </row>
    <row r="150" ht="15.75" customHeight="1">
      <c r="A150" s="19" t="str">
        <f t="shared" si="2"/>
        <v>L</v>
      </c>
      <c r="B150" s="152" t="str">
        <f>'Daily Weight '!A150</f>
        <v>-3_9_60</v>
      </c>
      <c r="C150" s="18">
        <f>'Daily Weight '!B150</f>
        <v>7</v>
      </c>
      <c r="D150" s="134">
        <f>'Daily Weight '!C150</f>
        <v>23.7</v>
      </c>
      <c r="E150" s="154" t="str">
        <f>'C. diff CFUs'!W118</f>
        <v>NA</v>
      </c>
      <c r="F150" s="77" t="s">
        <v>142</v>
      </c>
      <c r="G150" s="136">
        <f>'C. diff CFUs'!B118</f>
        <v>43790</v>
      </c>
      <c r="H150" s="77" t="str">
        <f t="shared" si="4"/>
        <v>Stool 1:10^3</v>
      </c>
    </row>
    <row r="151" ht="15.75" customHeight="1">
      <c r="A151" s="19" t="str">
        <f t="shared" si="2"/>
        <v>L</v>
      </c>
      <c r="B151" s="152" t="str">
        <f>'Daily Weight '!A151</f>
        <v>-3_9_6R</v>
      </c>
      <c r="C151" s="18">
        <f>'Daily Weight '!B151</f>
        <v>7</v>
      </c>
      <c r="D151" s="134">
        <f>'Daily Weight '!C151</f>
        <v>23.5</v>
      </c>
      <c r="E151" s="154" t="str">
        <f>'C. diff CFUs'!W119</f>
        <v>NA</v>
      </c>
      <c r="F151" s="77" t="s">
        <v>142</v>
      </c>
      <c r="G151" s="136">
        <f>'C. diff CFUs'!B119</f>
        <v>43790</v>
      </c>
      <c r="H151" s="77" t="str">
        <f t="shared" si="4"/>
        <v>Stool 1:10^3</v>
      </c>
    </row>
    <row r="152" ht="15.75" customHeight="1">
      <c r="A152" s="19" t="str">
        <f t="shared" si="2"/>
        <v>M</v>
      </c>
      <c r="B152" s="152" t="str">
        <f>'Daily Weight '!A152</f>
        <v>-2_9_0</v>
      </c>
      <c r="C152" s="18">
        <f>'Daily Weight '!B152</f>
        <v>7</v>
      </c>
      <c r="D152" s="134">
        <f>'Daily Weight '!C152</f>
        <v>28.2</v>
      </c>
      <c r="E152" s="154" t="str">
        <f>'C. diff CFUs'!W120</f>
        <v>NA</v>
      </c>
      <c r="F152" s="77" t="s">
        <v>142</v>
      </c>
      <c r="G152" s="136">
        <f>'C. diff CFUs'!B120</f>
        <v>43790</v>
      </c>
      <c r="H152" s="77" t="str">
        <f t="shared" si="4"/>
        <v>Stool 1:10^2</v>
      </c>
    </row>
    <row r="153" ht="15.75" customHeight="1">
      <c r="A153" s="19" t="str">
        <f t="shared" si="2"/>
        <v>M</v>
      </c>
      <c r="B153" s="152" t="str">
        <f>'Daily Weight '!A153</f>
        <v>-2_9_L</v>
      </c>
      <c r="C153" s="18">
        <f>'Daily Weight '!B153</f>
        <v>7</v>
      </c>
      <c r="D153" s="134">
        <f>'Daily Weight '!C153</f>
        <v>28.6</v>
      </c>
      <c r="E153" s="154" t="str">
        <f>'C. diff CFUs'!W121</f>
        <v>NA</v>
      </c>
      <c r="F153" s="77" t="s">
        <v>142</v>
      </c>
      <c r="G153" s="136">
        <f>'C. diff CFUs'!B121</f>
        <v>43790</v>
      </c>
      <c r="H153" s="77" t="str">
        <f t="shared" si="4"/>
        <v>Stool 1:10^2</v>
      </c>
    </row>
    <row r="154" ht="15.75" customHeight="1">
      <c r="A154" s="19" t="str">
        <f t="shared" si="2"/>
        <v>M</v>
      </c>
      <c r="B154" s="152" t="str">
        <f>'Daily Weight '!A154</f>
        <v>-2_9_R</v>
      </c>
      <c r="C154" s="18">
        <f>'Daily Weight '!B154</f>
        <v>7</v>
      </c>
      <c r="D154" s="134">
        <f>'Daily Weight '!C154</f>
        <v>28.6</v>
      </c>
      <c r="E154" s="154" t="str">
        <f>'C. diff CFUs'!W122</f>
        <v>NA</v>
      </c>
      <c r="F154" s="77" t="s">
        <v>142</v>
      </c>
      <c r="G154" s="136">
        <f>'C. diff CFUs'!B122</f>
        <v>43790</v>
      </c>
      <c r="H154" s="77" t="str">
        <f t="shared" si="4"/>
        <v>Stool 1:10^2</v>
      </c>
    </row>
    <row r="155" ht="15.75" customHeight="1">
      <c r="A155" s="19" t="str">
        <f t="shared" si="2"/>
        <v>M</v>
      </c>
      <c r="B155" s="152" t="str">
        <f>'Daily Weight '!A155</f>
        <v>-2_9_50</v>
      </c>
      <c r="C155" s="18">
        <f>'Daily Weight '!B155</f>
        <v>7</v>
      </c>
      <c r="D155" s="134">
        <f>'Daily Weight '!C155</f>
        <v>23.8</v>
      </c>
      <c r="E155" s="154" t="str">
        <f>'C. diff CFUs'!W123</f>
        <v>NA</v>
      </c>
      <c r="F155" s="77" t="s">
        <v>142</v>
      </c>
      <c r="G155" s="136">
        <f>'C. diff CFUs'!B123</f>
        <v>43790</v>
      </c>
      <c r="H155" s="77" t="str">
        <f t="shared" si="4"/>
        <v>Stool 1:10^2</v>
      </c>
    </row>
    <row r="156" ht="15.75" customHeight="1">
      <c r="A156" s="19" t="str">
        <f t="shared" si="2"/>
        <v>M</v>
      </c>
      <c r="B156" s="152" t="str">
        <f>'Daily Weight '!A156</f>
        <v>-2_9_5R</v>
      </c>
      <c r="C156" s="18">
        <f>'Daily Weight '!B156</f>
        <v>7</v>
      </c>
      <c r="D156" s="134">
        <f>'Daily Weight '!C156</f>
        <v>22.2</v>
      </c>
      <c r="E156" s="154" t="str">
        <f>'C. diff CFUs'!W124</f>
        <v>NA</v>
      </c>
      <c r="F156" s="77" t="s">
        <v>142</v>
      </c>
      <c r="G156" s="136">
        <f>'C. diff CFUs'!B124</f>
        <v>43790</v>
      </c>
      <c r="H156" s="77" t="str">
        <f t="shared" si="4"/>
        <v>Stool 1:10^2</v>
      </c>
    </row>
    <row r="157" ht="15.75" customHeight="1">
      <c r="A157" s="19" t="str">
        <f t="shared" si="2"/>
        <v>F</v>
      </c>
      <c r="B157" s="152" t="str">
        <f>'Daily Weight '!A157</f>
        <v>-1_9_0</v>
      </c>
      <c r="C157" s="18">
        <f>'Daily Weight '!B157</f>
        <v>7</v>
      </c>
      <c r="D157" s="134">
        <f>'Daily Weight '!C157</f>
        <v>25.6</v>
      </c>
      <c r="E157" s="154" t="str">
        <f>'C. diff CFUs'!W125</f>
        <v>NA</v>
      </c>
      <c r="F157" s="77" t="s">
        <v>142</v>
      </c>
      <c r="G157" s="136">
        <f>'C. diff CFUs'!B125</f>
        <v>43790</v>
      </c>
      <c r="H157" s="77" t="str">
        <f t="shared" si="4"/>
        <v>Stool 1:10</v>
      </c>
    </row>
    <row r="158" ht="15.75" customHeight="1">
      <c r="A158" s="19" t="str">
        <f t="shared" si="2"/>
        <v>F</v>
      </c>
      <c r="B158" s="152" t="str">
        <f>'Daily Weight '!A158</f>
        <v>-1_9_L</v>
      </c>
      <c r="C158" s="18">
        <f>'Daily Weight '!B158</f>
        <v>7</v>
      </c>
      <c r="D158" s="134">
        <f>'Daily Weight '!C158</f>
        <v>29.7</v>
      </c>
      <c r="E158" s="154" t="str">
        <f>'C. diff CFUs'!W126</f>
        <v>NA</v>
      </c>
      <c r="F158" s="77" t="s">
        <v>142</v>
      </c>
      <c r="G158" s="136">
        <f>'C. diff CFUs'!B126</f>
        <v>43790</v>
      </c>
      <c r="H158" s="77" t="str">
        <f t="shared" si="4"/>
        <v>Stool 1:10</v>
      </c>
    </row>
    <row r="159" ht="15.75" customHeight="1">
      <c r="A159" s="19" t="str">
        <f t="shared" si="2"/>
        <v>F</v>
      </c>
      <c r="B159" s="152" t="str">
        <f>'Daily Weight '!A159</f>
        <v>-1_9_R</v>
      </c>
      <c r="C159" s="18">
        <f>'Daily Weight '!B159</f>
        <v>7</v>
      </c>
      <c r="D159" s="134">
        <f>'Daily Weight '!C159</f>
        <v>28.4</v>
      </c>
      <c r="E159" s="154" t="str">
        <f>'C. diff CFUs'!W127</f>
        <v>NA</v>
      </c>
      <c r="F159" s="77" t="s">
        <v>142</v>
      </c>
      <c r="G159" s="136">
        <f>'C. diff CFUs'!B127</f>
        <v>43790</v>
      </c>
      <c r="H159" s="77" t="str">
        <f t="shared" si="4"/>
        <v>Stool 1:10</v>
      </c>
    </row>
    <row r="160" ht="15.75" customHeight="1">
      <c r="A160" s="19" t="str">
        <f t="shared" si="2"/>
        <v>F</v>
      </c>
      <c r="B160" s="152" t="str">
        <f>'Daily Weight '!A160</f>
        <v>-1_9_40</v>
      </c>
      <c r="C160" s="18">
        <f>'Daily Weight '!B160</f>
        <v>7</v>
      </c>
      <c r="D160" s="134">
        <f>'Daily Weight '!C160</f>
        <v>24.5</v>
      </c>
      <c r="E160" s="154">
        <f>'C. diff CFUs'!W128</f>
        <v>0</v>
      </c>
      <c r="F160" s="77" t="s">
        <v>142</v>
      </c>
      <c r="G160" s="136">
        <f>'C. diff CFUs'!B128</f>
        <v>43790</v>
      </c>
      <c r="H160" s="77" t="str">
        <f t="shared" si="4"/>
        <v>Stool 1:10</v>
      </c>
    </row>
    <row r="161" ht="15.75" customHeight="1">
      <c r="A161" s="19" t="str">
        <f t="shared" si="2"/>
        <v>F</v>
      </c>
      <c r="B161" s="152" t="str">
        <f>'Daily Weight '!A161</f>
        <v>-1_9_4R</v>
      </c>
      <c r="C161" s="18">
        <f>'Daily Weight '!B161</f>
        <v>7</v>
      </c>
      <c r="D161" s="134">
        <f>'Daily Weight '!C161</f>
        <v>25.5</v>
      </c>
      <c r="E161" s="154">
        <f>'C. diff CFUs'!W129</f>
        <v>0</v>
      </c>
      <c r="F161" s="77" t="s">
        <v>142</v>
      </c>
      <c r="G161" s="136">
        <f>'C. diff CFUs'!B129</f>
        <v>43790</v>
      </c>
      <c r="H161" s="77" t="str">
        <f t="shared" si="4"/>
        <v>Stool 1:10</v>
      </c>
    </row>
    <row r="162" ht="15.75" customHeight="1">
      <c r="E162" s="154"/>
    </row>
    <row r="163" ht="15.75" customHeight="1">
      <c r="E163" s="154"/>
    </row>
    <row r="164" ht="15.75" customHeight="1">
      <c r="E164" s="154"/>
    </row>
    <row r="165" ht="15.75" customHeight="1">
      <c r="E165" s="154"/>
    </row>
    <row r="166" ht="15.75" customHeight="1">
      <c r="E166" s="154"/>
    </row>
    <row r="167" ht="15.75" customHeight="1">
      <c r="E167" s="154"/>
    </row>
    <row r="168" ht="15.75" customHeight="1">
      <c r="E168" s="154"/>
    </row>
    <row r="169" ht="15.75" customHeight="1">
      <c r="E169" s="154"/>
    </row>
    <row r="170" ht="15.75" customHeight="1">
      <c r="E170" s="154"/>
    </row>
    <row r="171" ht="15.75" customHeight="1">
      <c r="E171" s="154"/>
    </row>
    <row r="172" ht="15.75" customHeight="1">
      <c r="E172" s="154"/>
    </row>
    <row r="173" ht="15.75" customHeight="1">
      <c r="E173" s="154"/>
    </row>
    <row r="174" ht="15.75" customHeight="1">
      <c r="E174" s="154"/>
    </row>
    <row r="175" ht="15.75" customHeight="1">
      <c r="E175" s="154"/>
    </row>
    <row r="176" ht="15.75" customHeight="1">
      <c r="E176" s="154"/>
    </row>
    <row r="177" ht="15.75" customHeight="1">
      <c r="E177" s="154"/>
    </row>
    <row r="178" ht="15.75" customHeight="1">
      <c r="E178" s="154"/>
    </row>
    <row r="179" ht="15.75" customHeight="1">
      <c r="E179" s="154"/>
    </row>
    <row r="180" ht="15.75" customHeight="1">
      <c r="E180" s="154"/>
    </row>
    <row r="181" ht="15.75" customHeight="1">
      <c r="E181" s="154"/>
    </row>
    <row r="182" ht="15.75" customHeight="1">
      <c r="E182" s="154"/>
    </row>
    <row r="183" ht="15.75" customHeight="1">
      <c r="E183" s="154"/>
    </row>
    <row r="184" ht="15.75" customHeight="1">
      <c r="E184" s="154"/>
    </row>
    <row r="185" ht="15.75" customHeight="1">
      <c r="E185" s="154"/>
    </row>
    <row r="186" ht="15.75" customHeight="1">
      <c r="E186" s="154"/>
    </row>
    <row r="187" ht="15.75" customHeight="1">
      <c r="E187" s="154"/>
    </row>
    <row r="188" ht="15.75" customHeight="1">
      <c r="E188" s="154"/>
    </row>
    <row r="189" ht="15.75" customHeight="1">
      <c r="E189" s="154"/>
    </row>
    <row r="190" ht="15.75" customHeight="1">
      <c r="E190" s="154"/>
    </row>
    <row r="191" ht="15.75" customHeight="1">
      <c r="E191" s="154"/>
    </row>
    <row r="192" ht="15.75" customHeight="1">
      <c r="E192" s="154"/>
    </row>
    <row r="193" ht="15.75" customHeight="1">
      <c r="E193" s="154"/>
    </row>
    <row r="194" ht="15.75" customHeight="1">
      <c r="E194" s="154"/>
    </row>
    <row r="195" ht="15.75" customHeight="1">
      <c r="E195" s="154"/>
    </row>
    <row r="196" ht="15.75" customHeight="1">
      <c r="E196" s="154"/>
    </row>
    <row r="197" ht="15.75" customHeight="1">
      <c r="E197" s="154"/>
    </row>
    <row r="198" ht="15.75" customHeight="1">
      <c r="E198" s="154"/>
    </row>
    <row r="199" ht="15.75" customHeight="1">
      <c r="E199" s="154"/>
    </row>
    <row r="200" ht="15.75" customHeight="1">
      <c r="E200" s="154"/>
    </row>
    <row r="201" ht="15.75" customHeight="1">
      <c r="E201" s="154"/>
    </row>
    <row r="202" ht="15.75" customHeight="1">
      <c r="E202" s="154"/>
    </row>
    <row r="203" ht="15.75" customHeight="1">
      <c r="E203" s="154"/>
    </row>
    <row r="204" ht="15.75" customHeight="1">
      <c r="E204" s="154"/>
    </row>
    <row r="205" ht="15.75" customHeight="1">
      <c r="E205" s="154"/>
    </row>
    <row r="206" ht="15.75" customHeight="1">
      <c r="E206" s="154"/>
    </row>
    <row r="207" ht="15.75" customHeight="1">
      <c r="E207" s="154"/>
    </row>
    <row r="208" ht="15.75" customHeight="1">
      <c r="E208" s="154"/>
    </row>
    <row r="209" ht="15.75" customHeight="1">
      <c r="E209" s="154"/>
    </row>
    <row r="210" ht="15.75" customHeight="1">
      <c r="E210" s="154"/>
    </row>
    <row r="211" ht="15.75" customHeight="1">
      <c r="E211" s="154"/>
    </row>
    <row r="212" ht="15.75" customHeight="1">
      <c r="E212" s="154"/>
    </row>
    <row r="213" ht="15.75" customHeight="1">
      <c r="E213" s="154"/>
    </row>
    <row r="214" ht="15.75" customHeight="1">
      <c r="E214" s="154"/>
    </row>
    <row r="215" ht="15.75" customHeight="1">
      <c r="E215" s="154"/>
    </row>
    <row r="216" ht="15.75" customHeight="1">
      <c r="E216" s="154"/>
    </row>
    <row r="217" ht="15.75" customHeight="1">
      <c r="E217" s="154"/>
    </row>
    <row r="218" ht="15.75" customHeight="1">
      <c r="E218" s="154"/>
    </row>
    <row r="219" ht="15.75" customHeight="1">
      <c r="E219" s="154"/>
    </row>
    <row r="220" ht="15.75" customHeight="1">
      <c r="E220" s="154"/>
    </row>
    <row r="221" ht="15.75" customHeight="1">
      <c r="E221" s="154"/>
    </row>
    <row r="222" ht="15.75" customHeight="1">
      <c r="E222" s="154"/>
    </row>
    <row r="223" ht="15.75" customHeight="1">
      <c r="E223" s="154"/>
    </row>
    <row r="224" ht="15.75" customHeight="1">
      <c r="E224" s="154"/>
    </row>
    <row r="225" ht="15.75" customHeight="1">
      <c r="E225" s="154"/>
    </row>
    <row r="226" ht="15.75" customHeight="1">
      <c r="E226" s="154"/>
    </row>
    <row r="227" ht="15.75" customHeight="1">
      <c r="E227" s="154"/>
    </row>
    <row r="228" ht="15.75" customHeight="1">
      <c r="E228" s="154"/>
    </row>
    <row r="229" ht="15.75" customHeight="1">
      <c r="E229" s="154"/>
    </row>
    <row r="230" ht="15.75" customHeight="1">
      <c r="E230" s="154"/>
    </row>
    <row r="231" ht="15.75" customHeight="1">
      <c r="E231" s="154"/>
    </row>
    <row r="232" ht="15.75" customHeight="1">
      <c r="E232" s="154"/>
    </row>
    <row r="233" ht="15.75" customHeight="1">
      <c r="E233" s="154"/>
    </row>
    <row r="234" ht="15.75" customHeight="1">
      <c r="E234" s="154"/>
    </row>
    <row r="235" ht="15.75" customHeight="1">
      <c r="E235" s="154"/>
    </row>
    <row r="236" ht="15.75" customHeight="1">
      <c r="E236" s="154"/>
    </row>
    <row r="237" ht="15.75" customHeight="1">
      <c r="E237" s="154"/>
    </row>
    <row r="238" ht="15.75" customHeight="1">
      <c r="E238" s="154"/>
    </row>
    <row r="239" ht="15.75" customHeight="1">
      <c r="E239" s="154"/>
    </row>
    <row r="240" ht="15.75" customHeight="1">
      <c r="E240" s="154"/>
    </row>
    <row r="241" ht="15.75" customHeight="1">
      <c r="E241" s="154"/>
    </row>
    <row r="242" ht="15.75" customHeight="1">
      <c r="E242" s="154"/>
    </row>
    <row r="243" ht="15.75" customHeight="1">
      <c r="E243" s="154"/>
    </row>
    <row r="244" ht="15.75" customHeight="1">
      <c r="E244" s="154"/>
    </row>
    <row r="245" ht="15.75" customHeight="1">
      <c r="E245" s="154"/>
    </row>
    <row r="246" ht="15.75" customHeight="1">
      <c r="E246" s="154"/>
    </row>
    <row r="247" ht="15.75" customHeight="1">
      <c r="E247" s="154"/>
    </row>
    <row r="248" ht="15.75" customHeight="1">
      <c r="E248" s="154"/>
    </row>
    <row r="249" ht="15.75" customHeight="1">
      <c r="E249" s="154"/>
    </row>
    <row r="250" ht="15.75" customHeight="1">
      <c r="E250" s="154"/>
    </row>
    <row r="251" ht="15.75" customHeight="1">
      <c r="E251" s="154"/>
    </row>
    <row r="252" ht="15.75" customHeight="1">
      <c r="E252" s="154"/>
    </row>
    <row r="253" ht="15.75" customHeight="1">
      <c r="E253" s="154"/>
    </row>
    <row r="254" ht="15.75" customHeight="1">
      <c r="E254" s="154"/>
    </row>
    <row r="255" ht="15.75" customHeight="1">
      <c r="E255" s="154"/>
    </row>
    <row r="256" ht="15.75" customHeight="1">
      <c r="E256" s="154"/>
    </row>
    <row r="257" ht="15.75" customHeight="1">
      <c r="E257" s="154"/>
    </row>
    <row r="258" ht="15.75" customHeight="1">
      <c r="E258" s="154"/>
    </row>
    <row r="259" ht="15.75" customHeight="1">
      <c r="E259" s="154"/>
    </row>
    <row r="260" ht="15.75" customHeight="1">
      <c r="E260" s="154"/>
    </row>
    <row r="261" ht="15.75" customHeight="1">
      <c r="E261" s="154"/>
    </row>
    <row r="262" ht="15.75" customHeight="1">
      <c r="E262" s="154"/>
    </row>
    <row r="263" ht="15.75" customHeight="1">
      <c r="E263" s="154"/>
    </row>
    <row r="264" ht="15.75" customHeight="1">
      <c r="E264" s="154"/>
    </row>
    <row r="265" ht="15.75" customHeight="1">
      <c r="E265" s="154"/>
    </row>
    <row r="266" ht="15.75" customHeight="1">
      <c r="E266" s="154"/>
    </row>
    <row r="267" ht="15.75" customHeight="1">
      <c r="E267" s="154"/>
    </row>
    <row r="268" ht="15.75" customHeight="1">
      <c r="E268" s="154"/>
    </row>
    <row r="269" ht="15.75" customHeight="1">
      <c r="E269" s="154"/>
    </row>
    <row r="270" ht="15.75" customHeight="1">
      <c r="E270" s="154"/>
    </row>
    <row r="271" ht="15.75" customHeight="1">
      <c r="E271" s="154"/>
    </row>
    <row r="272" ht="15.75" customHeight="1">
      <c r="E272" s="154"/>
    </row>
    <row r="273" ht="15.75" customHeight="1">
      <c r="E273" s="154"/>
    </row>
    <row r="274" ht="15.75" customHeight="1">
      <c r="E274" s="154"/>
    </row>
    <row r="275" ht="15.75" customHeight="1">
      <c r="E275" s="154"/>
    </row>
    <row r="276" ht="15.75" customHeight="1">
      <c r="E276" s="154"/>
    </row>
    <row r="277" ht="15.75" customHeight="1">
      <c r="E277" s="154"/>
    </row>
    <row r="278" ht="15.75" customHeight="1">
      <c r="E278" s="154"/>
    </row>
    <row r="279" ht="15.75" customHeight="1">
      <c r="E279" s="154"/>
    </row>
    <row r="280" ht="15.75" customHeight="1">
      <c r="E280" s="154"/>
    </row>
    <row r="281" ht="15.75" customHeight="1">
      <c r="E281" s="154"/>
    </row>
    <row r="282" ht="15.75" customHeight="1">
      <c r="E282" s="154"/>
    </row>
    <row r="283" ht="15.75" customHeight="1">
      <c r="E283" s="154"/>
    </row>
    <row r="284" ht="15.75" customHeight="1">
      <c r="E284" s="154"/>
    </row>
    <row r="285" ht="15.75" customHeight="1">
      <c r="E285" s="154"/>
    </row>
    <row r="286" ht="15.75" customHeight="1">
      <c r="E286" s="154"/>
    </row>
    <row r="287" ht="15.75" customHeight="1">
      <c r="E287" s="154"/>
    </row>
    <row r="288" ht="15.75" customHeight="1">
      <c r="E288" s="154"/>
    </row>
    <row r="289" ht="15.75" customHeight="1">
      <c r="E289" s="154"/>
    </row>
    <row r="290" ht="15.75" customHeight="1">
      <c r="E290" s="154"/>
    </row>
    <row r="291" ht="15.75" customHeight="1">
      <c r="E291" s="154"/>
    </row>
    <row r="292" ht="15.75" customHeight="1">
      <c r="E292" s="154"/>
    </row>
    <row r="293" ht="15.75" customHeight="1">
      <c r="E293" s="154"/>
    </row>
    <row r="294" ht="15.75" customHeight="1">
      <c r="E294" s="154"/>
    </row>
    <row r="295" ht="15.75" customHeight="1">
      <c r="E295" s="154"/>
    </row>
    <row r="296" ht="15.75" customHeight="1">
      <c r="E296" s="154"/>
    </row>
    <row r="297" ht="15.75" customHeight="1">
      <c r="E297" s="154"/>
    </row>
    <row r="298" ht="15.75" customHeight="1">
      <c r="E298" s="154"/>
    </row>
    <row r="299" ht="15.75" customHeight="1">
      <c r="E299" s="154"/>
    </row>
    <row r="300" ht="15.75" customHeight="1">
      <c r="E300" s="154"/>
    </row>
    <row r="301" ht="15.75" customHeight="1">
      <c r="E301" s="154"/>
    </row>
    <row r="302" ht="15.75" customHeight="1">
      <c r="E302" s="154"/>
    </row>
    <row r="303" ht="15.75" customHeight="1">
      <c r="E303" s="154"/>
    </row>
    <row r="304" ht="15.75" customHeight="1">
      <c r="E304" s="154"/>
    </row>
    <row r="305" ht="15.75" customHeight="1">
      <c r="E305" s="154"/>
    </row>
    <row r="306" ht="15.75" customHeight="1">
      <c r="E306" s="154"/>
    </row>
    <row r="307" ht="15.75" customHeight="1">
      <c r="E307" s="154"/>
    </row>
    <row r="308" ht="15.75" customHeight="1">
      <c r="E308" s="154"/>
    </row>
    <row r="309" ht="15.75" customHeight="1">
      <c r="E309" s="154"/>
    </row>
    <row r="310" ht="15.75" customHeight="1">
      <c r="E310" s="154"/>
    </row>
    <row r="311" ht="15.75" customHeight="1">
      <c r="E311" s="154"/>
    </row>
    <row r="312" ht="15.75" customHeight="1">
      <c r="E312" s="154"/>
    </row>
    <row r="313" ht="15.75" customHeight="1">
      <c r="E313" s="154"/>
    </row>
    <row r="314" ht="15.75" customHeight="1">
      <c r="E314" s="154"/>
    </row>
    <row r="315" ht="15.75" customHeight="1">
      <c r="E315" s="154"/>
    </row>
    <row r="316" ht="15.75" customHeight="1">
      <c r="E316" s="154"/>
    </row>
    <row r="317" ht="15.75" customHeight="1">
      <c r="E317" s="154"/>
    </row>
    <row r="318" ht="15.75" customHeight="1">
      <c r="E318" s="154"/>
    </row>
    <row r="319" ht="15.75" customHeight="1">
      <c r="E319" s="154"/>
    </row>
    <row r="320" ht="15.75" customHeight="1">
      <c r="E320" s="154"/>
    </row>
    <row r="321" ht="15.75" customHeight="1">
      <c r="E321" s="154"/>
    </row>
    <row r="322" ht="15.75" customHeight="1">
      <c r="E322" s="154"/>
    </row>
    <row r="323" ht="15.75" customHeight="1">
      <c r="E323" s="154"/>
    </row>
    <row r="324" ht="15.75" customHeight="1">
      <c r="E324" s="154"/>
    </row>
    <row r="325" ht="15.75" customHeight="1">
      <c r="E325" s="154"/>
    </row>
    <row r="326" ht="15.75" customHeight="1">
      <c r="E326" s="154"/>
    </row>
    <row r="327" ht="15.75" customHeight="1">
      <c r="E327" s="154"/>
    </row>
    <row r="328" ht="15.75" customHeight="1">
      <c r="E328" s="154"/>
    </row>
    <row r="329" ht="15.75" customHeight="1">
      <c r="E329" s="154"/>
    </row>
    <row r="330" ht="15.75" customHeight="1">
      <c r="E330" s="154"/>
    </row>
    <row r="331" ht="15.75" customHeight="1">
      <c r="E331" s="154"/>
    </row>
    <row r="332" ht="15.75" customHeight="1">
      <c r="E332" s="154"/>
    </row>
    <row r="333" ht="15.75" customHeight="1">
      <c r="E333" s="154"/>
    </row>
    <row r="334" ht="15.75" customHeight="1">
      <c r="E334" s="154"/>
    </row>
    <row r="335" ht="15.75" customHeight="1">
      <c r="E335" s="154"/>
    </row>
    <row r="336" ht="15.75" customHeight="1">
      <c r="E336" s="154"/>
    </row>
    <row r="337" ht="15.75" customHeight="1">
      <c r="E337" s="154"/>
    </row>
    <row r="338" ht="15.75" customHeight="1">
      <c r="E338" s="154"/>
    </row>
    <row r="339" ht="15.75" customHeight="1">
      <c r="E339" s="154"/>
    </row>
    <row r="340" ht="15.75" customHeight="1">
      <c r="E340" s="154"/>
    </row>
    <row r="341" ht="15.75" customHeight="1">
      <c r="E341" s="154"/>
    </row>
    <row r="342" ht="15.75" customHeight="1">
      <c r="E342" s="154"/>
    </row>
    <row r="343" ht="15.75" customHeight="1">
      <c r="E343" s="154"/>
    </row>
    <row r="344" ht="15.75" customHeight="1">
      <c r="E344" s="154"/>
    </row>
    <row r="345" ht="15.75" customHeight="1">
      <c r="E345" s="154"/>
    </row>
    <row r="346" ht="15.75" customHeight="1">
      <c r="E346" s="154"/>
    </row>
    <row r="347" ht="15.75" customHeight="1">
      <c r="E347" s="154"/>
    </row>
    <row r="348" ht="15.75" customHeight="1">
      <c r="E348" s="154"/>
    </row>
    <row r="349" ht="15.75" customHeight="1">
      <c r="E349" s="154"/>
    </row>
    <row r="350" ht="15.75" customHeight="1">
      <c r="E350" s="154"/>
    </row>
    <row r="351" ht="15.75" customHeight="1">
      <c r="E351" s="154"/>
    </row>
    <row r="352" ht="15.75" customHeight="1">
      <c r="E352" s="154"/>
    </row>
    <row r="353" ht="15.75" customHeight="1">
      <c r="E353" s="154"/>
    </row>
    <row r="354" ht="15.75" customHeight="1">
      <c r="E354" s="154"/>
    </row>
    <row r="355" ht="15.75" customHeight="1">
      <c r="E355" s="154"/>
    </row>
    <row r="356" ht="15.75" customHeight="1">
      <c r="E356" s="154"/>
    </row>
    <row r="357" ht="15.75" customHeight="1">
      <c r="E357" s="154"/>
    </row>
    <row r="358" ht="15.75" customHeight="1">
      <c r="E358" s="154"/>
    </row>
    <row r="359" ht="15.75" customHeight="1">
      <c r="E359" s="154"/>
    </row>
    <row r="360" ht="15.75" customHeight="1">
      <c r="E360" s="154"/>
    </row>
    <row r="361" ht="15.75" customHeight="1">
      <c r="E361" s="154"/>
    </row>
    <row r="362" ht="15.75" customHeight="1">
      <c r="E362" s="154"/>
    </row>
    <row r="363" ht="15.75" customHeight="1">
      <c r="E363" s="154"/>
    </row>
    <row r="364" ht="15.75" customHeight="1">
      <c r="E364" s="154"/>
    </row>
    <row r="365" ht="15.75" customHeight="1">
      <c r="E365" s="154"/>
    </row>
    <row r="366" ht="15.75" customHeight="1">
      <c r="E366" s="154"/>
    </row>
    <row r="367" ht="15.75" customHeight="1">
      <c r="E367" s="154"/>
    </row>
    <row r="368" ht="15.75" customHeight="1">
      <c r="E368" s="154"/>
    </row>
    <row r="369" ht="15.75" customHeight="1">
      <c r="E369" s="154"/>
    </row>
    <row r="370" ht="15.75" customHeight="1">
      <c r="E370" s="154"/>
    </row>
    <row r="371" ht="15.75" customHeight="1">
      <c r="E371" s="154"/>
    </row>
    <row r="372" ht="15.75" customHeight="1">
      <c r="E372" s="154"/>
    </row>
    <row r="373" ht="15.75" customHeight="1">
      <c r="E373" s="154"/>
    </row>
    <row r="374" ht="15.75" customHeight="1">
      <c r="E374" s="154"/>
    </row>
    <row r="375" ht="15.75" customHeight="1">
      <c r="E375" s="154"/>
    </row>
    <row r="376" ht="15.75" customHeight="1">
      <c r="E376" s="154"/>
    </row>
    <row r="377" ht="15.75" customHeight="1">
      <c r="E377" s="154"/>
    </row>
    <row r="378" ht="15.75" customHeight="1">
      <c r="E378" s="154"/>
    </row>
    <row r="379" ht="15.75" customHeight="1">
      <c r="E379" s="154"/>
    </row>
    <row r="380" ht="15.75" customHeight="1">
      <c r="E380" s="154"/>
    </row>
    <row r="381" ht="15.75" customHeight="1">
      <c r="E381" s="154"/>
    </row>
    <row r="382" ht="15.75" customHeight="1">
      <c r="E382" s="154"/>
    </row>
    <row r="383" ht="15.75" customHeight="1">
      <c r="E383" s="154"/>
    </row>
    <row r="384" ht="15.75" customHeight="1">
      <c r="E384" s="154"/>
    </row>
    <row r="385" ht="15.75" customHeight="1">
      <c r="E385" s="154"/>
    </row>
    <row r="386" ht="15.75" customHeight="1">
      <c r="E386" s="154"/>
    </row>
    <row r="387" ht="15.75" customHeight="1">
      <c r="E387" s="154"/>
    </row>
    <row r="388" ht="15.75" customHeight="1">
      <c r="E388" s="154"/>
    </row>
    <row r="389" ht="15.75" customHeight="1">
      <c r="E389" s="154"/>
    </row>
    <row r="390" ht="15.75" customHeight="1">
      <c r="E390" s="154"/>
    </row>
    <row r="391" ht="15.75" customHeight="1">
      <c r="E391" s="154"/>
    </row>
    <row r="392" ht="15.75" customHeight="1">
      <c r="E392" s="154"/>
    </row>
    <row r="393" ht="15.75" customHeight="1">
      <c r="E393" s="154"/>
    </row>
    <row r="394" ht="15.75" customHeight="1">
      <c r="E394" s="154"/>
    </row>
    <row r="395" ht="15.75" customHeight="1">
      <c r="E395" s="154"/>
    </row>
    <row r="396" ht="15.75" customHeight="1">
      <c r="E396" s="154"/>
    </row>
    <row r="397" ht="15.75" customHeight="1">
      <c r="E397" s="154"/>
    </row>
    <row r="398" ht="15.75" customHeight="1">
      <c r="E398" s="154"/>
    </row>
    <row r="399" ht="15.75" customHeight="1">
      <c r="E399" s="154"/>
    </row>
    <row r="400" ht="15.75" customHeight="1">
      <c r="E400" s="154"/>
    </row>
    <row r="401" ht="15.75" customHeight="1">
      <c r="E401" s="154"/>
    </row>
    <row r="402" ht="15.75" customHeight="1">
      <c r="E402" s="154"/>
    </row>
    <row r="403" ht="15.75" customHeight="1">
      <c r="E403" s="154"/>
    </row>
    <row r="404" ht="15.75" customHeight="1">
      <c r="E404" s="154"/>
    </row>
    <row r="405" ht="15.75" customHeight="1">
      <c r="E405" s="154"/>
    </row>
    <row r="406" ht="15.75" customHeight="1">
      <c r="E406" s="154"/>
    </row>
    <row r="407" ht="15.75" customHeight="1">
      <c r="E407" s="154"/>
    </row>
    <row r="408" ht="15.75" customHeight="1">
      <c r="E408" s="154"/>
    </row>
    <row r="409" ht="15.75" customHeight="1">
      <c r="E409" s="154"/>
    </row>
    <row r="410" ht="15.75" customHeight="1">
      <c r="E410" s="154"/>
    </row>
    <row r="411" ht="15.75" customHeight="1">
      <c r="E411" s="154"/>
    </row>
    <row r="412" ht="15.75" customHeight="1">
      <c r="E412" s="154"/>
    </row>
    <row r="413" ht="15.75" customHeight="1">
      <c r="E413" s="154"/>
    </row>
    <row r="414" ht="15.75" customHeight="1">
      <c r="E414" s="154"/>
    </row>
    <row r="415" ht="15.75" customHeight="1">
      <c r="E415" s="154"/>
    </row>
    <row r="416" ht="15.75" customHeight="1">
      <c r="E416" s="154"/>
    </row>
    <row r="417" ht="15.75" customHeight="1">
      <c r="E417" s="154"/>
    </row>
    <row r="418" ht="15.75" customHeight="1">
      <c r="E418" s="154"/>
    </row>
    <row r="419" ht="15.75" customHeight="1">
      <c r="E419" s="154"/>
    </row>
    <row r="420" ht="15.75" customHeight="1">
      <c r="E420" s="154"/>
    </row>
    <row r="421" ht="15.75" customHeight="1">
      <c r="E421" s="154"/>
    </row>
    <row r="422" ht="15.75" customHeight="1">
      <c r="E422" s="154"/>
    </row>
    <row r="423" ht="15.75" customHeight="1">
      <c r="E423" s="154"/>
    </row>
    <row r="424" ht="15.75" customHeight="1">
      <c r="E424" s="154"/>
    </row>
    <row r="425" ht="15.75" customHeight="1">
      <c r="E425" s="154"/>
    </row>
    <row r="426" ht="15.75" customHeight="1">
      <c r="E426" s="154"/>
    </row>
    <row r="427" ht="15.75" customHeight="1">
      <c r="E427" s="154"/>
    </row>
    <row r="428" ht="15.75" customHeight="1">
      <c r="E428" s="154"/>
    </row>
    <row r="429" ht="15.75" customHeight="1">
      <c r="E429" s="154"/>
    </row>
    <row r="430" ht="15.75" customHeight="1">
      <c r="E430" s="154"/>
    </row>
    <row r="431" ht="15.75" customHeight="1">
      <c r="E431" s="154"/>
    </row>
    <row r="432" ht="15.75" customHeight="1">
      <c r="E432" s="154"/>
    </row>
    <row r="433" ht="15.75" customHeight="1">
      <c r="E433" s="154"/>
    </row>
    <row r="434" ht="15.75" customHeight="1">
      <c r="E434" s="154"/>
    </row>
    <row r="435" ht="15.75" customHeight="1">
      <c r="E435" s="154"/>
    </row>
    <row r="436" ht="15.75" customHeight="1">
      <c r="E436" s="154"/>
    </row>
    <row r="437" ht="15.75" customHeight="1">
      <c r="E437" s="154"/>
    </row>
    <row r="438" ht="15.75" customHeight="1">
      <c r="E438" s="154"/>
    </row>
    <row r="439" ht="15.75" customHeight="1">
      <c r="E439" s="154"/>
    </row>
    <row r="440" ht="15.75" customHeight="1">
      <c r="E440" s="154"/>
    </row>
    <row r="441" ht="15.75" customHeight="1">
      <c r="E441" s="154"/>
    </row>
    <row r="442" ht="15.75" customHeight="1">
      <c r="E442" s="154"/>
    </row>
    <row r="443" ht="15.75" customHeight="1">
      <c r="E443" s="154"/>
    </row>
    <row r="444" ht="15.75" customHeight="1">
      <c r="E444" s="154"/>
    </row>
    <row r="445" ht="15.75" customHeight="1">
      <c r="E445" s="154"/>
    </row>
    <row r="446" ht="15.75" customHeight="1">
      <c r="E446" s="154"/>
    </row>
    <row r="447" ht="15.75" customHeight="1">
      <c r="E447" s="154"/>
    </row>
    <row r="448" ht="15.75" customHeight="1">
      <c r="E448" s="154"/>
    </row>
    <row r="449" ht="15.75" customHeight="1">
      <c r="E449" s="154"/>
    </row>
    <row r="450" ht="15.75" customHeight="1">
      <c r="E450" s="154"/>
    </row>
    <row r="451" ht="15.75" customHeight="1">
      <c r="E451" s="154"/>
    </row>
    <row r="452" ht="15.75" customHeight="1">
      <c r="E452" s="154"/>
    </row>
    <row r="453" ht="15.75" customHeight="1">
      <c r="E453" s="154"/>
    </row>
    <row r="454" ht="15.75" customHeight="1">
      <c r="E454" s="154"/>
    </row>
    <row r="455" ht="15.75" customHeight="1">
      <c r="E455" s="154"/>
    </row>
    <row r="456" ht="15.75" customHeight="1">
      <c r="E456" s="154"/>
    </row>
    <row r="457" ht="15.75" customHeight="1">
      <c r="E457" s="154"/>
    </row>
    <row r="458" ht="15.75" customHeight="1">
      <c r="E458" s="154"/>
    </row>
    <row r="459" ht="15.75" customHeight="1">
      <c r="E459" s="154"/>
    </row>
    <row r="460" ht="15.75" customHeight="1">
      <c r="E460" s="154"/>
    </row>
    <row r="461" ht="15.75" customHeight="1">
      <c r="E461" s="154"/>
    </row>
    <row r="462" ht="15.75" customHeight="1">
      <c r="E462" s="154"/>
    </row>
    <row r="463" ht="15.75" customHeight="1">
      <c r="E463" s="154"/>
    </row>
    <row r="464" ht="15.75" customHeight="1">
      <c r="E464" s="154"/>
    </row>
    <row r="465" ht="15.75" customHeight="1">
      <c r="E465" s="154"/>
    </row>
    <row r="466" ht="15.75" customHeight="1">
      <c r="E466" s="154"/>
    </row>
    <row r="467" ht="15.75" customHeight="1">
      <c r="E467" s="154"/>
    </row>
    <row r="468" ht="15.75" customHeight="1">
      <c r="E468" s="154"/>
    </row>
    <row r="469" ht="15.75" customHeight="1">
      <c r="E469" s="154"/>
    </row>
    <row r="470" ht="15.75" customHeight="1">
      <c r="E470" s="154"/>
    </row>
    <row r="471" ht="15.75" customHeight="1">
      <c r="E471" s="154"/>
    </row>
    <row r="472" ht="15.75" customHeight="1">
      <c r="E472" s="154"/>
    </row>
    <row r="473" ht="15.75" customHeight="1">
      <c r="E473" s="154"/>
    </row>
    <row r="474" ht="15.75" customHeight="1">
      <c r="E474" s="154"/>
    </row>
    <row r="475" ht="15.75" customHeight="1">
      <c r="E475" s="154"/>
    </row>
    <row r="476" ht="15.75" customHeight="1">
      <c r="E476" s="154"/>
    </row>
    <row r="477" ht="15.75" customHeight="1">
      <c r="E477" s="154"/>
    </row>
    <row r="478" ht="15.75" customHeight="1">
      <c r="E478" s="154"/>
    </row>
    <row r="479" ht="15.75" customHeight="1">
      <c r="E479" s="154"/>
    </row>
    <row r="480" ht="15.75" customHeight="1">
      <c r="E480" s="154"/>
    </row>
    <row r="481" ht="15.75" customHeight="1">
      <c r="E481" s="154"/>
    </row>
    <row r="482" ht="15.75" customHeight="1">
      <c r="E482" s="154"/>
    </row>
    <row r="483" ht="15.75" customHeight="1">
      <c r="E483" s="154"/>
    </row>
    <row r="484" ht="15.75" customHeight="1">
      <c r="E484" s="154"/>
    </row>
    <row r="485" ht="15.75" customHeight="1">
      <c r="E485" s="154"/>
    </row>
    <row r="486" ht="15.75" customHeight="1">
      <c r="E486" s="154"/>
    </row>
    <row r="487" ht="15.75" customHeight="1">
      <c r="E487" s="154"/>
    </row>
    <row r="488" ht="15.75" customHeight="1">
      <c r="E488" s="154"/>
    </row>
    <row r="489" ht="15.75" customHeight="1">
      <c r="E489" s="154"/>
    </row>
    <row r="490" ht="15.75" customHeight="1">
      <c r="E490" s="154"/>
    </row>
    <row r="491" ht="15.75" customHeight="1">
      <c r="E491" s="154"/>
    </row>
    <row r="492" ht="15.75" customHeight="1">
      <c r="E492" s="154"/>
    </row>
    <row r="493" ht="15.75" customHeight="1">
      <c r="E493" s="154"/>
    </row>
    <row r="494" ht="15.75" customHeight="1">
      <c r="E494" s="154"/>
    </row>
    <row r="495" ht="15.75" customHeight="1">
      <c r="E495" s="154"/>
    </row>
    <row r="496" ht="15.75" customHeight="1">
      <c r="E496" s="154"/>
    </row>
    <row r="497" ht="15.75" customHeight="1">
      <c r="E497" s="154"/>
    </row>
    <row r="498" ht="15.75" customHeight="1">
      <c r="E498" s="154"/>
    </row>
    <row r="499" ht="15.75" customHeight="1">
      <c r="E499" s="154"/>
    </row>
    <row r="500" ht="15.75" customHeight="1">
      <c r="E500" s="154"/>
    </row>
    <row r="501" ht="15.75" customHeight="1">
      <c r="E501" s="154"/>
    </row>
    <row r="502" ht="15.75" customHeight="1">
      <c r="E502" s="154"/>
    </row>
    <row r="503" ht="15.75" customHeight="1">
      <c r="E503" s="154"/>
    </row>
    <row r="504" ht="15.75" customHeight="1">
      <c r="E504" s="154"/>
    </row>
    <row r="505" ht="15.75" customHeight="1">
      <c r="E505" s="154"/>
    </row>
    <row r="506" ht="15.75" customHeight="1">
      <c r="E506" s="154"/>
    </row>
    <row r="507" ht="15.75" customHeight="1">
      <c r="E507" s="154"/>
    </row>
    <row r="508" ht="15.75" customHeight="1">
      <c r="E508" s="154"/>
    </row>
    <row r="509" ht="15.75" customHeight="1">
      <c r="E509" s="154"/>
    </row>
    <row r="510" ht="15.75" customHeight="1">
      <c r="E510" s="154"/>
    </row>
    <row r="511" ht="15.75" customHeight="1">
      <c r="E511" s="154"/>
    </row>
    <row r="512" ht="15.75" customHeight="1">
      <c r="E512" s="154"/>
    </row>
    <row r="513" ht="15.75" customHeight="1">
      <c r="E513" s="154"/>
    </row>
    <row r="514" ht="15.75" customHeight="1">
      <c r="E514" s="154"/>
    </row>
    <row r="515" ht="15.75" customHeight="1">
      <c r="E515" s="154"/>
    </row>
    <row r="516" ht="15.75" customHeight="1">
      <c r="E516" s="154"/>
    </row>
    <row r="517" ht="15.75" customHeight="1">
      <c r="E517" s="154"/>
    </row>
    <row r="518" ht="15.75" customHeight="1">
      <c r="E518" s="154"/>
    </row>
    <row r="519" ht="15.75" customHeight="1">
      <c r="E519" s="154"/>
    </row>
    <row r="520" ht="15.75" customHeight="1">
      <c r="E520" s="154"/>
    </row>
    <row r="521" ht="15.75" customHeight="1">
      <c r="E521" s="154"/>
    </row>
    <row r="522" ht="15.75" customHeight="1">
      <c r="E522" s="154"/>
    </row>
    <row r="523" ht="15.75" customHeight="1">
      <c r="E523" s="154"/>
    </row>
    <row r="524" ht="15.75" customHeight="1">
      <c r="E524" s="154"/>
    </row>
    <row r="525" ht="15.75" customHeight="1">
      <c r="E525" s="154"/>
    </row>
    <row r="526" ht="15.75" customHeight="1">
      <c r="E526" s="154"/>
    </row>
    <row r="527" ht="15.75" customHeight="1">
      <c r="E527" s="154"/>
    </row>
    <row r="528" ht="15.75" customHeight="1">
      <c r="E528" s="154"/>
    </row>
    <row r="529" ht="15.75" customHeight="1">
      <c r="E529" s="154"/>
    </row>
    <row r="530" ht="15.75" customHeight="1">
      <c r="E530" s="154"/>
    </row>
    <row r="531" ht="15.75" customHeight="1">
      <c r="E531" s="154"/>
    </row>
    <row r="532" ht="15.75" customHeight="1">
      <c r="E532" s="154"/>
    </row>
    <row r="533" ht="15.75" customHeight="1">
      <c r="E533" s="154"/>
    </row>
    <row r="534" ht="15.75" customHeight="1">
      <c r="E534" s="154"/>
    </row>
    <row r="535" ht="15.75" customHeight="1">
      <c r="E535" s="154"/>
    </row>
    <row r="536" ht="15.75" customHeight="1">
      <c r="E536" s="154"/>
    </row>
    <row r="537" ht="15.75" customHeight="1">
      <c r="E537" s="154"/>
    </row>
    <row r="538" ht="15.75" customHeight="1">
      <c r="E538" s="154"/>
    </row>
    <row r="539" ht="15.75" customHeight="1">
      <c r="E539" s="154"/>
    </row>
    <row r="540" ht="15.75" customHeight="1">
      <c r="E540" s="154"/>
    </row>
    <row r="541" ht="15.75" customHeight="1">
      <c r="E541" s="154"/>
    </row>
    <row r="542" ht="15.75" customHeight="1">
      <c r="E542" s="154"/>
    </row>
    <row r="543" ht="15.75" customHeight="1">
      <c r="E543" s="154"/>
    </row>
    <row r="544" ht="15.75" customHeight="1">
      <c r="E544" s="154"/>
    </row>
    <row r="545" ht="15.75" customHeight="1">
      <c r="E545" s="154"/>
    </row>
    <row r="546" ht="15.75" customHeight="1">
      <c r="E546" s="154"/>
    </row>
    <row r="547" ht="15.75" customHeight="1">
      <c r="E547" s="154"/>
    </row>
    <row r="548" ht="15.75" customHeight="1">
      <c r="E548" s="154"/>
    </row>
    <row r="549" ht="15.75" customHeight="1">
      <c r="E549" s="154"/>
    </row>
    <row r="550" ht="15.75" customHeight="1">
      <c r="E550" s="154"/>
    </row>
    <row r="551" ht="15.75" customHeight="1">
      <c r="E551" s="154"/>
    </row>
    <row r="552" ht="15.75" customHeight="1">
      <c r="E552" s="154"/>
    </row>
    <row r="553" ht="15.75" customHeight="1">
      <c r="E553" s="154"/>
    </row>
    <row r="554" ht="15.75" customHeight="1">
      <c r="E554" s="154"/>
    </row>
    <row r="555" ht="15.75" customHeight="1">
      <c r="E555" s="154"/>
    </row>
    <row r="556" ht="15.75" customHeight="1">
      <c r="E556" s="154"/>
    </row>
    <row r="557" ht="15.75" customHeight="1">
      <c r="E557" s="154"/>
    </row>
    <row r="558" ht="15.75" customHeight="1">
      <c r="E558" s="154"/>
    </row>
    <row r="559" ht="15.75" customHeight="1">
      <c r="E559" s="154"/>
    </row>
    <row r="560" ht="15.75" customHeight="1">
      <c r="E560" s="154"/>
    </row>
    <row r="561" ht="15.75" customHeight="1">
      <c r="E561" s="154"/>
    </row>
    <row r="562" ht="15.75" customHeight="1">
      <c r="E562" s="154"/>
    </row>
    <row r="563" ht="15.75" customHeight="1">
      <c r="E563" s="154"/>
    </row>
    <row r="564" ht="15.75" customHeight="1">
      <c r="E564" s="154"/>
    </row>
    <row r="565" ht="15.75" customHeight="1">
      <c r="E565" s="154"/>
    </row>
    <row r="566" ht="15.75" customHeight="1">
      <c r="E566" s="154"/>
    </row>
    <row r="567" ht="15.75" customHeight="1">
      <c r="E567" s="154"/>
    </row>
    <row r="568" ht="15.75" customHeight="1">
      <c r="E568" s="154"/>
    </row>
    <row r="569" ht="15.75" customHeight="1">
      <c r="E569" s="154"/>
    </row>
    <row r="570" ht="15.75" customHeight="1">
      <c r="E570" s="154"/>
    </row>
    <row r="571" ht="15.75" customHeight="1">
      <c r="E571" s="154"/>
    </row>
    <row r="572" ht="15.75" customHeight="1">
      <c r="E572" s="154"/>
    </row>
    <row r="573" ht="15.75" customHeight="1">
      <c r="E573" s="154"/>
    </row>
    <row r="574" ht="15.75" customHeight="1">
      <c r="E574" s="154"/>
    </row>
    <row r="575" ht="15.75" customHeight="1">
      <c r="E575" s="154"/>
    </row>
    <row r="576" ht="15.75" customHeight="1">
      <c r="E576" s="154"/>
    </row>
    <row r="577" ht="15.75" customHeight="1">
      <c r="E577" s="154"/>
    </row>
    <row r="578" ht="15.75" customHeight="1">
      <c r="E578" s="154"/>
    </row>
    <row r="579" ht="15.75" customHeight="1">
      <c r="E579" s="154"/>
    </row>
    <row r="580" ht="15.75" customHeight="1">
      <c r="E580" s="154"/>
    </row>
    <row r="581" ht="15.75" customHeight="1">
      <c r="E581" s="154"/>
    </row>
    <row r="582" ht="15.75" customHeight="1">
      <c r="E582" s="154"/>
    </row>
    <row r="583" ht="15.75" customHeight="1">
      <c r="E583" s="154"/>
    </row>
    <row r="584" ht="15.75" customHeight="1">
      <c r="E584" s="154"/>
    </row>
    <row r="585" ht="15.75" customHeight="1">
      <c r="E585" s="154"/>
    </row>
    <row r="586" ht="15.75" customHeight="1">
      <c r="E586" s="154"/>
    </row>
    <row r="587" ht="15.75" customHeight="1">
      <c r="E587" s="154"/>
    </row>
    <row r="588" ht="15.75" customHeight="1">
      <c r="E588" s="154"/>
    </row>
    <row r="589" ht="15.75" customHeight="1">
      <c r="E589" s="154"/>
    </row>
    <row r="590" ht="15.75" customHeight="1">
      <c r="E590" s="154"/>
    </row>
    <row r="591" ht="15.75" customHeight="1">
      <c r="E591" s="154"/>
    </row>
    <row r="592" ht="15.75" customHeight="1">
      <c r="E592" s="154"/>
    </row>
    <row r="593" ht="15.75" customHeight="1">
      <c r="E593" s="154"/>
    </row>
    <row r="594" ht="15.75" customHeight="1">
      <c r="E594" s="154"/>
    </row>
    <row r="595" ht="15.75" customHeight="1">
      <c r="E595" s="154"/>
    </row>
    <row r="596" ht="15.75" customHeight="1">
      <c r="E596" s="154"/>
    </row>
    <row r="597" ht="15.75" customHeight="1">
      <c r="E597" s="154"/>
    </row>
    <row r="598" ht="15.75" customHeight="1">
      <c r="E598" s="154"/>
    </row>
    <row r="599" ht="15.75" customHeight="1">
      <c r="E599" s="154"/>
    </row>
    <row r="600" ht="15.75" customHeight="1">
      <c r="E600" s="154"/>
    </row>
    <row r="601" ht="15.75" customHeight="1">
      <c r="E601" s="154"/>
    </row>
    <row r="602" ht="15.75" customHeight="1">
      <c r="E602" s="154"/>
    </row>
    <row r="603" ht="15.75" customHeight="1">
      <c r="E603" s="154"/>
    </row>
    <row r="604" ht="15.75" customHeight="1">
      <c r="E604" s="154"/>
    </row>
    <row r="605" ht="15.75" customHeight="1">
      <c r="E605" s="154"/>
    </row>
    <row r="606" ht="15.75" customHeight="1">
      <c r="E606" s="154"/>
    </row>
    <row r="607" ht="15.75" customHeight="1">
      <c r="E607" s="154"/>
    </row>
    <row r="608" ht="15.75" customHeight="1">
      <c r="E608" s="154"/>
    </row>
    <row r="609" ht="15.75" customHeight="1">
      <c r="E609" s="154"/>
    </row>
    <row r="610" ht="15.75" customHeight="1">
      <c r="E610" s="154"/>
    </row>
    <row r="611" ht="15.75" customHeight="1">
      <c r="E611" s="154"/>
    </row>
    <row r="612" ht="15.75" customHeight="1">
      <c r="E612" s="154"/>
    </row>
    <row r="613" ht="15.75" customHeight="1">
      <c r="E613" s="154"/>
    </row>
    <row r="614" ht="15.75" customHeight="1">
      <c r="E614" s="154"/>
    </row>
    <row r="615" ht="15.75" customHeight="1">
      <c r="E615" s="154"/>
    </row>
    <row r="616" ht="15.75" customHeight="1">
      <c r="E616" s="154"/>
    </row>
    <row r="617" ht="15.75" customHeight="1">
      <c r="E617" s="154"/>
    </row>
    <row r="618" ht="15.75" customHeight="1">
      <c r="E618" s="154"/>
    </row>
    <row r="619" ht="15.75" customHeight="1">
      <c r="E619" s="154"/>
    </row>
    <row r="620" ht="15.75" customHeight="1">
      <c r="E620" s="154"/>
    </row>
    <row r="621" ht="15.75" customHeight="1">
      <c r="E621" s="154"/>
    </row>
    <row r="622" ht="15.75" customHeight="1">
      <c r="E622" s="154"/>
    </row>
    <row r="623" ht="15.75" customHeight="1">
      <c r="E623" s="154"/>
    </row>
    <row r="624" ht="15.75" customHeight="1">
      <c r="E624" s="154"/>
    </row>
    <row r="625" ht="15.75" customHeight="1">
      <c r="E625" s="154"/>
    </row>
    <row r="626" ht="15.75" customHeight="1">
      <c r="E626" s="154"/>
    </row>
    <row r="627" ht="15.75" customHeight="1">
      <c r="E627" s="154"/>
    </row>
    <row r="628" ht="15.75" customHeight="1">
      <c r="E628" s="154"/>
    </row>
    <row r="629" ht="15.75" customHeight="1">
      <c r="E629" s="154"/>
    </row>
    <row r="630" ht="15.75" customHeight="1">
      <c r="E630" s="154"/>
    </row>
    <row r="631" ht="15.75" customHeight="1">
      <c r="E631" s="154"/>
    </row>
    <row r="632" ht="15.75" customHeight="1">
      <c r="E632" s="154"/>
    </row>
    <row r="633" ht="15.75" customHeight="1">
      <c r="E633" s="154"/>
    </row>
    <row r="634" ht="15.75" customHeight="1">
      <c r="E634" s="154"/>
    </row>
    <row r="635" ht="15.75" customHeight="1">
      <c r="E635" s="154"/>
    </row>
    <row r="636" ht="15.75" customHeight="1">
      <c r="E636" s="154"/>
    </row>
    <row r="637" ht="15.75" customHeight="1">
      <c r="E637" s="154"/>
    </row>
    <row r="638" ht="15.75" customHeight="1">
      <c r="E638" s="154"/>
    </row>
    <row r="639" ht="15.75" customHeight="1">
      <c r="E639" s="154"/>
    </row>
    <row r="640" ht="15.75" customHeight="1">
      <c r="E640" s="154"/>
    </row>
    <row r="641" ht="15.75" customHeight="1">
      <c r="E641" s="154"/>
    </row>
    <row r="642" ht="15.75" customHeight="1">
      <c r="E642" s="154"/>
    </row>
    <row r="643" ht="15.75" customHeight="1">
      <c r="E643" s="154"/>
    </row>
    <row r="644" ht="15.75" customHeight="1">
      <c r="E644" s="154"/>
    </row>
    <row r="645" ht="15.75" customHeight="1">
      <c r="E645" s="154"/>
    </row>
    <row r="646" ht="15.75" customHeight="1">
      <c r="E646" s="154"/>
    </row>
    <row r="647" ht="15.75" customHeight="1">
      <c r="E647" s="154"/>
    </row>
    <row r="648" ht="15.75" customHeight="1">
      <c r="E648" s="154"/>
    </row>
    <row r="649" ht="15.75" customHeight="1">
      <c r="E649" s="154"/>
    </row>
    <row r="650" ht="15.75" customHeight="1">
      <c r="E650" s="154"/>
    </row>
    <row r="651" ht="15.75" customHeight="1">
      <c r="E651" s="154"/>
    </row>
    <row r="652" ht="15.75" customHeight="1">
      <c r="E652" s="154"/>
    </row>
    <row r="653" ht="15.75" customHeight="1">
      <c r="E653" s="154"/>
    </row>
    <row r="654" ht="15.75" customHeight="1">
      <c r="E654" s="154"/>
    </row>
    <row r="655" ht="15.75" customHeight="1">
      <c r="E655" s="154"/>
    </row>
    <row r="656" ht="15.75" customHeight="1">
      <c r="E656" s="154"/>
    </row>
    <row r="657" ht="15.75" customHeight="1">
      <c r="E657" s="154"/>
    </row>
    <row r="658" ht="15.75" customHeight="1">
      <c r="E658" s="154"/>
    </row>
    <row r="659" ht="15.75" customHeight="1">
      <c r="E659" s="154"/>
    </row>
    <row r="660" ht="15.75" customHeight="1">
      <c r="E660" s="154"/>
    </row>
    <row r="661" ht="15.75" customHeight="1">
      <c r="E661" s="154"/>
    </row>
    <row r="662" ht="15.75" customHeight="1">
      <c r="E662" s="154"/>
    </row>
    <row r="663" ht="15.75" customHeight="1">
      <c r="E663" s="154"/>
    </row>
    <row r="664" ht="15.75" customHeight="1">
      <c r="E664" s="154"/>
    </row>
    <row r="665" ht="15.75" customHeight="1">
      <c r="E665" s="154"/>
    </row>
    <row r="666" ht="15.75" customHeight="1">
      <c r="E666" s="154"/>
    </row>
    <row r="667" ht="15.75" customHeight="1">
      <c r="E667" s="154"/>
    </row>
    <row r="668" ht="15.75" customHeight="1">
      <c r="E668" s="154"/>
    </row>
    <row r="669" ht="15.75" customHeight="1">
      <c r="E669" s="154"/>
    </row>
    <row r="670" ht="15.75" customHeight="1">
      <c r="E670" s="154"/>
    </row>
    <row r="671" ht="15.75" customHeight="1">
      <c r="E671" s="154"/>
    </row>
    <row r="672" ht="15.75" customHeight="1">
      <c r="E672" s="154"/>
    </row>
    <row r="673" ht="15.75" customHeight="1">
      <c r="E673" s="154"/>
    </row>
    <row r="674" ht="15.75" customHeight="1">
      <c r="E674" s="154"/>
    </row>
    <row r="675" ht="15.75" customHeight="1">
      <c r="E675" s="154"/>
    </row>
    <row r="676" ht="15.75" customHeight="1">
      <c r="E676" s="154"/>
    </row>
    <row r="677" ht="15.75" customHeight="1">
      <c r="E677" s="154"/>
    </row>
    <row r="678" ht="15.75" customHeight="1">
      <c r="E678" s="154"/>
    </row>
    <row r="679" ht="15.75" customHeight="1">
      <c r="E679" s="154"/>
    </row>
    <row r="680" ht="15.75" customHeight="1">
      <c r="E680" s="154"/>
    </row>
    <row r="681" ht="15.75" customHeight="1">
      <c r="E681" s="154"/>
    </row>
    <row r="682" ht="15.75" customHeight="1">
      <c r="E682" s="154"/>
    </row>
    <row r="683" ht="15.75" customHeight="1">
      <c r="E683" s="154"/>
    </row>
    <row r="684" ht="15.75" customHeight="1">
      <c r="E684" s="154"/>
    </row>
    <row r="685" ht="15.75" customHeight="1">
      <c r="E685" s="154"/>
    </row>
    <row r="686" ht="15.75" customHeight="1">
      <c r="E686" s="154"/>
    </row>
    <row r="687" ht="15.75" customHeight="1">
      <c r="E687" s="154"/>
    </row>
    <row r="688" ht="15.75" customHeight="1">
      <c r="E688" s="154"/>
    </row>
    <row r="689" ht="15.75" customHeight="1">
      <c r="E689" s="154"/>
    </row>
    <row r="690" ht="15.75" customHeight="1">
      <c r="E690" s="154"/>
    </row>
    <row r="691" ht="15.75" customHeight="1">
      <c r="E691" s="154"/>
    </row>
    <row r="692" ht="15.75" customHeight="1">
      <c r="E692" s="154"/>
    </row>
    <row r="693" ht="15.75" customHeight="1">
      <c r="E693" s="154"/>
    </row>
    <row r="694" ht="15.75" customHeight="1">
      <c r="E694" s="154"/>
    </row>
    <row r="695" ht="15.75" customHeight="1">
      <c r="E695" s="154"/>
    </row>
    <row r="696" ht="15.75" customHeight="1">
      <c r="E696" s="154"/>
    </row>
    <row r="697" ht="15.75" customHeight="1">
      <c r="E697" s="154"/>
    </row>
    <row r="698" ht="15.75" customHeight="1">
      <c r="E698" s="154"/>
    </row>
    <row r="699" ht="15.75" customHeight="1">
      <c r="E699" s="154"/>
    </row>
    <row r="700" ht="15.75" customHeight="1">
      <c r="E700" s="154"/>
    </row>
    <row r="701" ht="15.75" customHeight="1">
      <c r="E701" s="154"/>
    </row>
    <row r="702" ht="15.75" customHeight="1">
      <c r="E702" s="154"/>
    </row>
    <row r="703" ht="15.75" customHeight="1">
      <c r="E703" s="154"/>
    </row>
    <row r="704" ht="15.75" customHeight="1">
      <c r="E704" s="154"/>
    </row>
    <row r="705" ht="15.75" customHeight="1">
      <c r="E705" s="154"/>
    </row>
    <row r="706" ht="15.75" customHeight="1">
      <c r="E706" s="154"/>
    </row>
    <row r="707" ht="15.75" customHeight="1">
      <c r="E707" s="154"/>
    </row>
    <row r="708" ht="15.75" customHeight="1">
      <c r="E708" s="154"/>
    </row>
    <row r="709" ht="15.75" customHeight="1">
      <c r="E709" s="154"/>
    </row>
    <row r="710" ht="15.75" customHeight="1">
      <c r="E710" s="154"/>
    </row>
    <row r="711" ht="15.75" customHeight="1">
      <c r="E711" s="154"/>
    </row>
    <row r="712" ht="15.75" customHeight="1">
      <c r="E712" s="154"/>
    </row>
    <row r="713" ht="15.75" customHeight="1">
      <c r="E713" s="154"/>
    </row>
    <row r="714" ht="15.75" customHeight="1">
      <c r="E714" s="154"/>
    </row>
    <row r="715" ht="15.75" customHeight="1">
      <c r="E715" s="154"/>
    </row>
    <row r="716" ht="15.75" customHeight="1">
      <c r="E716" s="154"/>
    </row>
    <row r="717" ht="15.75" customHeight="1">
      <c r="E717" s="154"/>
    </row>
    <row r="718" ht="15.75" customHeight="1">
      <c r="E718" s="154"/>
    </row>
    <row r="719" ht="15.75" customHeight="1">
      <c r="E719" s="154"/>
    </row>
    <row r="720" ht="15.75" customHeight="1">
      <c r="E720" s="154"/>
    </row>
    <row r="721" ht="15.75" customHeight="1">
      <c r="E721" s="154"/>
    </row>
    <row r="722" ht="15.75" customHeight="1">
      <c r="E722" s="154"/>
    </row>
    <row r="723" ht="15.75" customHeight="1">
      <c r="E723" s="154"/>
    </row>
    <row r="724" ht="15.75" customHeight="1">
      <c r="E724" s="154"/>
    </row>
    <row r="725" ht="15.75" customHeight="1">
      <c r="E725" s="154"/>
    </row>
    <row r="726" ht="15.75" customHeight="1">
      <c r="E726" s="154"/>
    </row>
    <row r="727" ht="15.75" customHeight="1">
      <c r="E727" s="154"/>
    </row>
    <row r="728" ht="15.75" customHeight="1">
      <c r="E728" s="154"/>
    </row>
    <row r="729" ht="15.75" customHeight="1">
      <c r="E729" s="154"/>
    </row>
    <row r="730" ht="15.75" customHeight="1">
      <c r="E730" s="154"/>
    </row>
    <row r="731" ht="15.75" customHeight="1">
      <c r="E731" s="154"/>
    </row>
    <row r="732" ht="15.75" customHeight="1">
      <c r="E732" s="154"/>
    </row>
    <row r="733" ht="15.75" customHeight="1">
      <c r="E733" s="154"/>
    </row>
    <row r="734" ht="15.75" customHeight="1">
      <c r="E734" s="154"/>
    </row>
    <row r="735" ht="15.75" customHeight="1">
      <c r="E735" s="154"/>
    </row>
    <row r="736" ht="15.75" customHeight="1">
      <c r="E736" s="154"/>
    </row>
    <row r="737" ht="15.75" customHeight="1">
      <c r="E737" s="154"/>
    </row>
    <row r="738" ht="15.75" customHeight="1">
      <c r="E738" s="154"/>
    </row>
    <row r="739" ht="15.75" customHeight="1">
      <c r="E739" s="154"/>
    </row>
    <row r="740" ht="15.75" customHeight="1">
      <c r="E740" s="154"/>
    </row>
    <row r="741" ht="15.75" customHeight="1">
      <c r="E741" s="154"/>
    </row>
    <row r="742" ht="15.75" customHeight="1">
      <c r="E742" s="154"/>
    </row>
    <row r="743" ht="15.75" customHeight="1">
      <c r="E743" s="154"/>
    </row>
    <row r="744" ht="15.75" customHeight="1">
      <c r="E744" s="154"/>
    </row>
    <row r="745" ht="15.75" customHeight="1">
      <c r="E745" s="154"/>
    </row>
    <row r="746" ht="15.75" customHeight="1">
      <c r="E746" s="154"/>
    </row>
    <row r="747" ht="15.75" customHeight="1">
      <c r="E747" s="154"/>
    </row>
    <row r="748" ht="15.75" customHeight="1">
      <c r="E748" s="154"/>
    </row>
    <row r="749" ht="15.75" customHeight="1">
      <c r="E749" s="154"/>
    </row>
    <row r="750" ht="15.75" customHeight="1">
      <c r="E750" s="154"/>
    </row>
    <row r="751" ht="15.75" customHeight="1">
      <c r="E751" s="154"/>
    </row>
    <row r="752" ht="15.75" customHeight="1">
      <c r="E752" s="154"/>
    </row>
    <row r="753" ht="15.75" customHeight="1">
      <c r="E753" s="154"/>
    </row>
    <row r="754" ht="15.75" customHeight="1">
      <c r="E754" s="154"/>
    </row>
    <row r="755" ht="15.75" customHeight="1">
      <c r="E755" s="154"/>
    </row>
    <row r="756" ht="15.75" customHeight="1">
      <c r="E756" s="154"/>
    </row>
    <row r="757" ht="15.75" customHeight="1">
      <c r="E757" s="154"/>
    </row>
    <row r="758" ht="15.75" customHeight="1">
      <c r="E758" s="154"/>
    </row>
    <row r="759" ht="15.75" customHeight="1">
      <c r="E759" s="154"/>
    </row>
    <row r="760" ht="15.75" customHeight="1">
      <c r="E760" s="154"/>
    </row>
    <row r="761" ht="15.75" customHeight="1">
      <c r="E761" s="154"/>
    </row>
    <row r="762" ht="15.75" customHeight="1">
      <c r="E762" s="154"/>
    </row>
    <row r="763" ht="15.75" customHeight="1">
      <c r="E763" s="154"/>
    </row>
    <row r="764" ht="15.75" customHeight="1">
      <c r="E764" s="154"/>
    </row>
    <row r="765" ht="15.75" customHeight="1">
      <c r="E765" s="154"/>
    </row>
    <row r="766" ht="15.75" customHeight="1">
      <c r="E766" s="154"/>
    </row>
    <row r="767" ht="15.75" customHeight="1">
      <c r="E767" s="154"/>
    </row>
    <row r="768" ht="15.75" customHeight="1">
      <c r="E768" s="154"/>
    </row>
    <row r="769" ht="15.75" customHeight="1">
      <c r="E769" s="154"/>
    </row>
    <row r="770" ht="15.75" customHeight="1">
      <c r="E770" s="154"/>
    </row>
    <row r="771" ht="15.75" customHeight="1">
      <c r="E771" s="154"/>
    </row>
    <row r="772" ht="15.75" customHeight="1">
      <c r="E772" s="154"/>
    </row>
    <row r="773" ht="15.75" customHeight="1">
      <c r="E773" s="154"/>
    </row>
    <row r="774" ht="15.75" customHeight="1">
      <c r="E774" s="154"/>
    </row>
    <row r="775" ht="15.75" customHeight="1">
      <c r="E775" s="154"/>
    </row>
    <row r="776" ht="15.75" customHeight="1">
      <c r="E776" s="154"/>
    </row>
    <row r="777" ht="15.75" customHeight="1">
      <c r="E777" s="154"/>
    </row>
    <row r="778" ht="15.75" customHeight="1">
      <c r="E778" s="154"/>
    </row>
    <row r="779" ht="15.75" customHeight="1">
      <c r="E779" s="154"/>
    </row>
    <row r="780" ht="15.75" customHeight="1">
      <c r="E780" s="154"/>
    </row>
    <row r="781" ht="15.75" customHeight="1">
      <c r="E781" s="154"/>
    </row>
    <row r="782" ht="15.75" customHeight="1">
      <c r="E782" s="154"/>
    </row>
    <row r="783" ht="15.75" customHeight="1">
      <c r="E783" s="154"/>
    </row>
    <row r="784" ht="15.75" customHeight="1">
      <c r="E784" s="154"/>
    </row>
    <row r="785" ht="15.75" customHeight="1">
      <c r="E785" s="154"/>
    </row>
    <row r="786" ht="15.75" customHeight="1">
      <c r="E786" s="154"/>
    </row>
    <row r="787" ht="15.75" customHeight="1">
      <c r="E787" s="154"/>
    </row>
    <row r="788" ht="15.75" customHeight="1">
      <c r="E788" s="154"/>
    </row>
    <row r="789" ht="15.75" customHeight="1">
      <c r="E789" s="154"/>
    </row>
    <row r="790" ht="15.75" customHeight="1">
      <c r="E790" s="154"/>
    </row>
    <row r="791" ht="15.75" customHeight="1">
      <c r="E791" s="154"/>
    </row>
    <row r="792" ht="15.75" customHeight="1">
      <c r="E792" s="154"/>
    </row>
    <row r="793" ht="15.75" customHeight="1">
      <c r="E793" s="154"/>
    </row>
    <row r="794" ht="15.75" customHeight="1">
      <c r="E794" s="154"/>
    </row>
    <row r="795" ht="15.75" customHeight="1">
      <c r="E795" s="154"/>
    </row>
    <row r="796" ht="15.75" customHeight="1">
      <c r="E796" s="154"/>
    </row>
    <row r="797" ht="15.75" customHeight="1">
      <c r="E797" s="154"/>
    </row>
    <row r="798" ht="15.75" customHeight="1">
      <c r="E798" s="154"/>
    </row>
    <row r="799" ht="15.75" customHeight="1">
      <c r="E799" s="154"/>
    </row>
    <row r="800" ht="15.75" customHeight="1">
      <c r="E800" s="154"/>
    </row>
    <row r="801" ht="15.75" customHeight="1">
      <c r="E801" s="154"/>
    </row>
    <row r="802" ht="15.75" customHeight="1">
      <c r="E802" s="154"/>
    </row>
    <row r="803" ht="15.75" customHeight="1">
      <c r="E803" s="154"/>
    </row>
    <row r="804" ht="15.75" customHeight="1">
      <c r="E804" s="154"/>
    </row>
    <row r="805" ht="15.75" customHeight="1">
      <c r="E805" s="154"/>
    </row>
    <row r="806" ht="15.75" customHeight="1">
      <c r="E806" s="154"/>
    </row>
    <row r="807" ht="15.75" customHeight="1">
      <c r="E807" s="154"/>
    </row>
    <row r="808" ht="15.75" customHeight="1">
      <c r="E808" s="154"/>
    </row>
    <row r="809" ht="15.75" customHeight="1">
      <c r="E809" s="154"/>
    </row>
    <row r="810" ht="15.75" customHeight="1">
      <c r="E810" s="154"/>
    </row>
    <row r="811" ht="15.75" customHeight="1">
      <c r="E811" s="154"/>
    </row>
    <row r="812" ht="15.75" customHeight="1">
      <c r="E812" s="154"/>
    </row>
    <row r="813" ht="15.75" customHeight="1">
      <c r="E813" s="154"/>
    </row>
    <row r="814" ht="15.75" customHeight="1">
      <c r="E814" s="154"/>
    </row>
    <row r="815" ht="15.75" customHeight="1">
      <c r="E815" s="154"/>
    </row>
    <row r="816" ht="15.75" customHeight="1">
      <c r="E816" s="154"/>
    </row>
    <row r="817" ht="15.75" customHeight="1">
      <c r="E817" s="154"/>
    </row>
    <row r="818" ht="15.75" customHeight="1">
      <c r="E818" s="154"/>
    </row>
    <row r="819" ht="15.75" customHeight="1">
      <c r="E819" s="154"/>
    </row>
    <row r="820" ht="15.75" customHeight="1">
      <c r="E820" s="154"/>
    </row>
    <row r="821" ht="15.75" customHeight="1">
      <c r="E821" s="154"/>
    </row>
    <row r="822" ht="15.75" customHeight="1">
      <c r="E822" s="154"/>
    </row>
    <row r="823" ht="15.75" customHeight="1">
      <c r="E823" s="154"/>
    </row>
    <row r="824" ht="15.75" customHeight="1">
      <c r="E824" s="154"/>
    </row>
    <row r="825" ht="15.75" customHeight="1">
      <c r="E825" s="154"/>
    </row>
    <row r="826" ht="15.75" customHeight="1">
      <c r="E826" s="154"/>
    </row>
    <row r="827" ht="15.75" customHeight="1">
      <c r="E827" s="154"/>
    </row>
    <row r="828" ht="15.75" customHeight="1">
      <c r="E828" s="154"/>
    </row>
    <row r="829" ht="15.75" customHeight="1">
      <c r="E829" s="154"/>
    </row>
    <row r="830" ht="15.75" customHeight="1">
      <c r="E830" s="154"/>
    </row>
    <row r="831" ht="15.75" customHeight="1">
      <c r="E831" s="154"/>
    </row>
    <row r="832" ht="15.75" customHeight="1">
      <c r="E832" s="154"/>
    </row>
    <row r="833" ht="15.75" customHeight="1">
      <c r="E833" s="154"/>
    </row>
    <row r="834" ht="15.75" customHeight="1">
      <c r="E834" s="154"/>
    </row>
    <row r="835" ht="15.75" customHeight="1">
      <c r="E835" s="154"/>
    </row>
    <row r="836" ht="15.75" customHeight="1">
      <c r="E836" s="154"/>
    </row>
    <row r="837" ht="15.75" customHeight="1">
      <c r="E837" s="154"/>
    </row>
    <row r="838" ht="15.75" customHeight="1">
      <c r="E838" s="154"/>
    </row>
    <row r="839" ht="15.75" customHeight="1">
      <c r="E839" s="154"/>
    </row>
    <row r="840" ht="15.75" customHeight="1">
      <c r="E840" s="154"/>
    </row>
    <row r="841" ht="15.75" customHeight="1">
      <c r="E841" s="154"/>
    </row>
    <row r="842" ht="15.75" customHeight="1">
      <c r="E842" s="154"/>
    </row>
    <row r="843" ht="15.75" customHeight="1">
      <c r="E843" s="154"/>
    </row>
    <row r="844" ht="15.75" customHeight="1">
      <c r="E844" s="154"/>
    </row>
    <row r="845" ht="15.75" customHeight="1">
      <c r="E845" s="154"/>
    </row>
    <row r="846" ht="15.75" customHeight="1">
      <c r="E846" s="154"/>
    </row>
    <row r="847" ht="15.75" customHeight="1">
      <c r="E847" s="154"/>
    </row>
    <row r="848" ht="15.75" customHeight="1">
      <c r="E848" s="154"/>
    </row>
    <row r="849" ht="15.75" customHeight="1">
      <c r="E849" s="154"/>
    </row>
    <row r="850" ht="15.75" customHeight="1">
      <c r="E850" s="154"/>
    </row>
    <row r="851" ht="15.75" customHeight="1">
      <c r="E851" s="154"/>
    </row>
    <row r="852" ht="15.75" customHeight="1">
      <c r="E852" s="154"/>
    </row>
    <row r="853" ht="15.75" customHeight="1">
      <c r="E853" s="154"/>
    </row>
    <row r="854" ht="15.75" customHeight="1">
      <c r="E854" s="154"/>
    </row>
    <row r="855" ht="15.75" customHeight="1">
      <c r="E855" s="154"/>
    </row>
    <row r="856" ht="15.75" customHeight="1">
      <c r="E856" s="154"/>
    </row>
    <row r="857" ht="15.75" customHeight="1">
      <c r="E857" s="154"/>
    </row>
    <row r="858" ht="15.75" customHeight="1">
      <c r="E858" s="154"/>
    </row>
    <row r="859" ht="15.75" customHeight="1">
      <c r="E859" s="154"/>
    </row>
    <row r="860" ht="15.75" customHeight="1">
      <c r="E860" s="154"/>
    </row>
    <row r="861" ht="15.75" customHeight="1">
      <c r="E861" s="154"/>
    </row>
  </sheetData>
  <printOptions/>
  <pageMargins bottom="0.75" footer="0.0" header="0.0" left="0.7" right="0.7" top="0.75"/>
  <pageSetup orientation="landscape"/>
  <drawing r:id="rId1"/>
</worksheet>
</file>