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showPivotChartFilter="1" autoCompressPictures="0"/>
  <bookViews>
    <workbookView xWindow="280" yWindow="140" windowWidth="41600" windowHeight="22220"/>
  </bookViews>
  <sheets>
    <sheet name="Master" sheetId="25" r:id="rId1"/>
    <sheet name="Plot All Years" sheetId="23" state="hidden" r:id="rId2"/>
    <sheet name="Chart2" sheetId="11" state="hidden" r:id="rId3"/>
    <sheet name="High Counts by year" sheetId="24" state="hidden" r:id="rId4"/>
    <sheet name="Waypoint Mapping" sheetId="29" r:id="rId5"/>
    <sheet name="2012 Adult-Pups" sheetId="21" state="hidden" r:id="rId6"/>
    <sheet name="2011 Adult -Pups" sheetId="14" state="hidden" r:id="rId7"/>
    <sheet name="2010 Adult-Pup" sheetId="12" state="hidden" r:id="rId8"/>
    <sheet name="All Years" sheetId="13" state="hidden" r:id="rId9"/>
    <sheet name="Chart1" sheetId="16" state="hidden" r:id="rId10"/>
    <sheet name="Chart3" sheetId="17" state="hidden" r:id="rId11"/>
    <sheet name="Chart4" sheetId="20" state="hidden" r:id="rId12"/>
    <sheet name="Sheet3" sheetId="19" state="hidden" r:id="rId13"/>
    <sheet name="Data" sheetId="10" state="hidden" r:id="rId14"/>
    <sheet name="Poster 2010" sheetId="8" state="hidden" r:id="rId15"/>
    <sheet name="FINAL 2009 w deletions" sheetId="6" state="hidden" r:id="rId16"/>
    <sheet name="2008 counts" sheetId="1" state="hidden" r:id="rId17"/>
    <sheet name="Sheet1" sheetId="15" state="hidden" r:id="rId18"/>
  </sheets>
  <definedNames>
    <definedName name="_xlnm.Print_Area" localSheetId="6">'2011 Adult -Pups'!$C$4:$R$39</definedName>
    <definedName name="_xlnm.Print_Area" localSheetId="13">Data!$H$2:$N$8</definedName>
    <definedName name="_xlnm.Print_Area" localSheetId="0">Master!$A$1:$DK$37</definedName>
    <definedName name="_xlnm.Print_Area" localSheetId="4">'Waypoint Mapping'!$A$1:$F$29</definedName>
    <definedName name="_xlnm.Print_Titles" localSheetId="0">Master!$D:$E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K31" i="25" l="1"/>
  <c r="DK32" i="25"/>
  <c r="DK16" i="25"/>
  <c r="BB35" i="25"/>
  <c r="BC35" i="25"/>
  <c r="BD35" i="25"/>
  <c r="BE35" i="25"/>
  <c r="BF35" i="25"/>
  <c r="BG35" i="25"/>
  <c r="BH35" i="25"/>
  <c r="BI35" i="25"/>
  <c r="BB37" i="25"/>
  <c r="BC37" i="25"/>
  <c r="BD37" i="25"/>
  <c r="BE37" i="25"/>
  <c r="BF37" i="25"/>
  <c r="BG37" i="25"/>
  <c r="BH37" i="25"/>
  <c r="BI37" i="25"/>
  <c r="BA37" i="25"/>
  <c r="BA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AT35" i="25"/>
  <c r="AU35" i="25"/>
  <c r="AV35" i="25"/>
  <c r="AW35" i="25"/>
  <c r="AX35" i="25"/>
  <c r="AY35" i="25"/>
  <c r="AG37" i="25"/>
  <c r="AH37" i="25"/>
  <c r="AI37" i="25"/>
  <c r="AJ37" i="25"/>
  <c r="AK37" i="25"/>
  <c r="AL37" i="25"/>
  <c r="AM37" i="25"/>
  <c r="AN37" i="25"/>
  <c r="AO37" i="25"/>
  <c r="AP37" i="25"/>
  <c r="AQ37" i="25"/>
  <c r="AR37" i="25"/>
  <c r="AS37" i="25"/>
  <c r="AT37" i="25"/>
  <c r="AU37" i="25"/>
  <c r="AV37" i="25"/>
  <c r="AW37" i="25"/>
  <c r="AX37" i="25"/>
  <c r="AY37" i="25"/>
  <c r="AF37" i="25"/>
  <c r="AF35" i="25"/>
  <c r="R37" i="25"/>
  <c r="R35" i="25"/>
  <c r="P37" i="25"/>
  <c r="P35" i="25"/>
  <c r="DK17" i="25"/>
  <c r="DK18" i="25"/>
  <c r="DK20" i="25"/>
  <c r="DK21" i="25"/>
  <c r="DK22" i="25"/>
  <c r="DK24" i="25"/>
  <c r="DK26" i="25"/>
  <c r="DK27" i="25"/>
  <c r="DK29" i="25"/>
  <c r="DK30" i="25"/>
  <c r="DK33" i="25"/>
  <c r="AB35" i="25"/>
  <c r="J37" i="25"/>
  <c r="I37" i="25"/>
  <c r="J35" i="25"/>
  <c r="I35" i="25"/>
  <c r="G37" i="25"/>
  <c r="G35" i="25"/>
  <c r="L35" i="25"/>
  <c r="BX37" i="25"/>
  <c r="BW37" i="25"/>
  <c r="BV37" i="25"/>
  <c r="BU37" i="25"/>
  <c r="BT37" i="25"/>
  <c r="BS37" i="25"/>
  <c r="BP37" i="25"/>
  <c r="BO37" i="25"/>
  <c r="BN37" i="25"/>
  <c r="AD37" i="25"/>
  <c r="AB37" i="25"/>
  <c r="Z37" i="25"/>
  <c r="X37" i="25"/>
  <c r="U37" i="25"/>
  <c r="T37" i="25"/>
  <c r="S37" i="25"/>
  <c r="Q37" i="25"/>
  <c r="O37" i="25"/>
  <c r="N37" i="25"/>
  <c r="L37" i="25"/>
  <c r="DH35" i="25"/>
  <c r="DG35" i="25"/>
  <c r="DE35" i="25"/>
  <c r="DD35" i="25"/>
  <c r="DC35" i="25"/>
  <c r="DB35" i="25"/>
  <c r="DA35" i="25"/>
  <c r="CZ35" i="25"/>
  <c r="CX35" i="25"/>
  <c r="CW35" i="25"/>
  <c r="CV35" i="25"/>
  <c r="CU35" i="25"/>
  <c r="CT35" i="25"/>
  <c r="CS35" i="25"/>
  <c r="CR35" i="25"/>
  <c r="CQ35" i="25"/>
  <c r="CP35" i="25"/>
  <c r="CO35" i="25"/>
  <c r="CN35" i="25"/>
  <c r="CM35" i="25"/>
  <c r="CK35" i="25"/>
  <c r="CJ35" i="25"/>
  <c r="CI35" i="25"/>
  <c r="CH35" i="25"/>
  <c r="CG35" i="25"/>
  <c r="CF35" i="25"/>
  <c r="CE35" i="25"/>
  <c r="CD35" i="25"/>
  <c r="CC35" i="25"/>
  <c r="CB35" i="25"/>
  <c r="CA35" i="25"/>
  <c r="BZ35" i="25"/>
  <c r="BX35" i="25"/>
  <c r="BW35" i="25"/>
  <c r="BV35" i="25"/>
  <c r="BU35" i="25"/>
  <c r="BT35" i="25"/>
  <c r="BS35" i="25"/>
  <c r="BP35" i="25"/>
  <c r="BO35" i="25"/>
  <c r="BN35" i="25"/>
  <c r="AD35" i="25"/>
  <c r="Z35" i="25"/>
  <c r="X35" i="25"/>
  <c r="U35" i="25"/>
  <c r="T35" i="25"/>
  <c r="S35" i="25"/>
  <c r="Q35" i="25"/>
  <c r="O35" i="25"/>
  <c r="N35" i="25"/>
  <c r="BM28" i="25"/>
  <c r="DK28" i="25"/>
  <c r="W25" i="25"/>
  <c r="W37" i="25"/>
  <c r="BL23" i="25"/>
  <c r="DK23" i="25"/>
  <c r="BM19" i="25"/>
  <c r="BL19" i="25"/>
  <c r="BK19" i="25"/>
  <c r="BK37" i="25"/>
  <c r="BM37" i="25"/>
  <c r="CM37" i="25"/>
  <c r="W35" i="25"/>
  <c r="DK19" i="25"/>
  <c r="BL37" i="25"/>
  <c r="DK25" i="25"/>
  <c r="BM35" i="25"/>
  <c r="CU37" i="25"/>
  <c r="CD37" i="25"/>
  <c r="CH37" i="25"/>
  <c r="CQ37" i="25"/>
  <c r="DD37" i="25"/>
  <c r="BZ37" i="25"/>
  <c r="CF37" i="25"/>
  <c r="CO37" i="25"/>
  <c r="CW37" i="25"/>
  <c r="DG37" i="25"/>
  <c r="CZ37" i="25"/>
  <c r="CB37" i="25"/>
  <c r="CJ37" i="25"/>
  <c r="CS37" i="25"/>
  <c r="DB37" i="25"/>
  <c r="BL35" i="25"/>
  <c r="BK35" i="25"/>
  <c r="T5" i="10"/>
  <c r="T4" i="10"/>
  <c r="T3" i="10"/>
  <c r="K8" i="10"/>
  <c r="K4" i="10"/>
  <c r="K5" i="10"/>
  <c r="K6" i="10"/>
  <c r="K7" i="10"/>
  <c r="K3" i="10"/>
  <c r="C44" i="10"/>
  <c r="C45" i="10"/>
  <c r="C46" i="10"/>
  <c r="C47" i="10"/>
  <c r="C43" i="10"/>
  <c r="E41" i="10"/>
  <c r="D41" i="10"/>
  <c r="B41" i="10"/>
  <c r="A41" i="10"/>
  <c r="C34" i="10"/>
  <c r="C33" i="10"/>
  <c r="C32" i="10"/>
  <c r="C31" i="10"/>
  <c r="C30" i="10"/>
  <c r="C29" i="10"/>
  <c r="C28" i="10"/>
  <c r="C27" i="10"/>
  <c r="C4" i="10"/>
  <c r="C5" i="10"/>
  <c r="C6" i="10"/>
  <c r="C7" i="10"/>
  <c r="C8" i="10"/>
  <c r="C9" i="10"/>
  <c r="C10" i="10"/>
  <c r="C11" i="10"/>
  <c r="C12" i="10"/>
  <c r="C13" i="10"/>
  <c r="C14" i="10"/>
  <c r="C15" i="10"/>
  <c r="C3" i="10"/>
  <c r="AI45" i="8"/>
  <c r="AJ45" i="8"/>
  <c r="AI49" i="8"/>
  <c r="AJ49" i="8"/>
  <c r="AI46" i="8"/>
  <c r="AJ46" i="8"/>
  <c r="AI47" i="8"/>
  <c r="AJ47" i="8"/>
  <c r="AI48" i="8"/>
  <c r="AJ48" i="8"/>
  <c r="AI44" i="8"/>
  <c r="AJ44" i="8"/>
  <c r="AF31" i="8"/>
  <c r="AE31" i="8"/>
  <c r="AD31" i="8"/>
  <c r="AC31" i="8"/>
  <c r="AB31" i="8"/>
  <c r="AA31" i="8"/>
  <c r="Y31" i="8"/>
  <c r="X31" i="8"/>
  <c r="W31" i="8"/>
  <c r="S31" i="8"/>
  <c r="R31" i="8"/>
  <c r="Q31" i="8"/>
  <c r="P31" i="8"/>
  <c r="N31" i="8"/>
  <c r="M31" i="8"/>
  <c r="L31" i="8"/>
  <c r="K31" i="8"/>
  <c r="J31" i="8"/>
  <c r="I31" i="8"/>
  <c r="H31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Y29" i="8"/>
  <c r="X29" i="8"/>
  <c r="W29" i="8"/>
  <c r="S29" i="8"/>
  <c r="R29" i="8"/>
  <c r="Q29" i="8"/>
  <c r="P29" i="8"/>
  <c r="N29" i="8"/>
  <c r="M29" i="8"/>
  <c r="L29" i="8"/>
  <c r="K29" i="8"/>
  <c r="J29" i="8"/>
  <c r="I29" i="8"/>
  <c r="H29" i="8"/>
  <c r="V24" i="8"/>
  <c r="O20" i="8"/>
  <c r="O31" i="8"/>
  <c r="U18" i="8"/>
  <c r="V13" i="8"/>
  <c r="V31" i="8"/>
  <c r="U13" i="8"/>
  <c r="T13" i="8"/>
  <c r="T31" i="8"/>
  <c r="O21" i="6"/>
  <c r="AD33" i="6"/>
  <c r="AA33" i="6"/>
  <c r="AF33" i="6"/>
  <c r="AE33" i="6"/>
  <c r="Z33" i="6"/>
  <c r="AC33" i="6"/>
  <c r="AB33" i="6"/>
  <c r="C6" i="1"/>
  <c r="B14" i="1"/>
  <c r="C14" i="1"/>
  <c r="D14" i="1"/>
  <c r="E14" i="1"/>
  <c r="F14" i="1"/>
  <c r="G14" i="1"/>
  <c r="D16" i="1"/>
  <c r="E16" i="1"/>
  <c r="T13" i="6"/>
  <c r="T33" i="6"/>
  <c r="U13" i="6"/>
  <c r="V13" i="6"/>
  <c r="U18" i="6"/>
  <c r="V25" i="6"/>
  <c r="H33" i="6"/>
  <c r="I33" i="6"/>
  <c r="J33" i="6"/>
  <c r="K33" i="6"/>
  <c r="L33" i="6"/>
  <c r="M33" i="6"/>
  <c r="N33" i="6"/>
  <c r="O33" i="6"/>
  <c r="P33" i="6"/>
  <c r="Q33" i="6"/>
  <c r="R33" i="6"/>
  <c r="S33" i="6"/>
  <c r="U33" i="6"/>
  <c r="V33" i="6"/>
  <c r="W33" i="6"/>
  <c r="X33" i="6"/>
  <c r="Y33" i="6"/>
  <c r="AG31" i="8"/>
  <c r="AK31" i="8"/>
  <c r="AO31" i="8"/>
  <c r="U31" i="8"/>
  <c r="O29" i="8"/>
  <c r="AI31" i="8"/>
  <c r="AM31" i="8"/>
  <c r="AQ31" i="8"/>
  <c r="C41" i="10"/>
  <c r="U29" i="8"/>
  <c r="T29" i="8"/>
  <c r="V29" i="8"/>
</calcChain>
</file>

<file path=xl/comments1.xml><?xml version="1.0" encoding="utf-8"?>
<comments xmlns="http://schemas.openxmlformats.org/spreadsheetml/2006/main">
  <authors>
    <author>Kym Yano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added effort for recon flight (paper says they surveyed 75% of the lake from Flat Island to the west)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paper says they surveyed the remaining 25% of the lake (east end; assumed Flat Island to the east)</t>
        </r>
      </text>
    </comment>
    <comment ref="BO4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Removed Yano from survey</t>
        </r>
      </text>
    </comment>
    <comment ref="BP4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Removed Yano from survey</t>
        </r>
      </text>
    </comment>
    <comment ref="BV4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added Gomez to survey</t>
        </r>
      </text>
    </comment>
    <comment ref="BW4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added Gomez to survey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added this column, per Mathisen&amp;Kline paper, Appendix 2</t>
        </r>
      </text>
    </comment>
    <comment ref="S6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added this column, per Mathisen&amp;Kline paper, Appendix 2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DEW's times are the Start of Survey (1st seal seen; first photo), and Pebble Mine times are from their report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combined the "JF16H" and "JF16new" based on plotting the coordinates</t>
        </r>
      </text>
    </comment>
    <comment ref="DM19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combined the "JF16H" and "JF16new" based on plotting the coordinates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had to combine JF16C+JF16D counts to accommodate Mathisen &amp; Kline counts (1984-1991)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3 in water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4 in water</t>
        </r>
      </text>
    </comment>
    <comment ref="P2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&gt;17 in water</t>
        </r>
      </text>
    </comment>
    <comment ref="Q23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&gt;6 in water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added LI04 here because these counts appear to be combined for ADF&amp;G counts</t>
        </r>
      </text>
    </comment>
    <comment ref="DM25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added LI04 here because these counts appear to be combined for ADF&amp;G counts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had to combine JF19B+JF19D counts to accommodate Mathisen &amp; Kline counts (1984-1991)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1 in water</t>
        </r>
      </text>
    </comment>
    <comment ref="R28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1 in water</t>
        </r>
      </text>
    </comment>
    <comment ref="S28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all in water</t>
        </r>
      </text>
    </comment>
    <comment ref="T28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2 in water</t>
        </r>
      </text>
    </comment>
  </commentList>
</comments>
</file>

<file path=xl/comments2.xml><?xml version="1.0" encoding="utf-8"?>
<comments xmlns="http://schemas.openxmlformats.org/spreadsheetml/2006/main">
  <authors>
    <author>Kym Yano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combined the "JF16H" and "JF16new" based on plotting the coordinates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had to combine JF16C+JF16D counts to accommodate Mathisen &amp; Kline counts (1984-1991)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KMY added LI04 here because these counts appear to be combined for ADF&amp;G counts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Kym Yano:</t>
        </r>
        <r>
          <rPr>
            <sz val="9"/>
            <color indexed="81"/>
            <rFont val="Tahoma"/>
            <family val="2"/>
          </rPr>
          <t xml:space="preserve">
had to combine JF19B+JF19D counts to accommodate Mathisen &amp; Kline counts (1984-1991)</t>
        </r>
      </text>
    </comment>
  </commentList>
</comments>
</file>

<file path=xl/sharedStrings.xml><?xml version="1.0" encoding="utf-8"?>
<sst xmlns="http://schemas.openxmlformats.org/spreadsheetml/2006/main" count="1896" uniqueCount="350">
  <si>
    <t>London</t>
  </si>
  <si>
    <t>Withrow/Yano/London</t>
  </si>
  <si>
    <t>NMML</t>
  </si>
  <si>
    <t>JF16E</t>
  </si>
  <si>
    <t>JF16G</t>
  </si>
  <si>
    <t>JF16B</t>
  </si>
  <si>
    <t>JF16A</t>
  </si>
  <si>
    <t>JF19A</t>
  </si>
  <si>
    <t>JF16H</t>
  </si>
  <si>
    <t>Previous WPT</t>
  </si>
  <si>
    <t>Withrow</t>
  </si>
  <si>
    <t>Small</t>
  </si>
  <si>
    <t>ADF&amp;G</t>
  </si>
  <si>
    <t>C</t>
  </si>
  <si>
    <t>HO</t>
  </si>
  <si>
    <t>51-60</t>
  </si>
  <si>
    <t>LB</t>
  </si>
  <si>
    <t>E</t>
  </si>
  <si>
    <t>LO</t>
  </si>
  <si>
    <t>41-50</t>
  </si>
  <si>
    <t>Calm</t>
  </si>
  <si>
    <t>SE</t>
  </si>
  <si>
    <t>61-70</t>
  </si>
  <si>
    <t>Wells</t>
  </si>
  <si>
    <t>Mathisen &amp; Kline</t>
  </si>
  <si>
    <t>New WPT (NMML)</t>
  </si>
  <si>
    <t>LI_DEW51</t>
  </si>
  <si>
    <t>LI_DEW03</t>
  </si>
  <si>
    <t>LI_DEW02</t>
  </si>
  <si>
    <t>LI_DEW04</t>
  </si>
  <si>
    <t>All Known Counts of Harbor Seals in Lake Iliamna, Alaska</t>
  </si>
  <si>
    <t>KE07A</t>
  </si>
  <si>
    <t>KF02A</t>
  </si>
  <si>
    <t>JF18A</t>
  </si>
  <si>
    <t>LI09;  Th2</t>
  </si>
  <si>
    <t>LI07;  Th1</t>
  </si>
  <si>
    <t>LI02; S1  Seal Is.</t>
  </si>
  <si>
    <t>LI03; S2</t>
  </si>
  <si>
    <t>8/27/1991 AM</t>
  </si>
  <si>
    <t>8/27/1991 PM</t>
  </si>
  <si>
    <t>UAF (NMML Contract)</t>
  </si>
  <si>
    <t>TC Kline</t>
  </si>
  <si>
    <t>Latitude</t>
  </si>
  <si>
    <t>Longitude</t>
  </si>
  <si>
    <t>N59.71270</t>
  </si>
  <si>
    <t>W154.21400</t>
  </si>
  <si>
    <t>N59.71818</t>
  </si>
  <si>
    <t>W154.35548</t>
  </si>
  <si>
    <t xml:space="preserve">N59.71450 </t>
  </si>
  <si>
    <t>W154.39301</t>
  </si>
  <si>
    <t>N59.72220</t>
  </si>
  <si>
    <t>W154.41901</t>
  </si>
  <si>
    <t>N59.75120</t>
  </si>
  <si>
    <t>W154.44000</t>
  </si>
  <si>
    <t>N59.74930</t>
  </si>
  <si>
    <t>W154.43800</t>
  </si>
  <si>
    <t xml:space="preserve">N59.73200 </t>
  </si>
  <si>
    <t>W154.48700</t>
  </si>
  <si>
    <t>N59.73120</t>
  </si>
  <si>
    <t>W154.48801</t>
  </si>
  <si>
    <t>N59.72980</t>
  </si>
  <si>
    <t>W154.49500</t>
  </si>
  <si>
    <t xml:space="preserve">N59.55880 </t>
  </si>
  <si>
    <t>W154.85500</t>
  </si>
  <si>
    <t xml:space="preserve">N59.55170 </t>
  </si>
  <si>
    <t>W154.87500</t>
  </si>
  <si>
    <t xml:space="preserve">N59.53830 </t>
  </si>
  <si>
    <t>W154.94000</t>
  </si>
  <si>
    <t xml:space="preserve">N59.52810 </t>
  </si>
  <si>
    <t>W154.85200</t>
  </si>
  <si>
    <t xml:space="preserve">N59.56667 </t>
  </si>
  <si>
    <t>W155.63333</t>
  </si>
  <si>
    <t xml:space="preserve">N59.50833 </t>
  </si>
  <si>
    <t>W155.23833</t>
  </si>
  <si>
    <t xml:space="preserve">N59.68950 </t>
  </si>
  <si>
    <t>W154.69533</t>
  </si>
  <si>
    <t>LI08  Bad?</t>
  </si>
  <si>
    <t>DATE</t>
  </si>
  <si>
    <t>2:10p</t>
  </si>
  <si>
    <t>2:30p</t>
  </si>
  <si>
    <t>3:00p</t>
  </si>
  <si>
    <t>4:40p</t>
  </si>
  <si>
    <t>2:20p</t>
  </si>
  <si>
    <t>2:45p</t>
  </si>
  <si>
    <t>4:00p</t>
  </si>
  <si>
    <t>4:30p</t>
  </si>
  <si>
    <t>DEW</t>
  </si>
  <si>
    <t>JML</t>
  </si>
  <si>
    <t>observer</t>
  </si>
  <si>
    <t>11:45a</t>
  </si>
  <si>
    <t>12:00p</t>
  </si>
  <si>
    <t>10:15a</t>
  </si>
  <si>
    <t>10:40a</t>
  </si>
  <si>
    <t>seals in water for disturbed sites</t>
  </si>
  <si>
    <t>seals in water for 'undisturbed' sites</t>
  </si>
  <si>
    <t>TOTAL*</t>
  </si>
  <si>
    <t>time start</t>
  </si>
  <si>
    <t>time end</t>
  </si>
  <si>
    <t>*TOTAL includes seals in water for disturbed sites; does NOT include submerged seals at 'undisturbed' sites (AK Harbor Seal project protocol)</t>
  </si>
  <si>
    <t>seal counts</t>
  </si>
  <si>
    <t>for individual photos</t>
  </si>
  <si>
    <t>JF15A</t>
  </si>
  <si>
    <t>JF16D</t>
  </si>
  <si>
    <t>JF19B</t>
  </si>
  <si>
    <t>JF19D</t>
  </si>
  <si>
    <t>JF16C</t>
  </si>
  <si>
    <t>LI01</t>
  </si>
  <si>
    <t>LI02</t>
  </si>
  <si>
    <t>LI03</t>
  </si>
  <si>
    <t>LI04</t>
  </si>
  <si>
    <t>LI05</t>
  </si>
  <si>
    <t>LI06</t>
  </si>
  <si>
    <t>LI07</t>
  </si>
  <si>
    <t>LI08</t>
  </si>
  <si>
    <t>LI09</t>
  </si>
  <si>
    <t>TOTAL</t>
  </si>
  <si>
    <t>N</t>
  </si>
  <si>
    <t>W</t>
  </si>
  <si>
    <t>LI10</t>
  </si>
  <si>
    <t>LI11</t>
  </si>
  <si>
    <t>LI12</t>
  </si>
  <si>
    <t>Date</t>
  </si>
  <si>
    <t>Observer</t>
  </si>
  <si>
    <t>Affiliation</t>
  </si>
  <si>
    <t>Waypoint &amp; Count</t>
  </si>
  <si>
    <t>Withrow/Yano</t>
  </si>
  <si>
    <t>JF15B</t>
  </si>
  <si>
    <t>JF15C</t>
  </si>
  <si>
    <t>N59.71176</t>
  </si>
  <si>
    <t>W154.23025</t>
  </si>
  <si>
    <t>N59.72656</t>
  </si>
  <si>
    <t>W154.23298</t>
  </si>
  <si>
    <t>iced over</t>
  </si>
  <si>
    <t>JF16I</t>
  </si>
  <si>
    <t>LI17_ABR</t>
  </si>
  <si>
    <t>LI18_ABR</t>
  </si>
  <si>
    <t>LI19_ABR</t>
  </si>
  <si>
    <t>N59.72541</t>
  </si>
  <si>
    <t>W154.36240</t>
  </si>
  <si>
    <t>N59.71143</t>
  </si>
  <si>
    <t>W154.38701</t>
  </si>
  <si>
    <t>N59.73531</t>
  </si>
  <si>
    <t>W154.46089</t>
  </si>
  <si>
    <t>N59.71115</t>
  </si>
  <si>
    <t>W154.34327</t>
  </si>
  <si>
    <t>JF16J</t>
  </si>
  <si>
    <t>JF16K</t>
  </si>
  <si>
    <t>JF16L</t>
  </si>
  <si>
    <t>LI14_ABR; JF16new; DEW_006</t>
  </si>
  <si>
    <t>LI_dew_008</t>
  </si>
  <si>
    <t>LI_dew_010</t>
  </si>
  <si>
    <t>JF19C Confirmed Bad!</t>
  </si>
  <si>
    <t>LI04 deleted;  combined Smalls LI04 and LI05 sites as probably same site</t>
  </si>
  <si>
    <t>JF16E&amp;F</t>
  </si>
  <si>
    <t>Recent Counts of Harbor Seals in Lake Iliamna, Alaska</t>
  </si>
  <si>
    <t>Withrow/Burns</t>
  </si>
  <si>
    <t>Withrow/Askoak</t>
  </si>
  <si>
    <t>Withrow/Burns/Askaok</t>
  </si>
  <si>
    <t>Adults</t>
  </si>
  <si>
    <t>Pups</t>
  </si>
  <si>
    <t>Other</t>
  </si>
  <si>
    <t>TOTAL Adults + Pups</t>
  </si>
  <si>
    <t>serial no.</t>
  </si>
  <si>
    <t>week no.</t>
  </si>
  <si>
    <t>Total</t>
  </si>
  <si>
    <t>year</t>
  </si>
  <si>
    <t>month</t>
  </si>
  <si>
    <t>day</t>
  </si>
  <si>
    <t>Week</t>
  </si>
  <si>
    <t>serial date</t>
  </si>
  <si>
    <t>Week no.</t>
  </si>
  <si>
    <t>Withrow/Burns/Askaok/Seagars</t>
  </si>
  <si>
    <t>Withrow/Burns/Askaok/Van Lanen</t>
  </si>
  <si>
    <t>JF16H and JF16new and 006 all same site.  Often two groups but combined after 7-9-2010.</t>
  </si>
  <si>
    <t>JF16C  and JF16I  are the site site</t>
  </si>
  <si>
    <t>April</t>
  </si>
  <si>
    <t>June</t>
  </si>
  <si>
    <t>July</t>
  </si>
  <si>
    <t>August</t>
  </si>
  <si>
    <t>November</t>
  </si>
  <si>
    <t>Withrow/Kugo/Wynne</t>
  </si>
  <si>
    <t>Withrow/Dahle</t>
  </si>
  <si>
    <t>59.71270</t>
  </si>
  <si>
    <t>-154.21400</t>
  </si>
  <si>
    <t>59.71176</t>
  </si>
  <si>
    <t>-154.23025</t>
  </si>
  <si>
    <t>59.72656</t>
  </si>
  <si>
    <t>-154.23298</t>
  </si>
  <si>
    <t>59.72541</t>
  </si>
  <si>
    <t>-154.36240</t>
  </si>
  <si>
    <t>59.71143</t>
  </si>
  <si>
    <t>-154.38701</t>
  </si>
  <si>
    <t>59.73531</t>
  </si>
  <si>
    <t>-154.46089</t>
  </si>
  <si>
    <t xml:space="preserve">59.71450 </t>
  </si>
  <si>
    <t>-154.39301</t>
  </si>
  <si>
    <t>59.72220</t>
  </si>
  <si>
    <t>-154.41901</t>
  </si>
  <si>
    <t>59.74930</t>
  </si>
  <si>
    <t>-154.43800</t>
  </si>
  <si>
    <t xml:space="preserve">59.73200 </t>
  </si>
  <si>
    <t>-154.48700</t>
  </si>
  <si>
    <t>59.72980</t>
  </si>
  <si>
    <t>-154.49500</t>
  </si>
  <si>
    <t xml:space="preserve">59.55880 </t>
  </si>
  <si>
    <t>-154.85500</t>
  </si>
  <si>
    <t xml:space="preserve">59.53830 </t>
  </si>
  <si>
    <t>-154.94000</t>
  </si>
  <si>
    <t xml:space="preserve">59.52810 </t>
  </si>
  <si>
    <t>-154.85200</t>
  </si>
  <si>
    <t>LI_DEW51; LI14_ABR; JF16new; DEW_006</t>
  </si>
  <si>
    <t>NA</t>
  </si>
  <si>
    <t>Total Adults/Pups</t>
  </si>
  <si>
    <t xml:space="preserve"> SEAL TOTAL</t>
  </si>
  <si>
    <t>no, does not exist in HS11 wypts</t>
  </si>
  <si>
    <t>used JF16new" coordinates, but it was near HS11's JF16H coordinates. So, this now matches with HS11 wypts file'</t>
  </si>
  <si>
    <t>yes, same</t>
  </si>
  <si>
    <t>yes. These are coordinates for JF16F</t>
  </si>
  <si>
    <t>Does these coordinates match the 2011 HS wypt file?</t>
  </si>
  <si>
    <t>**</t>
  </si>
  <si>
    <t>**3 April survey days with potential new waypoints: 4/4/13, 4/14/11, 4/3/10</t>
  </si>
  <si>
    <t>no, does not exist in HS11 wypts --&gt; add these to the Master HS wypt file</t>
  </si>
  <si>
    <t>entered</t>
  </si>
  <si>
    <t>checked</t>
  </si>
  <si>
    <r>
      <rPr>
        <sz val="12"/>
        <color theme="5" tint="-0.249977111117893"/>
        <rFont val="Cambria"/>
        <family val="1"/>
        <scheme val="major"/>
      </rPr>
      <t xml:space="preserve">LI04; </t>
    </r>
    <r>
      <rPr>
        <sz val="12"/>
        <color indexed="8"/>
        <rFont val="Cambria"/>
        <family val="1"/>
        <scheme val="major"/>
      </rPr>
      <t>LI05</t>
    </r>
  </si>
  <si>
    <t>UNK</t>
  </si>
  <si>
    <t>* Data from the Mathisen &amp; Kline 1991 paper</t>
  </si>
  <si>
    <t>*Data from the Small 1999 paper</t>
  </si>
  <si>
    <t>Withrow/Yano/Gomez</t>
  </si>
  <si>
    <t>JF19C</t>
  </si>
  <si>
    <t>Th1</t>
  </si>
  <si>
    <t>Th2</t>
  </si>
  <si>
    <t>LI-01</t>
  </si>
  <si>
    <t>LI-02</t>
  </si>
  <si>
    <t>LI-03</t>
  </si>
  <si>
    <t>LI-06</t>
  </si>
  <si>
    <t>LI-07</t>
  </si>
  <si>
    <t>LI-09</t>
  </si>
  <si>
    <t>LI-12</t>
  </si>
  <si>
    <t>LI-13</t>
  </si>
  <si>
    <t>LI-14</t>
  </si>
  <si>
    <t>LI-15</t>
  </si>
  <si>
    <t>LI-16</t>
  </si>
  <si>
    <t>LI-17</t>
  </si>
  <si>
    <t>DEW's "Previous</t>
  </si>
  <si>
    <t>Pebble Mine</t>
  </si>
  <si>
    <t>All Waypoints Compared, similarities based on relatively nearby lat/long coordinates</t>
  </si>
  <si>
    <t>LI-04 (JF16E) already combined with LI-05 (JF16F)</t>
  </si>
  <si>
    <t>LI-08 (no counts)</t>
  </si>
  <si>
    <t>LI-11 (no counts)</t>
  </si>
  <si>
    <t>LI-10 (no counts)</t>
  </si>
  <si>
    <t>JF18A (NMML NEW)</t>
  </si>
  <si>
    <t>JF16M (NMML NEW)</t>
  </si>
  <si>
    <t>LI04 (JF16E), LI05 (JF16F)</t>
  </si>
  <si>
    <t>JF18A (NEW)</t>
  </si>
  <si>
    <t>JF16M (NEW)</t>
  </si>
  <si>
    <t>LI12 (ADFG)</t>
  </si>
  <si>
    <t>LI-16 (Pebble)</t>
  </si>
  <si>
    <t>Other (Winter)</t>
  </si>
  <si>
    <t>JF18A is a new site, based on lat/long coordinates from ADF&amp;G (LI12). Pebble Mine also used this site (LI-12)</t>
  </si>
  <si>
    <t>JF16M is a new site, lat/long coordinates from Pebble Mine (LI-16)</t>
  </si>
  <si>
    <t>"Other" waypoint(s) include counts from winter (April) surverys.</t>
  </si>
  <si>
    <t>Temperature (F)</t>
  </si>
  <si>
    <t>Wind Speed (mph)</t>
  </si>
  <si>
    <t>Precipitation</t>
  </si>
  <si>
    <t>Wind Direction</t>
  </si>
  <si>
    <t>Sky Condition</t>
  </si>
  <si>
    <t>Variable</t>
  </si>
  <si>
    <t>0-5</t>
  </si>
  <si>
    <t>Clear</t>
  </si>
  <si>
    <t>Overcast</t>
  </si>
  <si>
    <t>10-20</t>
  </si>
  <si>
    <t>Cloudy</t>
  </si>
  <si>
    <t>Showers</t>
  </si>
  <si>
    <t>30</t>
  </si>
  <si>
    <t>15-25</t>
  </si>
  <si>
    <t>30% Cloud</t>
  </si>
  <si>
    <t>Drizzle</t>
  </si>
  <si>
    <t>None</t>
  </si>
  <si>
    <t>51.8</t>
  </si>
  <si>
    <t>48.2</t>
  </si>
  <si>
    <t>55.4</t>
  </si>
  <si>
    <t>59</t>
  </si>
  <si>
    <t>53.6</t>
  </si>
  <si>
    <t>71.6</t>
  </si>
  <si>
    <t>57.2</t>
  </si>
  <si>
    <t>62.6</t>
  </si>
  <si>
    <t>37.4</t>
  </si>
  <si>
    <t>32</t>
  </si>
  <si>
    <t>50</t>
  </si>
  <si>
    <t>60.8</t>
  </si>
  <si>
    <t>66.2</t>
  </si>
  <si>
    <t>41</t>
  </si>
  <si>
    <t>WSW</t>
  </si>
  <si>
    <t>ESE</t>
  </si>
  <si>
    <t>SSW</t>
  </si>
  <si>
    <t>S</t>
  </si>
  <si>
    <t>SSE</t>
  </si>
  <si>
    <t>WNW</t>
  </si>
  <si>
    <t>NNE</t>
  </si>
  <si>
    <t>SW</t>
  </si>
  <si>
    <t>NNW</t>
  </si>
  <si>
    <t>9.32</t>
  </si>
  <si>
    <t>6.84</t>
  </si>
  <si>
    <t>17.4</t>
  </si>
  <si>
    <t>10.56</t>
  </si>
  <si>
    <t>11.81</t>
  </si>
  <si>
    <t>13.67</t>
  </si>
  <si>
    <t>14.91</t>
  </si>
  <si>
    <t>5.59</t>
  </si>
  <si>
    <t>4.35</t>
  </si>
  <si>
    <t>18.64</t>
  </si>
  <si>
    <t>8.08</t>
  </si>
  <si>
    <t>22.99</t>
  </si>
  <si>
    <t>Partly cloudy</t>
  </si>
  <si>
    <t>Scattered Clouds</t>
  </si>
  <si>
    <t>Mostly Cloudy</t>
  </si>
  <si>
    <t>Light Rain</t>
  </si>
  <si>
    <t>Partly Cloudy</t>
  </si>
  <si>
    <t>*Pebble Mine Temperature data was converted from Celsius, and Wind Speed was converted from kmh to mph.</t>
  </si>
  <si>
    <t>40s</t>
  </si>
  <si>
    <t>5-15</t>
  </si>
  <si>
    <t>No Precip</t>
  </si>
  <si>
    <t>60s</t>
  </si>
  <si>
    <t>Recon Flt</t>
  </si>
  <si>
    <t>75% Recon Flt</t>
  </si>
  <si>
    <t>25% Recon Flt</t>
  </si>
  <si>
    <t>*edited effort</t>
  </si>
  <si>
    <t>50s</t>
  </si>
  <si>
    <t>&lt;5</t>
  </si>
  <si>
    <t>Fog</t>
  </si>
  <si>
    <t>16-25</t>
  </si>
  <si>
    <t>*2008 Withrow/Yano flights: weather data from Yano's dataforms</t>
  </si>
  <si>
    <t>&lt;40s</t>
  </si>
  <si>
    <t>&gt;25</t>
  </si>
  <si>
    <t>&lt;40</t>
  </si>
  <si>
    <t>22</t>
  </si>
  <si>
    <t>*Wind Speed is assumed to be mph</t>
  </si>
  <si>
    <t>JF16G and JF16B  are the site site</t>
  </si>
  <si>
    <t>JF16CD: combined JF16C + JF16D counts to accommodate Mathisen &amp; Kline counts</t>
  </si>
  <si>
    <t>JF19BD: combined JF19B + JF19D counts to accommodate Mathisen &amp; Kline counts</t>
  </si>
  <si>
    <t>FJ16B: DEW said it's a bogus site with ZERO seals for all surveys</t>
  </si>
  <si>
    <t>JF16H and JF16new: Per 2011 HS wypt file, JF16new is near current JF16H. For this database, I used the lat/long coordinates of JF16new for JF16H and combined all counts to accommodate other sources' counts.</t>
  </si>
  <si>
    <t>JF16new: deleted, see previous note.</t>
  </si>
  <si>
    <t>DEW Notes:</t>
  </si>
  <si>
    <t>KMY Notes:</t>
  </si>
  <si>
    <t>Iliamna Harbor Seal Counts</t>
  </si>
  <si>
    <t>Total Seal Count by Waypoint from Surveys</t>
  </si>
  <si>
    <t xml:space="preserve">Time of Survey (Prov. by DEW or Pebble Mine) </t>
  </si>
  <si>
    <t>Time of Survey (Mid-point)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</si>
</sst>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6" formatCode="[$-409]h:mm\ AM/PM;@"/>
  </numFmts>
  <fonts count="4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28"/>
      <color indexed="8"/>
      <name val="Arial Rounded MT Bold"/>
      <family val="2"/>
    </font>
    <font>
      <b/>
      <sz val="36"/>
      <color indexed="8"/>
      <name val="Arial Rounded MT Bold"/>
      <family val="2"/>
    </font>
    <font>
      <sz val="22"/>
      <color indexed="8"/>
      <name val="Arial Rounded MT Bold"/>
      <family val="2"/>
    </font>
    <font>
      <sz val="28"/>
      <color indexed="8"/>
      <name val="Arial Rounded MT Bold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indexed="8"/>
      <name val="Arial Rounded MT Bold"/>
      <family val="2"/>
    </font>
    <font>
      <sz val="12"/>
      <color theme="1"/>
      <name val="Arial Rounded MT Bold"/>
      <family val="2"/>
    </font>
    <font>
      <b/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2"/>
      <color indexed="8"/>
      <name val="Cambria"/>
      <family val="1"/>
      <scheme val="major"/>
    </font>
    <font>
      <b/>
      <sz val="16"/>
      <color indexed="8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4"/>
      <color indexed="8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 tint="0.499984740745262"/>
      <name val="Cambria"/>
      <family val="1"/>
      <scheme val="major"/>
    </font>
    <font>
      <sz val="12"/>
      <color theme="0" tint="-0.499984740745262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5" tint="-0.249977111117893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11"/>
      <color theme="5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  <font>
      <sz val="12"/>
      <color rgb="FFC00000"/>
      <name val="Cambria"/>
      <family val="1"/>
      <scheme val="major"/>
    </font>
    <font>
      <b/>
      <sz val="12"/>
      <color rgb="FFC00000"/>
      <name val="Cambria"/>
      <family val="1"/>
      <scheme val="major"/>
    </font>
    <font>
      <i/>
      <sz val="11"/>
      <color theme="5"/>
      <name val="Cambria"/>
      <family val="1"/>
      <scheme val="major"/>
    </font>
    <font>
      <i/>
      <sz val="12"/>
      <color rgb="FFC00000"/>
      <name val="Cambria"/>
      <family val="1"/>
      <scheme val="major"/>
    </font>
    <font>
      <i/>
      <sz val="12"/>
      <color theme="1"/>
      <name val="Cambria"/>
      <family val="1"/>
      <scheme val="major"/>
    </font>
    <font>
      <u/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4" fontId="0" fillId="0" borderId="0" xfId="0" applyNumberFormat="1" applyBorder="1"/>
    <xf numFmtId="0" fontId="0" fillId="0" borderId="5" xfId="0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0" fontId="0" fillId="0" borderId="13" xfId="0" applyBorder="1"/>
    <xf numFmtId="0" fontId="0" fillId="0" borderId="0" xfId="0" applyNumberFormat="1" applyBorder="1"/>
    <xf numFmtId="0" fontId="0" fillId="0" borderId="15" xfId="0" applyBorder="1"/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Border="1"/>
    <xf numFmtId="14" fontId="0" fillId="0" borderId="19" xfId="0" applyNumberFormat="1" applyBorder="1"/>
    <xf numFmtId="0" fontId="0" fillId="0" borderId="20" xfId="0" applyBorder="1"/>
    <xf numFmtId="14" fontId="0" fillId="0" borderId="21" xfId="0" applyNumberFormat="1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14" fontId="0" fillId="0" borderId="25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14" fontId="0" fillId="0" borderId="28" xfId="0" applyNumberFormat="1" applyBorder="1"/>
    <xf numFmtId="14" fontId="0" fillId="0" borderId="29" xfId="0" applyNumberFormat="1" applyBorder="1"/>
    <xf numFmtId="0" fontId="0" fillId="0" borderId="0" xfId="0" applyNumberFormat="1" applyFill="1" applyBorder="1"/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34" xfId="0" applyFont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0" fillId="0" borderId="0" xfId="0" applyAlignment="1">
      <alignment horizontal="center"/>
    </xf>
    <xf numFmtId="0" fontId="3" fillId="0" borderId="39" xfId="0" applyFont="1" applyBorder="1"/>
    <xf numFmtId="0" fontId="3" fillId="0" borderId="27" xfId="0" applyFont="1" applyBorder="1" applyAlignment="1">
      <alignment horizontal="center"/>
    </xf>
    <xf numFmtId="14" fontId="3" fillId="0" borderId="27" xfId="0" applyNumberFormat="1" applyFont="1" applyBorder="1" applyAlignment="1">
      <alignment horizontal="center"/>
    </xf>
    <xf numFmtId="14" fontId="3" fillId="0" borderId="27" xfId="0" applyNumberFormat="1" applyFont="1" applyFill="1" applyBorder="1" applyAlignment="1">
      <alignment horizontal="center"/>
    </xf>
    <xf numFmtId="14" fontId="3" fillId="0" borderId="29" xfId="0" applyNumberFormat="1" applyFont="1" applyBorder="1" applyAlignment="1">
      <alignment horizontal="center"/>
    </xf>
    <xf numFmtId="0" fontId="3" fillId="0" borderId="40" xfId="0" applyFont="1" applyBorder="1"/>
    <xf numFmtId="0" fontId="3" fillId="0" borderId="33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5" xfId="0" applyFont="1" applyBorder="1"/>
    <xf numFmtId="0" fontId="3" fillId="0" borderId="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27" xfId="0" quotePrefix="1" applyNumberFormat="1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3" fillId="3" borderId="40" xfId="0" applyFont="1" applyFill="1" applyBorder="1"/>
    <xf numFmtId="0" fontId="6" fillId="3" borderId="33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46" xfId="0" applyFont="1" applyBorder="1"/>
    <xf numFmtId="0" fontId="3" fillId="0" borderId="1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4" borderId="40" xfId="0" applyFont="1" applyFill="1" applyBorder="1"/>
    <xf numFmtId="0" fontId="3" fillId="4" borderId="33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0" fillId="4" borderId="0" xfId="0" applyFill="1"/>
    <xf numFmtId="0" fontId="3" fillId="5" borderId="40" xfId="0" applyFont="1" applyFill="1" applyBorder="1"/>
    <xf numFmtId="0" fontId="3" fillId="5" borderId="33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0" fillId="5" borderId="0" xfId="0" applyFill="1"/>
    <xf numFmtId="0" fontId="3" fillId="5" borderId="43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7" fillId="0" borderId="0" xfId="0" applyFont="1"/>
    <xf numFmtId="0" fontId="3" fillId="6" borderId="33" xfId="0" applyFont="1" applyFill="1" applyBorder="1" applyAlignment="1">
      <alignment horizontal="center"/>
    </xf>
    <xf numFmtId="0" fontId="0" fillId="6" borderId="0" xfId="0" applyFill="1"/>
    <xf numFmtId="14" fontId="3" fillId="7" borderId="27" xfId="0" applyNumberFormat="1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3" fillId="7" borderId="43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6" borderId="57" xfId="0" applyFont="1" applyFill="1" applyBorder="1" applyAlignment="1">
      <alignment horizontal="center"/>
    </xf>
    <xf numFmtId="0" fontId="3" fillId="8" borderId="39" xfId="0" applyFont="1" applyFill="1" applyBorder="1"/>
    <xf numFmtId="0" fontId="3" fillId="8" borderId="29" xfId="0" applyFont="1" applyFill="1" applyBorder="1" applyAlignment="1">
      <alignment horizontal="center"/>
    </xf>
    <xf numFmtId="0" fontId="3" fillId="8" borderId="40" xfId="0" applyFont="1" applyFill="1" applyBorder="1"/>
    <xf numFmtId="0" fontId="3" fillId="8" borderId="4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8" borderId="25" xfId="0" applyFont="1" applyFill="1" applyBorder="1"/>
    <xf numFmtId="0" fontId="3" fillId="8" borderId="60" xfId="0" applyFont="1" applyFill="1" applyBorder="1" applyAlignment="1">
      <alignment horizontal="center"/>
    </xf>
    <xf numFmtId="0" fontId="3" fillId="8" borderId="30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61" xfId="0" applyFont="1" applyFill="1" applyBorder="1"/>
    <xf numFmtId="0" fontId="3" fillId="8" borderId="62" xfId="0" applyFont="1" applyFill="1" applyBorder="1" applyAlignment="1">
      <alignment horizontal="center"/>
    </xf>
    <xf numFmtId="14" fontId="3" fillId="4" borderId="27" xfId="0" applyNumberFormat="1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29" xfId="0" applyNumberFormat="1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20" fontId="3" fillId="6" borderId="0" xfId="0" applyNumberFormat="1" applyFont="1" applyFill="1" applyAlignment="1">
      <alignment horizontal="center"/>
    </xf>
    <xf numFmtId="0" fontId="3" fillId="8" borderId="65" xfId="0" applyFont="1" applyFill="1" applyBorder="1"/>
    <xf numFmtId="0" fontId="3" fillId="8" borderId="23" xfId="0" applyFont="1" applyFill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7" borderId="47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8" borderId="33" xfId="0" applyFont="1" applyFill="1" applyBorder="1"/>
    <xf numFmtId="0" fontId="3" fillId="8" borderId="33" xfId="0" applyFont="1" applyFill="1" applyBorder="1" applyAlignment="1">
      <alignment horizontal="center"/>
    </xf>
    <xf numFmtId="14" fontId="3" fillId="7" borderId="29" xfId="0" applyNumberFormat="1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/>
    </xf>
    <xf numFmtId="0" fontId="3" fillId="7" borderId="4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/>
    <xf numFmtId="164" fontId="8" fillId="0" borderId="0" xfId="0" applyNumberFormat="1" applyFont="1"/>
    <xf numFmtId="14" fontId="8" fillId="0" borderId="0" xfId="0" applyNumberFormat="1" applyFont="1" applyAlignment="1">
      <alignment horizontal="center"/>
    </xf>
    <xf numFmtId="14" fontId="9" fillId="6" borderId="33" xfId="0" applyNumberFormat="1" applyFon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9" fillId="6" borderId="33" xfId="0" applyFont="1" applyFill="1" applyBorder="1" applyAlignment="1">
      <alignment horizontal="center"/>
    </xf>
    <xf numFmtId="164" fontId="10" fillId="6" borderId="33" xfId="0" applyNumberFormat="1" applyFont="1" applyFill="1" applyBorder="1" applyAlignment="1">
      <alignment horizontal="center"/>
    </xf>
    <xf numFmtId="14" fontId="10" fillId="6" borderId="33" xfId="0" applyNumberFormat="1" applyFont="1" applyFill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9" fillId="0" borderId="8" xfId="0" applyFont="1" applyBorder="1" applyAlignment="1">
      <alignment horizontal="center"/>
    </xf>
    <xf numFmtId="0" fontId="12" fillId="0" borderId="0" xfId="0" applyFont="1"/>
    <xf numFmtId="0" fontId="9" fillId="0" borderId="0" xfId="0" applyFont="1" applyBorder="1" applyAlignment="1">
      <alignment horizontal="center"/>
    </xf>
    <xf numFmtId="14" fontId="9" fillId="0" borderId="27" xfId="0" applyNumberFormat="1" applyFont="1" applyBorder="1" applyAlignment="1">
      <alignment horizontal="center"/>
    </xf>
    <xf numFmtId="14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6" borderId="33" xfId="0" applyNumberFormat="1" applyFill="1" applyBorder="1" applyAlignment="1">
      <alignment horizontal="center"/>
    </xf>
    <xf numFmtId="14" fontId="9" fillId="6" borderId="47" xfId="0" applyNumberFormat="1" applyFont="1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10" fillId="6" borderId="47" xfId="0" applyFont="1" applyFill="1" applyBorder="1" applyAlignment="1">
      <alignment horizontal="center"/>
    </xf>
    <xf numFmtId="0" fontId="9" fillId="6" borderId="47" xfId="0" applyFont="1" applyFill="1" applyBorder="1" applyAlignment="1">
      <alignment horizontal="center"/>
    </xf>
    <xf numFmtId="0" fontId="0" fillId="0" borderId="39" xfId="0" applyBorder="1"/>
    <xf numFmtId="0" fontId="0" fillId="10" borderId="27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13" fillId="0" borderId="40" xfId="0" applyFont="1" applyBorder="1"/>
    <xf numFmtId="0" fontId="13" fillId="10" borderId="33" xfId="0" applyFont="1" applyFill="1" applyBorder="1" applyAlignment="1">
      <alignment horizontal="center"/>
    </xf>
    <xf numFmtId="0" fontId="13" fillId="10" borderId="41" xfId="0" applyFont="1" applyFill="1" applyBorder="1" applyAlignment="1">
      <alignment horizontal="center"/>
    </xf>
    <xf numFmtId="0" fontId="13" fillId="10" borderId="40" xfId="0" applyFont="1" applyFill="1" applyBorder="1"/>
    <xf numFmtId="0" fontId="13" fillId="0" borderId="33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10" borderId="42" xfId="0" applyFont="1" applyFill="1" applyBorder="1"/>
    <xf numFmtId="0" fontId="13" fillId="0" borderId="43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33" xfId="0" applyFont="1" applyBorder="1" applyAlignment="1">
      <alignment horizontal="center"/>
    </xf>
    <xf numFmtId="0" fontId="16" fillId="4" borderId="41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6" fillId="7" borderId="43" xfId="0" applyFont="1" applyFill="1" applyBorder="1" applyAlignment="1">
      <alignment horizontal="center"/>
    </xf>
    <xf numFmtId="0" fontId="16" fillId="4" borderId="44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5" fillId="6" borderId="0" xfId="0" applyFont="1" applyFill="1"/>
    <xf numFmtId="0" fontId="16" fillId="0" borderId="27" xfId="0" applyFont="1" applyBorder="1" applyAlignment="1">
      <alignment horizontal="center"/>
    </xf>
    <xf numFmtId="0" fontId="16" fillId="4" borderId="29" xfId="0" applyFont="1" applyFill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14" fontId="16" fillId="4" borderId="39" xfId="0" applyNumberFormat="1" applyFont="1" applyFill="1" applyBorder="1" applyAlignment="1">
      <alignment horizontal="center"/>
    </xf>
    <xf numFmtId="14" fontId="16" fillId="4" borderId="26" xfId="0" applyNumberFormat="1" applyFont="1" applyFill="1" applyBorder="1" applyAlignment="1">
      <alignment horizontal="center"/>
    </xf>
    <xf numFmtId="14" fontId="16" fillId="4" borderId="24" xfId="0" applyNumberFormat="1" applyFont="1" applyFill="1" applyBorder="1" applyAlignment="1">
      <alignment horizontal="center"/>
    </xf>
    <xf numFmtId="0" fontId="16" fillId="4" borderId="40" xfId="0" applyFont="1" applyFill="1" applyBorder="1" applyAlignment="1">
      <alignment horizontal="center"/>
    </xf>
    <xf numFmtId="0" fontId="16" fillId="4" borderId="69" xfId="0" applyFont="1" applyFill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6" fillId="4" borderId="42" xfId="0" applyFont="1" applyFill="1" applyBorder="1" applyAlignment="1">
      <alignment horizontal="center"/>
    </xf>
    <xf numFmtId="0" fontId="16" fillId="7" borderId="67" xfId="0" applyFont="1" applyFill="1" applyBorder="1" applyAlignment="1">
      <alignment horizontal="center"/>
    </xf>
    <xf numFmtId="0" fontId="15" fillId="0" borderId="0" xfId="0" applyFont="1" applyFill="1"/>
    <xf numFmtId="0" fontId="16" fillId="6" borderId="19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6" borderId="38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6" fillId="0" borderId="65" xfId="0" applyFont="1" applyBorder="1" applyAlignment="1">
      <alignment horizontal="center"/>
    </xf>
    <xf numFmtId="0" fontId="16" fillId="4" borderId="65" xfId="0" applyFont="1" applyFill="1" applyBorder="1" applyAlignment="1">
      <alignment horizontal="center"/>
    </xf>
    <xf numFmtId="0" fontId="16" fillId="7" borderId="47" xfId="0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0" fontId="16" fillId="6" borderId="40" xfId="0" applyFont="1" applyFill="1" applyBorder="1" applyAlignment="1">
      <alignment horizontal="center"/>
    </xf>
    <xf numFmtId="0" fontId="16" fillId="7" borderId="24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14" fontId="16" fillId="11" borderId="24" xfId="0" applyNumberFormat="1" applyFont="1" applyFill="1" applyBorder="1" applyAlignment="1">
      <alignment horizontal="center"/>
    </xf>
    <xf numFmtId="0" fontId="16" fillId="11" borderId="67" xfId="0" applyFont="1" applyFill="1" applyBorder="1" applyAlignment="1">
      <alignment horizontal="center"/>
    </xf>
    <xf numFmtId="166" fontId="16" fillId="11" borderId="62" xfId="0" applyNumberFormat="1" applyFont="1" applyFill="1" applyBorder="1" applyAlignment="1">
      <alignment horizontal="center"/>
    </xf>
    <xf numFmtId="166" fontId="16" fillId="11" borderId="2" xfId="0" applyNumberFormat="1" applyFont="1" applyFill="1" applyBorder="1" applyAlignment="1">
      <alignment horizontal="center"/>
    </xf>
    <xf numFmtId="166" fontId="16" fillId="6" borderId="0" xfId="0" applyNumberFormat="1" applyFont="1" applyFill="1" applyAlignment="1">
      <alignment horizontal="center"/>
    </xf>
    <xf numFmtId="166" fontId="16" fillId="6" borderId="2" xfId="0" applyNumberFormat="1" applyFont="1" applyFill="1" applyBorder="1" applyAlignment="1">
      <alignment horizontal="center"/>
    </xf>
    <xf numFmtId="166" fontId="16" fillId="6" borderId="19" xfId="0" applyNumberFormat="1" applyFont="1" applyFill="1" applyBorder="1" applyAlignment="1">
      <alignment horizontal="center"/>
    </xf>
    <xf numFmtId="166" fontId="16" fillId="6" borderId="0" xfId="0" applyNumberFormat="1" applyFont="1" applyFill="1" applyBorder="1" applyAlignment="1">
      <alignment horizontal="center"/>
    </xf>
    <xf numFmtId="166" fontId="16" fillId="6" borderId="38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5" fillId="6" borderId="0" xfId="0" applyFont="1" applyFill="1" applyBorder="1"/>
    <xf numFmtId="0" fontId="15" fillId="6" borderId="38" xfId="0" applyFont="1" applyFill="1" applyBorder="1"/>
    <xf numFmtId="0" fontId="16" fillId="11" borderId="24" xfId="0" applyFont="1" applyFill="1" applyBorder="1" applyAlignment="1">
      <alignment horizontal="center"/>
    </xf>
    <xf numFmtId="0" fontId="16" fillId="4" borderId="24" xfId="0" applyFont="1" applyFill="1" applyBorder="1" applyAlignment="1">
      <alignment horizontal="center"/>
    </xf>
    <xf numFmtId="0" fontId="16" fillId="11" borderId="11" xfId="0" applyFont="1" applyFill="1" applyBorder="1" applyAlignment="1">
      <alignment horizontal="center"/>
    </xf>
    <xf numFmtId="0" fontId="16" fillId="11" borderId="66" xfId="0" applyFont="1" applyFill="1" applyBorder="1" applyAlignment="1">
      <alignment horizontal="center"/>
    </xf>
    <xf numFmtId="0" fontId="16" fillId="0" borderId="33" xfId="0" applyNumberFormat="1" applyFont="1" applyFill="1" applyBorder="1" applyAlignment="1">
      <alignment horizontal="center"/>
    </xf>
    <xf numFmtId="0" fontId="16" fillId="11" borderId="40" xfId="0" applyFont="1" applyFill="1" applyBorder="1" applyAlignment="1">
      <alignment horizontal="center"/>
    </xf>
    <xf numFmtId="0" fontId="16" fillId="11" borderId="41" xfId="0" applyFont="1" applyFill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16" fillId="7" borderId="67" xfId="0" applyFont="1" applyFill="1" applyBorder="1" applyAlignment="1">
      <alignment horizontal="center" vertical="center"/>
    </xf>
    <xf numFmtId="0" fontId="16" fillId="4" borderId="66" xfId="0" applyFont="1" applyFill="1" applyBorder="1" applyAlignment="1">
      <alignment horizontal="center"/>
    </xf>
    <xf numFmtId="0" fontId="16" fillId="7" borderId="52" xfId="0" applyFont="1" applyFill="1" applyBorder="1" applyAlignment="1">
      <alignment horizontal="center"/>
    </xf>
    <xf numFmtId="0" fontId="16" fillId="7" borderId="15" xfId="0" applyFont="1" applyFill="1" applyBorder="1" applyAlignment="1">
      <alignment horizontal="center"/>
    </xf>
    <xf numFmtId="0" fontId="16" fillId="4" borderId="15" xfId="0" applyFont="1" applyFill="1" applyBorder="1" applyAlignment="1">
      <alignment horizontal="center"/>
    </xf>
    <xf numFmtId="0" fontId="15" fillId="0" borderId="0" xfId="0" applyFont="1" applyAlignment="1"/>
    <xf numFmtId="0" fontId="16" fillId="8" borderId="40" xfId="0" applyFont="1" applyFill="1" applyBorder="1" applyAlignment="1">
      <alignment horizontal="center"/>
    </xf>
    <xf numFmtId="0" fontId="16" fillId="8" borderId="41" xfId="0" applyFont="1" applyFill="1" applyBorder="1" applyAlignment="1">
      <alignment horizontal="center"/>
    </xf>
    <xf numFmtId="0" fontId="16" fillId="8" borderId="65" xfId="0" applyFont="1" applyFill="1" applyBorder="1" applyAlignment="1">
      <alignment horizontal="center"/>
    </xf>
    <xf numFmtId="0" fontId="16" fillId="8" borderId="23" xfId="0" applyFont="1" applyFill="1" applyBorder="1" applyAlignment="1">
      <alignment horizontal="center"/>
    </xf>
    <xf numFmtId="0" fontId="16" fillId="8" borderId="33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23" fillId="4" borderId="67" xfId="0" applyFont="1" applyFill="1" applyBorder="1" applyAlignment="1">
      <alignment horizontal="center"/>
    </xf>
    <xf numFmtId="0" fontId="16" fillId="11" borderId="40" xfId="0" applyFont="1" applyFill="1" applyBorder="1" applyAlignment="1">
      <alignment horizontal="center" wrapText="1"/>
    </xf>
    <xf numFmtId="0" fontId="16" fillId="0" borderId="40" xfId="0" applyFont="1" applyFill="1" applyBorder="1" applyAlignment="1">
      <alignment horizontal="center"/>
    </xf>
    <xf numFmtId="0" fontId="16" fillId="8" borderId="46" xfId="0" applyFont="1" applyFill="1" applyBorder="1" applyAlignment="1">
      <alignment horizontal="center"/>
    </xf>
    <xf numFmtId="0" fontId="16" fillId="8" borderId="22" xfId="0" applyFont="1" applyFill="1" applyBorder="1" applyAlignment="1">
      <alignment horizontal="center"/>
    </xf>
    <xf numFmtId="0" fontId="18" fillId="6" borderId="42" xfId="0" applyFont="1" applyFill="1" applyBorder="1" applyAlignment="1">
      <alignment horizontal="center"/>
    </xf>
    <xf numFmtId="0" fontId="18" fillId="6" borderId="44" xfId="0" applyFont="1" applyFill="1" applyBorder="1" applyAlignment="1">
      <alignment horizontal="center"/>
    </xf>
    <xf numFmtId="0" fontId="21" fillId="11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7" borderId="48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4" borderId="45" xfId="0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4" fillId="11" borderId="24" xfId="0" applyFont="1" applyFill="1" applyBorder="1" applyAlignment="1">
      <alignment horizontal="center"/>
    </xf>
    <xf numFmtId="0" fontId="24" fillId="11" borderId="11" xfId="0" applyFont="1" applyFill="1" applyBorder="1" applyAlignment="1">
      <alignment horizontal="center"/>
    </xf>
    <xf numFmtId="0" fontId="24" fillId="11" borderId="66" xfId="0" applyFont="1" applyFill="1" applyBorder="1" applyAlignment="1">
      <alignment horizontal="center"/>
    </xf>
    <xf numFmtId="0" fontId="24" fillId="11" borderId="67" xfId="0" applyFont="1" applyFill="1" applyBorder="1" applyAlignment="1">
      <alignment horizontal="center"/>
    </xf>
    <xf numFmtId="0" fontId="23" fillId="11" borderId="57" xfId="0" applyFont="1" applyFill="1" applyBorder="1" applyAlignment="1">
      <alignment horizontal="center"/>
    </xf>
    <xf numFmtId="0" fontId="23" fillId="11" borderId="33" xfId="0" applyFont="1" applyFill="1" applyBorder="1" applyAlignment="1">
      <alignment horizontal="center"/>
    </xf>
    <xf numFmtId="0" fontId="23" fillId="11" borderId="69" xfId="0" applyFont="1" applyFill="1" applyBorder="1" applyAlignment="1">
      <alignment horizontal="center"/>
    </xf>
    <xf numFmtId="0" fontId="16" fillId="12" borderId="41" xfId="0" applyFont="1" applyFill="1" applyBorder="1" applyAlignment="1">
      <alignment horizontal="center"/>
    </xf>
    <xf numFmtId="0" fontId="16" fillId="12" borderId="33" xfId="0" applyFont="1" applyFill="1" applyBorder="1" applyAlignment="1">
      <alignment horizontal="center"/>
    </xf>
    <xf numFmtId="0" fontId="19" fillId="11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7" borderId="48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4" borderId="45" xfId="0" applyFont="1" applyFill="1" applyBorder="1" applyAlignment="1">
      <alignment horizontal="center" vertical="center"/>
    </xf>
    <xf numFmtId="0" fontId="19" fillId="7" borderId="17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29" fillId="0" borderId="0" xfId="0" applyFont="1"/>
    <xf numFmtId="166" fontId="15" fillId="0" borderId="0" xfId="0" applyNumberFormat="1" applyFont="1" applyFill="1"/>
    <xf numFmtId="166" fontId="27" fillId="0" borderId="0" xfId="0" applyNumberFormat="1" applyFont="1" applyFill="1"/>
    <xf numFmtId="0" fontId="15" fillId="0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166" fontId="27" fillId="0" borderId="0" xfId="0" applyNumberFormat="1" applyFont="1" applyFill="1" applyAlignment="1">
      <alignment horizontal="center"/>
    </xf>
    <xf numFmtId="166" fontId="15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33" fillId="11" borderId="67" xfId="0" applyFont="1" applyFill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4" borderId="67" xfId="0" applyFont="1" applyFill="1" applyBorder="1" applyAlignment="1">
      <alignment horizontal="center"/>
    </xf>
    <xf numFmtId="0" fontId="33" fillId="4" borderId="41" xfId="0" applyFont="1" applyFill="1" applyBorder="1" applyAlignment="1">
      <alignment horizontal="center"/>
    </xf>
    <xf numFmtId="0" fontId="33" fillId="7" borderId="67" xfId="0" applyFont="1" applyFill="1" applyBorder="1" applyAlignment="1">
      <alignment horizontal="center"/>
    </xf>
    <xf numFmtId="14" fontId="16" fillId="13" borderId="27" xfId="0" applyNumberFormat="1" applyFont="1" applyFill="1" applyBorder="1" applyAlignment="1">
      <alignment horizontal="center"/>
    </xf>
    <xf numFmtId="0" fontId="16" fillId="13" borderId="33" xfId="0" applyFont="1" applyFill="1" applyBorder="1" applyAlignment="1">
      <alignment horizontal="center"/>
    </xf>
    <xf numFmtId="166" fontId="16" fillId="13" borderId="10" xfId="0" applyNumberFormat="1" applyFont="1" applyFill="1" applyBorder="1" applyAlignment="1">
      <alignment horizontal="center"/>
    </xf>
    <xf numFmtId="14" fontId="16" fillId="14" borderId="27" xfId="0" applyNumberFormat="1" applyFont="1" applyFill="1" applyBorder="1" applyAlignment="1">
      <alignment horizontal="center"/>
    </xf>
    <xf numFmtId="0" fontId="16" fillId="14" borderId="33" xfId="0" applyFont="1" applyFill="1" applyBorder="1" applyAlignment="1">
      <alignment horizontal="center"/>
    </xf>
    <xf numFmtId="166" fontId="16" fillId="14" borderId="10" xfId="0" applyNumberFormat="1" applyFont="1" applyFill="1" applyBorder="1" applyAlignment="1">
      <alignment horizontal="center"/>
    </xf>
    <xf numFmtId="14" fontId="16" fillId="13" borderId="26" xfId="0" applyNumberFormat="1" applyFont="1" applyFill="1" applyBorder="1" applyAlignment="1">
      <alignment horizontal="center"/>
    </xf>
    <xf numFmtId="0" fontId="16" fillId="13" borderId="69" xfId="0" applyFont="1" applyFill="1" applyBorder="1" applyAlignment="1">
      <alignment horizontal="center"/>
    </xf>
    <xf numFmtId="166" fontId="16" fillId="13" borderId="70" xfId="0" applyNumberFormat="1" applyFont="1" applyFill="1" applyBorder="1" applyAlignment="1">
      <alignment horizontal="center"/>
    </xf>
    <xf numFmtId="0" fontId="16" fillId="13" borderId="27" xfId="0" applyFont="1" applyFill="1" applyBorder="1" applyAlignment="1">
      <alignment horizontal="center"/>
    </xf>
    <xf numFmtId="0" fontId="23" fillId="13" borderId="14" xfId="0" applyFont="1" applyFill="1" applyBorder="1" applyAlignment="1">
      <alignment horizontal="center"/>
    </xf>
    <xf numFmtId="0" fontId="23" fillId="13" borderId="33" xfId="0" applyFont="1" applyFill="1" applyBorder="1" applyAlignment="1">
      <alignment horizontal="center"/>
    </xf>
    <xf numFmtId="0" fontId="33" fillId="13" borderId="3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21" fillId="13" borderId="8" xfId="0" applyFont="1" applyFill="1" applyBorder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6" fillId="13" borderId="26" xfId="0" applyFont="1" applyFill="1" applyBorder="1" applyAlignment="1">
      <alignment horizontal="center"/>
    </xf>
    <xf numFmtId="0" fontId="23" fillId="13" borderId="13" xfId="0" applyFont="1" applyFill="1" applyBorder="1" applyAlignment="1">
      <alignment horizontal="center"/>
    </xf>
    <xf numFmtId="0" fontId="23" fillId="13" borderId="69" xfId="0" applyFont="1" applyFill="1" applyBorder="1" applyAlignment="1">
      <alignment horizontal="center"/>
    </xf>
    <xf numFmtId="0" fontId="33" fillId="13" borderId="69" xfId="0" applyFont="1" applyFill="1" applyBorder="1" applyAlignment="1">
      <alignment horizontal="center"/>
    </xf>
    <xf numFmtId="0" fontId="23" fillId="13" borderId="15" xfId="0" applyFont="1" applyFill="1" applyBorder="1" applyAlignment="1">
      <alignment horizontal="center"/>
    </xf>
    <xf numFmtId="0" fontId="21" fillId="13" borderId="6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14" fontId="16" fillId="14" borderId="27" xfId="0" quotePrefix="1" applyNumberFormat="1" applyFont="1" applyFill="1" applyBorder="1" applyAlignment="1">
      <alignment horizontal="center"/>
    </xf>
    <xf numFmtId="0" fontId="23" fillId="14" borderId="27" xfId="0" applyFont="1" applyFill="1" applyBorder="1" applyAlignment="1">
      <alignment horizontal="center"/>
    </xf>
    <xf numFmtId="0" fontId="23" fillId="14" borderId="14" xfId="0" applyFont="1" applyFill="1" applyBorder="1" applyAlignment="1">
      <alignment horizontal="center"/>
    </xf>
    <xf numFmtId="0" fontId="23" fillId="14" borderId="33" xfId="0" applyFont="1" applyFill="1" applyBorder="1" applyAlignment="1">
      <alignment horizontal="center"/>
    </xf>
    <xf numFmtId="0" fontId="23" fillId="14" borderId="47" xfId="0" applyFont="1" applyFill="1" applyBorder="1" applyAlignment="1">
      <alignment horizontal="center"/>
    </xf>
    <xf numFmtId="0" fontId="16" fillId="14" borderId="0" xfId="0" applyFont="1" applyFill="1" applyAlignment="1">
      <alignment horizontal="center"/>
    </xf>
    <xf numFmtId="0" fontId="21" fillId="14" borderId="8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9" fillId="14" borderId="8" xfId="0" applyFont="1" applyFill="1" applyBorder="1" applyAlignment="1">
      <alignment horizontal="center" vertical="center"/>
    </xf>
    <xf numFmtId="166" fontId="16" fillId="6" borderId="0" xfId="0" applyNumberFormat="1" applyFont="1" applyFill="1" applyAlignment="1">
      <alignment horizontal="left"/>
    </xf>
    <xf numFmtId="0" fontId="33" fillId="14" borderId="33" xfId="0" applyFont="1" applyFill="1" applyBorder="1" applyAlignment="1">
      <alignment horizontal="center"/>
    </xf>
    <xf numFmtId="14" fontId="16" fillId="14" borderId="49" xfId="0" applyNumberFormat="1" applyFont="1" applyFill="1" applyBorder="1" applyAlignment="1">
      <alignment horizontal="center"/>
    </xf>
    <xf numFmtId="0" fontId="16" fillId="14" borderId="57" xfId="0" applyFont="1" applyFill="1" applyBorder="1" applyAlignment="1">
      <alignment horizontal="center"/>
    </xf>
    <xf numFmtId="166" fontId="16" fillId="14" borderId="53" xfId="0" applyNumberFormat="1" applyFont="1" applyFill="1" applyBorder="1" applyAlignment="1">
      <alignment horizontal="center"/>
    </xf>
    <xf numFmtId="0" fontId="23" fillId="14" borderId="49" xfId="0" applyFont="1" applyFill="1" applyBorder="1" applyAlignment="1">
      <alignment horizontal="center"/>
    </xf>
    <xf numFmtId="0" fontId="24" fillId="14" borderId="24" xfId="0" applyFont="1" applyFill="1" applyBorder="1" applyAlignment="1">
      <alignment horizontal="center"/>
    </xf>
    <xf numFmtId="0" fontId="23" fillId="14" borderId="59" xfId="0" applyFont="1" applyFill="1" applyBorder="1" applyAlignment="1">
      <alignment horizontal="center"/>
    </xf>
    <xf numFmtId="0" fontId="24" fillId="14" borderId="11" xfId="0" applyFont="1" applyFill="1" applyBorder="1" applyAlignment="1">
      <alignment horizontal="center"/>
    </xf>
    <xf numFmtId="0" fontId="23" fillId="14" borderId="57" xfId="0" applyFont="1" applyFill="1" applyBorder="1" applyAlignment="1">
      <alignment horizontal="center"/>
    </xf>
    <xf numFmtId="0" fontId="24" fillId="14" borderId="66" xfId="0" applyFont="1" applyFill="1" applyBorder="1" applyAlignment="1">
      <alignment horizontal="center"/>
    </xf>
    <xf numFmtId="0" fontId="24" fillId="14" borderId="67" xfId="0" applyFont="1" applyFill="1" applyBorder="1" applyAlignment="1">
      <alignment horizontal="center"/>
    </xf>
    <xf numFmtId="0" fontId="33" fillId="14" borderId="57" xfId="0" applyFont="1" applyFill="1" applyBorder="1" applyAlignment="1">
      <alignment horizontal="center"/>
    </xf>
    <xf numFmtId="0" fontId="33" fillId="14" borderId="67" xfId="0" applyFont="1" applyFill="1" applyBorder="1" applyAlignment="1">
      <alignment horizontal="center"/>
    </xf>
    <xf numFmtId="0" fontId="23" fillId="14" borderId="52" xfId="0" applyFont="1" applyFill="1" applyBorder="1" applyAlignment="1">
      <alignment horizontal="center"/>
    </xf>
    <xf numFmtId="0" fontId="16" fillId="14" borderId="2" xfId="0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9" fillId="14" borderId="3" xfId="0" applyFont="1" applyFill="1" applyBorder="1" applyAlignment="1">
      <alignment horizontal="center" vertical="center"/>
    </xf>
    <xf numFmtId="0" fontId="33" fillId="0" borderId="40" xfId="0" applyFont="1" applyBorder="1" applyAlignment="1">
      <alignment horizontal="center"/>
    </xf>
    <xf numFmtId="0" fontId="33" fillId="0" borderId="0" xfId="0" applyFont="1" applyFill="1"/>
    <xf numFmtId="0" fontId="14" fillId="8" borderId="40" xfId="0" applyFont="1" applyFill="1" applyBorder="1" applyAlignment="1">
      <alignment horizontal="center"/>
    </xf>
    <xf numFmtId="0" fontId="14" fillId="12" borderId="4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9" fillId="0" borderId="33" xfId="0" applyFont="1" applyBorder="1" applyAlignment="1">
      <alignment horizontal="center"/>
    </xf>
    <xf numFmtId="0" fontId="29" fillId="9" borderId="0" xfId="0" applyFont="1" applyFill="1"/>
    <xf numFmtId="0" fontId="29" fillId="9" borderId="33" xfId="0" applyFont="1" applyFill="1" applyBorder="1" applyAlignment="1">
      <alignment horizontal="center"/>
    </xf>
    <xf numFmtId="0" fontId="16" fillId="7" borderId="33" xfId="0" applyFont="1" applyFill="1" applyBorder="1" applyAlignment="1">
      <alignment horizontal="center"/>
    </xf>
    <xf numFmtId="0" fontId="16" fillId="7" borderId="57" xfId="0" applyFont="1" applyFill="1" applyBorder="1" applyAlignment="1">
      <alignment horizontal="center"/>
    </xf>
    <xf numFmtId="0" fontId="16" fillId="7" borderId="69" xfId="0" applyFont="1" applyFill="1" applyBorder="1" applyAlignment="1">
      <alignment horizontal="center"/>
    </xf>
    <xf numFmtId="0" fontId="16" fillId="7" borderId="40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7" borderId="40" xfId="0" applyFont="1" applyFill="1" applyBorder="1" applyAlignment="1">
      <alignment horizontal="center" vertical="center"/>
    </xf>
    <xf numFmtId="14" fontId="16" fillId="7" borderId="27" xfId="0" applyNumberFormat="1" applyFont="1" applyFill="1" applyBorder="1" applyAlignment="1">
      <alignment horizontal="center"/>
    </xf>
    <xf numFmtId="14" fontId="16" fillId="7" borderId="49" xfId="0" applyNumberFormat="1" applyFont="1" applyFill="1" applyBorder="1" applyAlignment="1">
      <alignment horizontal="center"/>
    </xf>
    <xf numFmtId="14" fontId="16" fillId="7" borderId="26" xfId="0" applyNumberFormat="1" applyFont="1" applyFill="1" applyBorder="1" applyAlignment="1">
      <alignment horizontal="center"/>
    </xf>
    <xf numFmtId="14" fontId="16" fillId="4" borderId="27" xfId="0" applyNumberFormat="1" applyFont="1" applyFill="1" applyBorder="1" applyAlignment="1">
      <alignment horizontal="center"/>
    </xf>
    <xf numFmtId="0" fontId="0" fillId="0" borderId="0" xfId="0"/>
    <xf numFmtId="0" fontId="16" fillId="11" borderId="33" xfId="0" applyFont="1" applyFill="1" applyBorder="1" applyAlignment="1">
      <alignment horizontal="center" wrapText="1"/>
    </xf>
    <xf numFmtId="0" fontId="14" fillId="8" borderId="33" xfId="0" applyFont="1" applyFill="1" applyBorder="1" applyAlignment="1">
      <alignment horizontal="center"/>
    </xf>
    <xf numFmtId="0" fontId="14" fillId="12" borderId="33" xfId="0" applyFont="1" applyFill="1" applyBorder="1" applyAlignment="1">
      <alignment horizontal="center"/>
    </xf>
    <xf numFmtId="0" fontId="16" fillId="8" borderId="14" xfId="0" applyFont="1" applyFill="1" applyBorder="1" applyAlignment="1">
      <alignment horizontal="center"/>
    </xf>
    <xf numFmtId="0" fontId="29" fillId="0" borderId="43" xfId="0" applyFont="1" applyBorder="1" applyAlignment="1">
      <alignment horizontal="center"/>
    </xf>
    <xf numFmtId="0" fontId="29" fillId="14" borderId="43" xfId="0" applyFont="1" applyFill="1" applyBorder="1" applyAlignment="1">
      <alignment horizontal="center"/>
    </xf>
    <xf numFmtId="0" fontId="29" fillId="14" borderId="14" xfId="0" applyFont="1" applyFill="1" applyBorder="1" applyAlignment="1">
      <alignment horizontal="center"/>
    </xf>
    <xf numFmtId="0" fontId="29" fillId="14" borderId="33" xfId="0" applyFont="1" applyFill="1" applyBorder="1" applyAlignment="1">
      <alignment horizontal="center"/>
    </xf>
    <xf numFmtId="0" fontId="29" fillId="15" borderId="43" xfId="0" applyFont="1" applyFill="1" applyBorder="1" applyAlignment="1">
      <alignment horizontal="center"/>
    </xf>
    <xf numFmtId="0" fontId="29" fillId="15" borderId="14" xfId="0" applyFont="1" applyFill="1" applyBorder="1" applyAlignment="1">
      <alignment horizontal="center"/>
    </xf>
    <xf numFmtId="0" fontId="29" fillId="15" borderId="33" xfId="0" applyFont="1" applyFill="1" applyBorder="1" applyAlignment="1">
      <alignment horizontal="center"/>
    </xf>
    <xf numFmtId="0" fontId="29" fillId="16" borderId="43" xfId="0" applyFont="1" applyFill="1" applyBorder="1" applyAlignment="1">
      <alignment horizontal="center"/>
    </xf>
    <xf numFmtId="0" fontId="29" fillId="16" borderId="14" xfId="0" applyFont="1" applyFill="1" applyBorder="1" applyAlignment="1">
      <alignment horizontal="center"/>
    </xf>
    <xf numFmtId="0" fontId="29" fillId="16" borderId="33" xfId="0" applyFont="1" applyFill="1" applyBorder="1" applyAlignment="1">
      <alignment horizontal="center"/>
    </xf>
    <xf numFmtId="14" fontId="16" fillId="15" borderId="24" xfId="0" applyNumberFormat="1" applyFont="1" applyFill="1" applyBorder="1" applyAlignment="1">
      <alignment horizontal="center"/>
    </xf>
    <xf numFmtId="0" fontId="16" fillId="15" borderId="67" xfId="0" applyFont="1" applyFill="1" applyBorder="1" applyAlignment="1">
      <alignment horizontal="center"/>
    </xf>
    <xf numFmtId="0" fontId="16" fillId="8" borderId="15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14" fontId="16" fillId="11" borderId="11" xfId="0" applyNumberFormat="1" applyFont="1" applyFill="1" applyBorder="1" applyAlignment="1">
      <alignment horizontal="center"/>
    </xf>
    <xf numFmtId="0" fontId="16" fillId="8" borderId="21" xfId="0" applyFont="1" applyFill="1" applyBorder="1" applyAlignment="1">
      <alignment horizontal="right"/>
    </xf>
    <xf numFmtId="0" fontId="16" fillId="8" borderId="12" xfId="0" applyFont="1" applyFill="1" applyBorder="1" applyAlignment="1">
      <alignment horizontal="right"/>
    </xf>
    <xf numFmtId="14" fontId="16" fillId="14" borderId="59" xfId="0" applyNumberFormat="1" applyFont="1" applyFill="1" applyBorder="1" applyAlignment="1">
      <alignment horizontal="center"/>
    </xf>
    <xf numFmtId="14" fontId="16" fillId="14" borderId="14" xfId="0" applyNumberFormat="1" applyFont="1" applyFill="1" applyBorder="1" applyAlignment="1">
      <alignment horizontal="center"/>
    </xf>
    <xf numFmtId="14" fontId="16" fillId="13" borderId="14" xfId="0" applyNumberFormat="1" applyFont="1" applyFill="1" applyBorder="1" applyAlignment="1">
      <alignment horizontal="center"/>
    </xf>
    <xf numFmtId="14" fontId="16" fillId="15" borderId="11" xfId="0" applyNumberFormat="1" applyFont="1" applyFill="1" applyBorder="1" applyAlignment="1">
      <alignment horizontal="center"/>
    </xf>
    <xf numFmtId="14" fontId="16" fillId="4" borderId="11" xfId="0" applyNumberFormat="1" applyFont="1" applyFill="1" applyBorder="1" applyAlignment="1">
      <alignment horizontal="center"/>
    </xf>
    <xf numFmtId="14" fontId="16" fillId="7" borderId="59" xfId="0" applyNumberFormat="1" applyFont="1" applyFill="1" applyBorder="1" applyAlignment="1">
      <alignment horizontal="center"/>
    </xf>
    <xf numFmtId="14" fontId="16" fillId="4" borderId="14" xfId="0" applyNumberFormat="1" applyFont="1" applyFill="1" applyBorder="1" applyAlignment="1">
      <alignment horizontal="center"/>
    </xf>
    <xf numFmtId="14" fontId="16" fillId="7" borderId="14" xfId="0" applyNumberFormat="1" applyFont="1" applyFill="1" applyBorder="1" applyAlignment="1">
      <alignment horizontal="center"/>
    </xf>
    <xf numFmtId="14" fontId="16" fillId="7" borderId="13" xfId="0" applyNumberFormat="1" applyFont="1" applyFill="1" applyBorder="1" applyAlignment="1">
      <alignment horizontal="center"/>
    </xf>
    <xf numFmtId="14" fontId="16" fillId="4" borderId="46" xfId="0" applyNumberFormat="1" applyFont="1" applyFill="1" applyBorder="1" applyAlignment="1">
      <alignment horizontal="center"/>
    </xf>
    <xf numFmtId="14" fontId="16" fillId="4" borderId="13" xfId="0" applyNumberFormat="1" applyFont="1" applyFill="1" applyBorder="1" applyAlignment="1">
      <alignment horizontal="center"/>
    </xf>
    <xf numFmtId="166" fontId="16" fillId="15" borderId="62" xfId="0" applyNumberFormat="1" applyFont="1" applyFill="1" applyBorder="1" applyAlignment="1">
      <alignment horizontal="center"/>
    </xf>
    <xf numFmtId="166" fontId="16" fillId="4" borderId="62" xfId="0" applyNumberFormat="1" applyFont="1" applyFill="1" applyBorder="1" applyAlignment="1">
      <alignment horizontal="center"/>
    </xf>
    <xf numFmtId="166" fontId="16" fillId="7" borderId="53" xfId="0" applyNumberFormat="1" applyFont="1" applyFill="1" applyBorder="1" applyAlignment="1">
      <alignment horizontal="center"/>
    </xf>
    <xf numFmtId="166" fontId="16" fillId="4" borderId="10" xfId="0" applyNumberFormat="1" applyFont="1" applyFill="1" applyBorder="1" applyAlignment="1">
      <alignment horizontal="center"/>
    </xf>
    <xf numFmtId="166" fontId="16" fillId="7" borderId="10" xfId="0" applyNumberFormat="1" applyFont="1" applyFill="1" applyBorder="1" applyAlignment="1">
      <alignment horizontal="center"/>
    </xf>
    <xf numFmtId="166" fontId="16" fillId="7" borderId="70" xfId="0" applyNumberFormat="1" applyFont="1" applyFill="1" applyBorder="1" applyAlignment="1">
      <alignment horizontal="center"/>
    </xf>
    <xf numFmtId="166" fontId="16" fillId="4" borderId="74" xfId="0" applyNumberFormat="1" applyFont="1" applyFill="1" applyBorder="1" applyAlignment="1">
      <alignment horizontal="center"/>
    </xf>
    <xf numFmtId="166" fontId="16" fillId="4" borderId="70" xfId="0" applyNumberFormat="1" applyFont="1" applyFill="1" applyBorder="1" applyAlignment="1">
      <alignment horizontal="center"/>
    </xf>
    <xf numFmtId="166" fontId="27" fillId="11" borderId="67" xfId="0" applyNumberFormat="1" applyFont="1" applyFill="1" applyBorder="1" applyAlignment="1">
      <alignment horizontal="center"/>
    </xf>
    <xf numFmtId="0" fontId="16" fillId="14" borderId="52" xfId="0" applyFont="1" applyFill="1" applyBorder="1" applyAlignment="1">
      <alignment horizontal="center"/>
    </xf>
    <xf numFmtId="0" fontId="16" fillId="14" borderId="47" xfId="0" applyFont="1" applyFill="1" applyBorder="1" applyAlignment="1">
      <alignment horizontal="center"/>
    </xf>
    <xf numFmtId="0" fontId="16" fillId="13" borderId="47" xfId="0" applyFont="1" applyFill="1" applyBorder="1" applyAlignment="1">
      <alignment horizontal="center"/>
    </xf>
    <xf numFmtId="0" fontId="16" fillId="13" borderId="15" xfId="0" applyFont="1" applyFill="1" applyBorder="1" applyAlignment="1">
      <alignment horizontal="center"/>
    </xf>
    <xf numFmtId="0" fontId="16" fillId="15" borderId="66" xfId="0" applyFont="1" applyFill="1" applyBorder="1" applyAlignment="1">
      <alignment horizontal="center"/>
    </xf>
    <xf numFmtId="166" fontId="27" fillId="11" borderId="24" xfId="0" applyNumberFormat="1" applyFont="1" applyFill="1" applyBorder="1" applyAlignment="1">
      <alignment horizontal="center"/>
    </xf>
    <xf numFmtId="166" fontId="27" fillId="14" borderId="49" xfId="0" applyNumberFormat="1" applyFont="1" applyFill="1" applyBorder="1" applyAlignment="1">
      <alignment horizontal="center"/>
    </xf>
    <xf numFmtId="166" fontId="27" fillId="14" borderId="27" xfId="0" applyNumberFormat="1" applyFont="1" applyFill="1" applyBorder="1" applyAlignment="1">
      <alignment horizontal="center"/>
    </xf>
    <xf numFmtId="166" fontId="27" fillId="13" borderId="27" xfId="0" applyNumberFormat="1" applyFont="1" applyFill="1" applyBorder="1" applyAlignment="1">
      <alignment horizontal="center"/>
    </xf>
    <xf numFmtId="166" fontId="27" fillId="13" borderId="26" xfId="0" applyNumberFormat="1" applyFont="1" applyFill="1" applyBorder="1" applyAlignment="1">
      <alignment horizontal="center"/>
    </xf>
    <xf numFmtId="166" fontId="27" fillId="15" borderId="24" xfId="0" applyNumberFormat="1" applyFont="1" applyFill="1" applyBorder="1" applyAlignment="1">
      <alignment horizontal="center"/>
    </xf>
    <xf numFmtId="166" fontId="27" fillId="4" borderId="24" xfId="0" applyNumberFormat="1" applyFont="1" applyFill="1" applyBorder="1" applyAlignment="1">
      <alignment horizontal="center"/>
    </xf>
    <xf numFmtId="166" fontId="27" fillId="7" borderId="49" xfId="0" applyNumberFormat="1" applyFont="1" applyFill="1" applyBorder="1" applyAlignment="1">
      <alignment horizontal="center"/>
    </xf>
    <xf numFmtId="166" fontId="27" fillId="4" borderId="27" xfId="0" applyNumberFormat="1" applyFont="1" applyFill="1" applyBorder="1" applyAlignment="1">
      <alignment horizontal="center"/>
    </xf>
    <xf numFmtId="166" fontId="27" fillId="7" borderId="27" xfId="0" applyNumberFormat="1" applyFont="1" applyFill="1" applyBorder="1" applyAlignment="1">
      <alignment horizontal="center"/>
    </xf>
    <xf numFmtId="166" fontId="27" fillId="7" borderId="26" xfId="0" applyNumberFormat="1" applyFont="1" applyFill="1" applyBorder="1" applyAlignment="1">
      <alignment horizontal="center"/>
    </xf>
    <xf numFmtId="166" fontId="27" fillId="4" borderId="39" xfId="0" applyNumberFormat="1" applyFont="1" applyFill="1" applyBorder="1" applyAlignment="1">
      <alignment horizontal="center"/>
    </xf>
    <xf numFmtId="166" fontId="27" fillId="4" borderId="26" xfId="0" applyNumberFormat="1" applyFont="1" applyFill="1" applyBorder="1" applyAlignment="1">
      <alignment horizontal="center"/>
    </xf>
    <xf numFmtId="0" fontId="16" fillId="8" borderId="72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49" fontId="16" fillId="11" borderId="11" xfId="0" applyNumberFormat="1" applyFont="1" applyFill="1" applyBorder="1" applyAlignment="1">
      <alignment horizontal="center"/>
    </xf>
    <xf numFmtId="49" fontId="16" fillId="8" borderId="21" xfId="0" applyNumberFormat="1" applyFont="1" applyFill="1" applyBorder="1" applyAlignment="1">
      <alignment horizontal="right"/>
    </xf>
    <xf numFmtId="49" fontId="16" fillId="8" borderId="12" xfId="0" applyNumberFormat="1" applyFont="1" applyFill="1" applyBorder="1" applyAlignment="1">
      <alignment horizontal="right"/>
    </xf>
    <xf numFmtId="49" fontId="16" fillId="14" borderId="59" xfId="0" applyNumberFormat="1" applyFont="1" applyFill="1" applyBorder="1" applyAlignment="1">
      <alignment horizontal="center"/>
    </xf>
    <xf numFmtId="49" fontId="16" fillId="14" borderId="14" xfId="0" applyNumberFormat="1" applyFont="1" applyFill="1" applyBorder="1" applyAlignment="1">
      <alignment horizontal="center"/>
    </xf>
    <xf numFmtId="49" fontId="16" fillId="9" borderId="14" xfId="0" applyNumberFormat="1" applyFont="1" applyFill="1" applyBorder="1" applyAlignment="1">
      <alignment horizontal="center"/>
    </xf>
    <xf numFmtId="49" fontId="16" fillId="13" borderId="14" xfId="0" applyNumberFormat="1" applyFont="1" applyFill="1" applyBorder="1" applyAlignment="1">
      <alignment horizontal="center"/>
    </xf>
    <xf numFmtId="49" fontId="16" fillId="13" borderId="13" xfId="0" applyNumberFormat="1" applyFont="1" applyFill="1" applyBorder="1" applyAlignment="1">
      <alignment horizontal="center"/>
    </xf>
    <xf numFmtId="49" fontId="16" fillId="15" borderId="11" xfId="0" applyNumberFormat="1" applyFont="1" applyFill="1" applyBorder="1" applyAlignment="1">
      <alignment horizontal="center"/>
    </xf>
    <xf numFmtId="49" fontId="16" fillId="4" borderId="11" xfId="0" applyNumberFormat="1" applyFont="1" applyFill="1" applyBorder="1" applyAlignment="1">
      <alignment horizontal="center"/>
    </xf>
    <xf numFmtId="49" fontId="16" fillId="7" borderId="59" xfId="0" applyNumberFormat="1" applyFont="1" applyFill="1" applyBorder="1" applyAlignment="1">
      <alignment horizontal="center"/>
    </xf>
    <xf numFmtId="49" fontId="16" fillId="4" borderId="14" xfId="0" applyNumberFormat="1" applyFont="1" applyFill="1" applyBorder="1" applyAlignment="1">
      <alignment horizontal="center"/>
    </xf>
    <xf numFmtId="49" fontId="16" fillId="7" borderId="14" xfId="0" applyNumberFormat="1" applyFont="1" applyFill="1" applyBorder="1" applyAlignment="1">
      <alignment horizontal="center"/>
    </xf>
    <xf numFmtId="49" fontId="16" fillId="7" borderId="13" xfId="0" applyNumberFormat="1" applyFont="1" applyFill="1" applyBorder="1" applyAlignment="1">
      <alignment horizontal="center"/>
    </xf>
    <xf numFmtId="49" fontId="16" fillId="4" borderId="46" xfId="0" applyNumberFormat="1" applyFont="1" applyFill="1" applyBorder="1" applyAlignment="1">
      <alignment horizontal="center"/>
    </xf>
    <xf numFmtId="49" fontId="16" fillId="4" borderId="13" xfId="0" applyNumberFormat="1" applyFont="1" applyFill="1" applyBorder="1" applyAlignment="1">
      <alignment horizontal="center"/>
    </xf>
    <xf numFmtId="49" fontId="15" fillId="0" borderId="0" xfId="0" applyNumberFormat="1" applyFont="1" applyFill="1"/>
    <xf numFmtId="49" fontId="15" fillId="0" borderId="0" xfId="0" applyNumberFormat="1" applyFont="1" applyFill="1" applyAlignment="1">
      <alignment horizontal="center"/>
    </xf>
    <xf numFmtId="166" fontId="14" fillId="0" borderId="2" xfId="0" applyNumberFormat="1" applyFont="1" applyFill="1" applyBorder="1" applyAlignment="1">
      <alignment horizontal="center"/>
    </xf>
    <xf numFmtId="166" fontId="14" fillId="11" borderId="2" xfId="0" applyNumberFormat="1" applyFont="1" applyFill="1" applyBorder="1" applyAlignment="1">
      <alignment horizontal="center"/>
    </xf>
    <xf numFmtId="0" fontId="16" fillId="11" borderId="68" xfId="0" applyFont="1" applyFill="1" applyBorder="1" applyAlignment="1">
      <alignment horizontal="center"/>
    </xf>
    <xf numFmtId="0" fontId="16" fillId="8" borderId="61" xfId="0" applyFont="1" applyFill="1" applyBorder="1" applyAlignment="1">
      <alignment horizontal="right"/>
    </xf>
    <xf numFmtId="0" fontId="16" fillId="8" borderId="64" xfId="0" applyFont="1" applyFill="1" applyBorder="1" applyAlignment="1">
      <alignment horizontal="right"/>
    </xf>
    <xf numFmtId="14" fontId="16" fillId="14" borderId="58" xfId="0" applyNumberFormat="1" applyFont="1" applyFill="1" applyBorder="1" applyAlignment="1">
      <alignment horizontal="center"/>
    </xf>
    <xf numFmtId="14" fontId="16" fillId="14" borderId="43" xfId="0" applyNumberFormat="1" applyFont="1" applyFill="1" applyBorder="1" applyAlignment="1">
      <alignment horizontal="center"/>
    </xf>
    <xf numFmtId="0" fontId="16" fillId="14" borderId="43" xfId="0" applyFont="1" applyFill="1" applyBorder="1" applyAlignment="1">
      <alignment horizontal="center"/>
    </xf>
    <xf numFmtId="0" fontId="16" fillId="13" borderId="43" xfId="0" applyFont="1" applyFill="1" applyBorder="1" applyAlignment="1">
      <alignment horizontal="center"/>
    </xf>
    <xf numFmtId="0" fontId="16" fillId="13" borderId="71" xfId="0" applyFont="1" applyFill="1" applyBorder="1" applyAlignment="1">
      <alignment horizontal="center"/>
    </xf>
    <xf numFmtId="0" fontId="16" fillId="15" borderId="68" xfId="0" applyFont="1" applyFill="1" applyBorder="1" applyAlignment="1">
      <alignment horizontal="center"/>
    </xf>
    <xf numFmtId="0" fontId="16" fillId="4" borderId="68" xfId="0" applyFont="1" applyFill="1" applyBorder="1" applyAlignment="1">
      <alignment horizontal="center"/>
    </xf>
    <xf numFmtId="0" fontId="16" fillId="7" borderId="58" xfId="0" applyFont="1" applyFill="1" applyBorder="1" applyAlignment="1">
      <alignment horizontal="center"/>
    </xf>
    <xf numFmtId="0" fontId="16" fillId="7" borderId="71" xfId="0" applyFont="1" applyFill="1" applyBorder="1" applyAlignment="1">
      <alignment horizontal="center"/>
    </xf>
    <xf numFmtId="0" fontId="16" fillId="4" borderId="71" xfId="0" applyFont="1" applyFill="1" applyBorder="1" applyAlignment="1">
      <alignment horizontal="center"/>
    </xf>
    <xf numFmtId="0" fontId="16" fillId="9" borderId="33" xfId="0" applyFont="1" applyFill="1" applyBorder="1" applyAlignment="1">
      <alignment horizontal="center"/>
    </xf>
    <xf numFmtId="49" fontId="16" fillId="11" borderId="24" xfId="0" applyNumberFormat="1" applyFont="1" applyFill="1" applyBorder="1" applyAlignment="1">
      <alignment horizontal="center"/>
    </xf>
    <xf numFmtId="49" fontId="16" fillId="14" borderId="49" xfId="0" applyNumberFormat="1" applyFont="1" applyFill="1" applyBorder="1" applyAlignment="1">
      <alignment horizontal="center"/>
    </xf>
    <xf numFmtId="49" fontId="16" fillId="14" borderId="27" xfId="0" applyNumberFormat="1" applyFont="1" applyFill="1" applyBorder="1" applyAlignment="1">
      <alignment horizontal="center"/>
    </xf>
    <xf numFmtId="49" fontId="16" fillId="13" borderId="27" xfId="0" applyNumberFormat="1" applyFont="1" applyFill="1" applyBorder="1" applyAlignment="1">
      <alignment horizontal="center"/>
    </xf>
    <xf numFmtId="49" fontId="16" fillId="13" borderId="26" xfId="0" applyNumberFormat="1" applyFont="1" applyFill="1" applyBorder="1" applyAlignment="1">
      <alignment horizontal="center"/>
    </xf>
    <xf numFmtId="49" fontId="16" fillId="15" borderId="24" xfId="0" applyNumberFormat="1" applyFont="1" applyFill="1" applyBorder="1" applyAlignment="1">
      <alignment horizontal="center"/>
    </xf>
    <xf numFmtId="49" fontId="16" fillId="4" borderId="24" xfId="0" applyNumberFormat="1" applyFont="1" applyFill="1" applyBorder="1" applyAlignment="1">
      <alignment horizontal="center"/>
    </xf>
    <xf numFmtId="49" fontId="16" fillId="7" borderId="49" xfId="0" applyNumberFormat="1" applyFont="1" applyFill="1" applyBorder="1" applyAlignment="1">
      <alignment horizontal="center"/>
    </xf>
    <xf numFmtId="49" fontId="16" fillId="4" borderId="27" xfId="0" applyNumberFormat="1" applyFont="1" applyFill="1" applyBorder="1" applyAlignment="1">
      <alignment horizontal="center"/>
    </xf>
    <xf numFmtId="49" fontId="16" fillId="7" borderId="27" xfId="0" applyNumberFormat="1" applyFont="1" applyFill="1" applyBorder="1" applyAlignment="1">
      <alignment horizontal="center"/>
    </xf>
    <xf numFmtId="49" fontId="16" fillId="7" borderId="26" xfId="0" applyNumberFormat="1" applyFont="1" applyFill="1" applyBorder="1" applyAlignment="1">
      <alignment horizontal="center"/>
    </xf>
    <xf numFmtId="49" fontId="16" fillId="4" borderId="39" xfId="0" applyNumberFormat="1" applyFont="1" applyFill="1" applyBorder="1" applyAlignment="1">
      <alignment horizontal="center"/>
    </xf>
    <xf numFmtId="49" fontId="16" fillId="4" borderId="26" xfId="0" applyNumberFormat="1" applyFont="1" applyFill="1" applyBorder="1" applyAlignment="1">
      <alignment horizontal="center"/>
    </xf>
    <xf numFmtId="166" fontId="36" fillId="6" borderId="0" xfId="0" applyNumberFormat="1" applyFont="1" applyFill="1" applyAlignment="1">
      <alignment horizontal="center"/>
    </xf>
    <xf numFmtId="166" fontId="36" fillId="6" borderId="0" xfId="0" applyNumberFormat="1" applyFont="1" applyFill="1" applyBorder="1" applyAlignment="1">
      <alignment horizontal="center"/>
    </xf>
    <xf numFmtId="0" fontId="29" fillId="0" borderId="33" xfId="0" applyFont="1" applyFill="1" applyBorder="1" applyAlignment="1">
      <alignment horizontal="center"/>
    </xf>
    <xf numFmtId="0" fontId="18" fillId="6" borderId="68" xfId="0" applyFont="1" applyFill="1" applyBorder="1" applyAlignment="1">
      <alignment horizontal="center"/>
    </xf>
    <xf numFmtId="0" fontId="18" fillId="6" borderId="63" xfId="0" applyFont="1" applyFill="1" applyBorder="1" applyAlignment="1">
      <alignment horizontal="center"/>
    </xf>
    <xf numFmtId="0" fontId="16" fillId="8" borderId="11" xfId="0" applyFont="1" applyFill="1" applyBorder="1" applyAlignment="1">
      <alignment horizontal="center"/>
    </xf>
    <xf numFmtId="0" fontId="16" fillId="8" borderId="67" xfId="0" applyFont="1" applyFill="1" applyBorder="1" applyAlignment="1">
      <alignment horizontal="center"/>
    </xf>
    <xf numFmtId="0" fontId="16" fillId="11" borderId="32" xfId="0" applyFont="1" applyFill="1" applyBorder="1" applyAlignment="1">
      <alignment horizontal="center" wrapText="1"/>
    </xf>
    <xf numFmtId="0" fontId="32" fillId="12" borderId="67" xfId="0" applyFont="1" applyFill="1" applyBorder="1" applyAlignment="1">
      <alignment horizontal="center"/>
    </xf>
    <xf numFmtId="0" fontId="16" fillId="12" borderId="67" xfId="0" applyFont="1" applyFill="1" applyBorder="1" applyAlignment="1">
      <alignment horizontal="center"/>
    </xf>
    <xf numFmtId="0" fontId="34" fillId="12" borderId="67" xfId="0" applyFont="1" applyFill="1" applyBorder="1" applyAlignment="1">
      <alignment horizontal="center"/>
    </xf>
    <xf numFmtId="0" fontId="33" fillId="8" borderId="32" xfId="0" applyFont="1" applyFill="1" applyBorder="1" applyAlignment="1">
      <alignment horizontal="center"/>
    </xf>
    <xf numFmtId="0" fontId="33" fillId="12" borderId="67" xfId="0" applyFont="1" applyFill="1" applyBorder="1" applyAlignment="1">
      <alignment horizontal="center"/>
    </xf>
    <xf numFmtId="0" fontId="16" fillId="8" borderId="66" xfId="0" applyFont="1" applyFill="1" applyBorder="1" applyAlignment="1">
      <alignment horizontal="center"/>
    </xf>
    <xf numFmtId="0" fontId="16" fillId="8" borderId="56" xfId="0" applyFont="1" applyFill="1" applyBorder="1" applyAlignment="1">
      <alignment horizontal="center"/>
    </xf>
    <xf numFmtId="0" fontId="36" fillId="8" borderId="56" xfId="0" applyFont="1" applyFill="1" applyBorder="1" applyAlignment="1">
      <alignment horizontal="center"/>
    </xf>
    <xf numFmtId="0" fontId="16" fillId="12" borderId="68" xfId="0" applyFont="1" applyFill="1" applyBorder="1" applyAlignment="1">
      <alignment horizontal="center"/>
    </xf>
    <xf numFmtId="0" fontId="16" fillId="8" borderId="63" xfId="0" applyFont="1" applyFill="1" applyBorder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 applyAlignment="1"/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39" fillId="0" borderId="0" xfId="0" applyFont="1" applyAlignment="1">
      <alignment vertical="top"/>
    </xf>
    <xf numFmtId="0" fontId="28" fillId="0" borderId="11" xfId="0" applyFont="1" applyFill="1" applyBorder="1" applyAlignment="1">
      <alignment horizontal="center"/>
    </xf>
    <xf numFmtId="0" fontId="28" fillId="0" borderId="67" xfId="0" applyFont="1" applyFill="1" applyBorder="1" applyAlignment="1">
      <alignment horizontal="center"/>
    </xf>
    <xf numFmtId="0" fontId="34" fillId="0" borderId="67" xfId="0" applyFont="1" applyFill="1" applyBorder="1" applyAlignment="1">
      <alignment horizontal="center"/>
    </xf>
    <xf numFmtId="0" fontId="28" fillId="0" borderId="68" xfId="0" applyFont="1" applyFill="1" applyBorder="1" applyAlignment="1">
      <alignment horizontal="center"/>
    </xf>
    <xf numFmtId="0" fontId="0" fillId="9" borderId="0" xfId="0" applyFill="1"/>
    <xf numFmtId="0" fontId="16" fillId="8" borderId="33" xfId="0" applyFont="1" applyFill="1" applyBorder="1" applyAlignment="1">
      <alignment horizontal="center" wrapText="1"/>
    </xf>
    <xf numFmtId="0" fontId="16" fillId="12" borderId="33" xfId="0" applyFont="1" applyFill="1" applyBorder="1" applyAlignment="1">
      <alignment horizontal="center" wrapText="1"/>
    </xf>
    <xf numFmtId="0" fontId="29" fillId="16" borderId="33" xfId="0" applyFont="1" applyFill="1" applyBorder="1" applyAlignment="1">
      <alignment horizontal="center" wrapText="1"/>
    </xf>
    <xf numFmtId="0" fontId="29" fillId="14" borderId="33" xfId="0" applyFont="1" applyFill="1" applyBorder="1" applyAlignment="1">
      <alignment horizontal="center" wrapText="1"/>
    </xf>
    <xf numFmtId="0" fontId="29" fillId="15" borderId="33" xfId="0" applyFont="1" applyFill="1" applyBorder="1" applyAlignment="1">
      <alignment horizontal="center" wrapText="1"/>
    </xf>
    <xf numFmtId="0" fontId="30" fillId="0" borderId="43" xfId="0" applyFont="1" applyBorder="1"/>
    <xf numFmtId="0" fontId="29" fillId="0" borderId="33" xfId="0" applyFont="1" applyBorder="1"/>
    <xf numFmtId="0" fontId="31" fillId="0" borderId="33" xfId="0" applyFont="1" applyBorder="1"/>
    <xf numFmtId="0" fontId="29" fillId="0" borderId="33" xfId="0" applyFont="1" applyBorder="1" applyAlignment="1">
      <alignment wrapText="1"/>
    </xf>
    <xf numFmtId="0" fontId="29" fillId="9" borderId="33" xfId="0" applyFont="1" applyFill="1" applyBorder="1"/>
    <xf numFmtId="0" fontId="29" fillId="0" borderId="14" xfId="0" applyFont="1" applyBorder="1"/>
    <xf numFmtId="0" fontId="0" fillId="0" borderId="33" xfId="0" applyBorder="1" applyAlignment="1">
      <alignment vertical="top"/>
    </xf>
    <xf numFmtId="0" fontId="35" fillId="0" borderId="0" xfId="0" applyFont="1" applyAlignment="1">
      <alignment horizontal="left" vertical="top"/>
    </xf>
    <xf numFmtId="0" fontId="16" fillId="15" borderId="24" xfId="0" applyFont="1" applyFill="1" applyBorder="1" applyAlignment="1">
      <alignment horizontal="center"/>
    </xf>
    <xf numFmtId="0" fontId="23" fillId="15" borderId="11" xfId="0" applyFont="1" applyFill="1" applyBorder="1" applyAlignment="1">
      <alignment horizontal="center"/>
    </xf>
    <xf numFmtId="0" fontId="16" fillId="15" borderId="11" xfId="0" applyFont="1" applyFill="1" applyBorder="1" applyAlignment="1">
      <alignment horizontal="center"/>
    </xf>
    <xf numFmtId="0" fontId="16" fillId="15" borderId="66" xfId="0" applyFont="1" applyFill="1" applyBorder="1" applyAlignment="1">
      <alignment horizontal="center" vertical="center"/>
    </xf>
    <xf numFmtId="0" fontId="23" fillId="15" borderId="67" xfId="0" applyFont="1" applyFill="1" applyBorder="1" applyAlignment="1">
      <alignment horizontal="center"/>
    </xf>
    <xf numFmtId="0" fontId="33" fillId="15" borderId="67" xfId="0" applyFont="1" applyFill="1" applyBorder="1" applyAlignment="1">
      <alignment horizontal="center"/>
    </xf>
    <xf numFmtId="0" fontId="16" fillId="15" borderId="2" xfId="0" applyFont="1" applyFill="1" applyBorder="1" applyAlignment="1">
      <alignment horizontal="center"/>
    </xf>
    <xf numFmtId="0" fontId="21" fillId="15" borderId="3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/>
    </xf>
    <xf numFmtId="0" fontId="33" fillId="7" borderId="40" xfId="0" applyFont="1" applyFill="1" applyBorder="1" applyAlignment="1">
      <alignment horizontal="center"/>
    </xf>
    <xf numFmtId="0" fontId="16" fillId="12" borderId="42" xfId="0" applyFont="1" applyFill="1" applyBorder="1" applyAlignment="1">
      <alignment horizontal="center"/>
    </xf>
    <xf numFmtId="0" fontId="23" fillId="7" borderId="42" xfId="0" applyFont="1" applyFill="1" applyBorder="1" applyAlignment="1">
      <alignment horizontal="center"/>
    </xf>
    <xf numFmtId="0" fontId="23" fillId="4" borderId="44" xfId="0" applyFont="1" applyFill="1" applyBorder="1" applyAlignment="1">
      <alignment horizontal="center"/>
    </xf>
    <xf numFmtId="0" fontId="16" fillId="4" borderId="41" xfId="0" applyFont="1" applyFill="1" applyBorder="1" applyAlignment="1">
      <alignment horizontal="center" vertical="center"/>
    </xf>
    <xf numFmtId="0" fontId="16" fillId="4" borderId="67" xfId="0" applyFont="1" applyFill="1" applyBorder="1" applyAlignment="1">
      <alignment horizontal="center" vertical="center"/>
    </xf>
    <xf numFmtId="0" fontId="23" fillId="4" borderId="68" xfId="0" applyFont="1" applyFill="1" applyBorder="1" applyAlignment="1">
      <alignment horizontal="center"/>
    </xf>
    <xf numFmtId="0" fontId="23" fillId="7" borderId="68" xfId="0" applyFont="1" applyFill="1" applyBorder="1" applyAlignment="1">
      <alignment horizontal="center"/>
    </xf>
    <xf numFmtId="0" fontId="23" fillId="7" borderId="67" xfId="0" applyFont="1" applyFill="1" applyBorder="1" applyAlignment="1">
      <alignment horizontal="center"/>
    </xf>
    <xf numFmtId="0" fontId="21" fillId="7" borderId="45" xfId="0" applyFont="1" applyFill="1" applyBorder="1" applyAlignment="1">
      <alignment horizontal="center" vertical="center"/>
    </xf>
    <xf numFmtId="49" fontId="16" fillId="8" borderId="25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8" borderId="55" xfId="0" applyNumberFormat="1" applyFont="1" applyFill="1" applyBorder="1" applyAlignment="1">
      <alignment horizontal="right"/>
    </xf>
    <xf numFmtId="49" fontId="16" fillId="7" borderId="39" xfId="0" applyNumberFormat="1" applyFont="1" applyFill="1" applyBorder="1" applyAlignment="1">
      <alignment horizontal="center"/>
    </xf>
    <xf numFmtId="49" fontId="16" fillId="7" borderId="29" xfId="0" applyNumberFormat="1" applyFont="1" applyFill="1" applyBorder="1" applyAlignment="1">
      <alignment horizontal="center"/>
    </xf>
    <xf numFmtId="49" fontId="16" fillId="4" borderId="49" xfId="0" applyNumberFormat="1" applyFont="1" applyFill="1" applyBorder="1" applyAlignment="1">
      <alignment horizontal="center"/>
    </xf>
    <xf numFmtId="49" fontId="16" fillId="4" borderId="27" xfId="0" applyNumberFormat="1" applyFont="1" applyFill="1" applyBorder="1" applyAlignment="1">
      <alignment horizontal="center"/>
    </xf>
    <xf numFmtId="49" fontId="16" fillId="7" borderId="27" xfId="0" applyNumberFormat="1" applyFont="1" applyFill="1" applyBorder="1" applyAlignment="1">
      <alignment horizontal="center" vertical="center"/>
    </xf>
    <xf numFmtId="49" fontId="16" fillId="7" borderId="27" xfId="0" applyNumberFormat="1" applyFont="1" applyFill="1" applyBorder="1" applyAlignment="1">
      <alignment horizontal="center"/>
    </xf>
    <xf numFmtId="166" fontId="18" fillId="6" borderId="34" xfId="0" applyNumberFormat="1" applyFont="1" applyFill="1" applyBorder="1" applyAlignment="1">
      <alignment horizontal="center" vertical="center"/>
    </xf>
    <xf numFmtId="166" fontId="18" fillId="6" borderId="37" xfId="0" applyNumberFormat="1" applyFont="1" applyFill="1" applyBorder="1" applyAlignment="1">
      <alignment horizontal="center" vertical="center"/>
    </xf>
    <xf numFmtId="166" fontId="18" fillId="6" borderId="21" xfId="0" applyNumberFormat="1" applyFont="1" applyFill="1" applyBorder="1" applyAlignment="1">
      <alignment horizontal="center" vertical="center"/>
    </xf>
    <xf numFmtId="166" fontId="18" fillId="6" borderId="72" xfId="0" applyNumberFormat="1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wrapText="1"/>
    </xf>
    <xf numFmtId="0" fontId="28" fillId="0" borderId="67" xfId="0" applyFont="1" applyFill="1" applyBorder="1" applyAlignment="1">
      <alignment horizontal="center" wrapText="1"/>
    </xf>
    <xf numFmtId="0" fontId="28" fillId="0" borderId="68" xfId="0" applyFont="1" applyFill="1" applyBorder="1" applyAlignment="1">
      <alignment horizontal="center" wrapText="1"/>
    </xf>
    <xf numFmtId="49" fontId="16" fillId="7" borderId="49" xfId="0" applyNumberFormat="1" applyFont="1" applyFill="1" applyBorder="1" applyAlignment="1">
      <alignment horizontal="center"/>
    </xf>
    <xf numFmtId="49" fontId="16" fillId="7" borderId="26" xfId="0" applyNumberFormat="1" applyFont="1" applyFill="1" applyBorder="1" applyAlignment="1">
      <alignment horizontal="center"/>
    </xf>
    <xf numFmtId="0" fontId="16" fillId="7" borderId="40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/>
    </xf>
    <xf numFmtId="0" fontId="16" fillId="4" borderId="57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7" borderId="33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6" fillId="7" borderId="69" xfId="0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/>
    </xf>
    <xf numFmtId="0" fontId="16" fillId="7" borderId="40" xfId="0" applyFont="1" applyFill="1" applyBorder="1" applyAlignment="1">
      <alignment horizontal="center" vertical="center"/>
    </xf>
    <xf numFmtId="0" fontId="18" fillId="6" borderId="73" xfId="0" applyFont="1" applyFill="1" applyBorder="1" applyAlignment="1">
      <alignment horizontal="center" vertical="center"/>
    </xf>
    <xf numFmtId="0" fontId="18" fillId="6" borderId="74" xfId="0" applyFont="1" applyFill="1" applyBorder="1" applyAlignment="1">
      <alignment horizontal="center" vertical="center"/>
    </xf>
    <xf numFmtId="166" fontId="18" fillId="6" borderId="7" xfId="0" applyNumberFormat="1" applyFont="1" applyFill="1" applyBorder="1" applyAlignment="1">
      <alignment horizontal="center" vertical="center"/>
    </xf>
    <xf numFmtId="166" fontId="18" fillId="6" borderId="70" xfId="0" applyNumberFormat="1" applyFont="1" applyFill="1" applyBorder="1" applyAlignment="1">
      <alignment horizontal="center" vertical="center"/>
    </xf>
    <xf numFmtId="166" fontId="18" fillId="6" borderId="46" xfId="0" applyNumberFormat="1" applyFont="1" applyFill="1" applyBorder="1" applyAlignment="1">
      <alignment horizontal="center" vertical="center"/>
    </xf>
    <xf numFmtId="166" fontId="18" fillId="6" borderId="22" xfId="0" applyNumberFormat="1" applyFont="1" applyFill="1" applyBorder="1" applyAlignment="1">
      <alignment horizontal="center" vertical="center"/>
    </xf>
    <xf numFmtId="166" fontId="18" fillId="6" borderId="40" xfId="0" applyNumberFormat="1" applyFont="1" applyFill="1" applyBorder="1" applyAlignment="1">
      <alignment horizontal="center" vertical="center"/>
    </xf>
    <xf numFmtId="166" fontId="18" fillId="6" borderId="41" xfId="0" applyNumberFormat="1" applyFont="1" applyFill="1" applyBorder="1" applyAlignment="1">
      <alignment horizontal="center" vertical="center"/>
    </xf>
    <xf numFmtId="0" fontId="16" fillId="7" borderId="43" xfId="0" applyFont="1" applyFill="1" applyBorder="1" applyAlignment="1">
      <alignment horizontal="center"/>
    </xf>
    <xf numFmtId="0" fontId="16" fillId="7" borderId="44" xfId="0" applyFont="1" applyFill="1" applyBorder="1" applyAlignment="1">
      <alignment horizontal="center"/>
    </xf>
    <xf numFmtId="0" fontId="16" fillId="7" borderId="58" xfId="0" applyFont="1" applyFill="1" applyBorder="1" applyAlignment="1">
      <alignment horizontal="center"/>
    </xf>
    <xf numFmtId="0" fontId="16" fillId="7" borderId="71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16" fillId="4" borderId="58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6" fillId="7" borderId="43" xfId="0" applyFont="1" applyFill="1" applyBorder="1" applyAlignment="1">
      <alignment horizontal="center" vertical="center"/>
    </xf>
    <xf numFmtId="0" fontId="33" fillId="14" borderId="47" xfId="0" applyFont="1" applyFill="1" applyBorder="1" applyAlignment="1">
      <alignment horizontal="center" vertical="center"/>
    </xf>
    <xf numFmtId="0" fontId="33" fillId="14" borderId="14" xfId="0" applyFont="1" applyFill="1" applyBorder="1" applyAlignment="1">
      <alignment horizontal="center" vertical="center"/>
    </xf>
    <xf numFmtId="0" fontId="16" fillId="6" borderId="61" xfId="0" applyFont="1" applyFill="1" applyBorder="1" applyAlignment="1">
      <alignment horizontal="center"/>
    </xf>
    <xf numFmtId="0" fontId="16" fillId="6" borderId="64" xfId="0" applyFont="1" applyFill="1" applyBorder="1" applyAlignment="1">
      <alignment horizontal="center"/>
    </xf>
    <xf numFmtId="0" fontId="16" fillId="6" borderId="58" xfId="0" applyFont="1" applyFill="1" applyBorder="1" applyAlignment="1">
      <alignment horizontal="center"/>
    </xf>
    <xf numFmtId="0" fontId="21" fillId="0" borderId="16" xfId="0" applyFont="1" applyBorder="1" applyAlignment="1">
      <alignment horizontal="right" vertical="center"/>
    </xf>
    <xf numFmtId="0" fontId="21" fillId="0" borderId="4" xfId="0" applyFont="1" applyBorder="1" applyAlignment="1">
      <alignment horizontal="right" vertical="center"/>
    </xf>
    <xf numFmtId="0" fontId="21" fillId="0" borderId="48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48" xfId="0" applyFont="1" applyBorder="1" applyAlignment="1">
      <alignment horizontal="right" vertical="center"/>
    </xf>
    <xf numFmtId="0" fontId="19" fillId="7" borderId="16" xfId="0" applyFont="1" applyFill="1" applyBorder="1" applyAlignment="1">
      <alignment horizontal="center" vertical="center"/>
    </xf>
    <xf numFmtId="0" fontId="19" fillId="7" borderId="54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right"/>
    </xf>
    <xf numFmtId="0" fontId="16" fillId="8" borderId="28" xfId="0" applyFont="1" applyFill="1" applyBorder="1" applyAlignment="1">
      <alignment horizontal="right"/>
    </xf>
    <xf numFmtId="0" fontId="16" fillId="8" borderId="55" xfId="0" applyFont="1" applyFill="1" applyBorder="1" applyAlignment="1">
      <alignment horizontal="right"/>
    </xf>
    <xf numFmtId="14" fontId="16" fillId="7" borderId="39" xfId="0" applyNumberFormat="1" applyFont="1" applyFill="1" applyBorder="1" applyAlignment="1">
      <alignment horizontal="center"/>
    </xf>
    <xf numFmtId="14" fontId="16" fillId="7" borderId="29" xfId="0" applyNumberFormat="1" applyFont="1" applyFill="1" applyBorder="1" applyAlignment="1">
      <alignment horizontal="center"/>
    </xf>
    <xf numFmtId="14" fontId="16" fillId="4" borderId="49" xfId="0" applyNumberFormat="1" applyFont="1" applyFill="1" applyBorder="1" applyAlignment="1">
      <alignment horizontal="center"/>
    </xf>
    <xf numFmtId="14" fontId="16" fillId="4" borderId="27" xfId="0" applyNumberFormat="1" applyFont="1" applyFill="1" applyBorder="1" applyAlignment="1">
      <alignment horizontal="center"/>
    </xf>
    <xf numFmtId="14" fontId="16" fillId="7" borderId="27" xfId="0" applyNumberFormat="1" applyFont="1" applyFill="1" applyBorder="1" applyAlignment="1">
      <alignment horizontal="center" vertical="center"/>
    </xf>
    <xf numFmtId="14" fontId="16" fillId="7" borderId="27" xfId="0" applyNumberFormat="1" applyFont="1" applyFill="1" applyBorder="1" applyAlignment="1">
      <alignment horizontal="center"/>
    </xf>
    <xf numFmtId="14" fontId="16" fillId="7" borderId="26" xfId="0" applyNumberFormat="1" applyFont="1" applyFill="1" applyBorder="1" applyAlignment="1">
      <alignment horizontal="center"/>
    </xf>
    <xf numFmtId="14" fontId="16" fillId="7" borderId="49" xfId="0" applyNumberFormat="1" applyFont="1" applyFill="1" applyBorder="1" applyAlignment="1">
      <alignment horizontal="center"/>
    </xf>
    <xf numFmtId="0" fontId="16" fillId="8" borderId="30" xfId="0" applyFont="1" applyFill="1" applyBorder="1" applyAlignment="1">
      <alignment horizontal="right"/>
    </xf>
    <xf numFmtId="0" fontId="16" fillId="8" borderId="31" xfId="0" applyFont="1" applyFill="1" applyBorder="1" applyAlignment="1">
      <alignment horizontal="right"/>
    </xf>
    <xf numFmtId="0" fontId="16" fillId="8" borderId="32" xfId="0" applyFont="1" applyFill="1" applyBorder="1" applyAlignment="1">
      <alignment horizontal="right"/>
    </xf>
    <xf numFmtId="0" fontId="16" fillId="8" borderId="50" xfId="0" applyFont="1" applyFill="1" applyBorder="1" applyAlignment="1">
      <alignment horizontal="right"/>
    </xf>
    <xf numFmtId="0" fontId="16" fillId="8" borderId="51" xfId="0" applyFont="1" applyFill="1" applyBorder="1" applyAlignment="1">
      <alignment horizontal="right"/>
    </xf>
    <xf numFmtId="0" fontId="16" fillId="8" borderId="56" xfId="0" applyFont="1" applyFill="1" applyBorder="1" applyAlignment="1">
      <alignment horizontal="right"/>
    </xf>
    <xf numFmtId="0" fontId="16" fillId="7" borderId="65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/>
    </xf>
    <xf numFmtId="0" fontId="16" fillId="4" borderId="52" xfId="0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0" fontId="16" fillId="7" borderId="47" xfId="0" applyFont="1" applyFill="1" applyBorder="1" applyAlignment="1">
      <alignment horizontal="center" vertical="center"/>
    </xf>
    <xf numFmtId="0" fontId="16" fillId="7" borderId="47" xfId="0" applyFont="1" applyFill="1" applyBorder="1" applyAlignment="1">
      <alignment horizontal="center"/>
    </xf>
    <xf numFmtId="0" fontId="16" fillId="7" borderId="15" xfId="0" applyFont="1" applyFill="1" applyBorder="1" applyAlignment="1">
      <alignment horizontal="center"/>
    </xf>
    <xf numFmtId="0" fontId="16" fillId="7" borderId="52" xfId="0" applyFont="1" applyFill="1" applyBorder="1" applyAlignment="1">
      <alignment horizontal="center"/>
    </xf>
    <xf numFmtId="166" fontId="27" fillId="8" borderId="25" xfId="0" applyNumberFormat="1" applyFont="1" applyFill="1" applyBorder="1" applyAlignment="1">
      <alignment horizontal="right"/>
    </xf>
    <xf numFmtId="166" fontId="27" fillId="8" borderId="28" xfId="0" applyNumberFormat="1" applyFont="1" applyFill="1" applyBorder="1" applyAlignment="1">
      <alignment horizontal="right"/>
    </xf>
    <xf numFmtId="166" fontId="27" fillId="8" borderId="55" xfId="0" applyNumberFormat="1" applyFont="1" applyFill="1" applyBorder="1" applyAlignment="1">
      <alignment horizontal="right"/>
    </xf>
    <xf numFmtId="166" fontId="27" fillId="7" borderId="39" xfId="0" applyNumberFormat="1" applyFont="1" applyFill="1" applyBorder="1" applyAlignment="1">
      <alignment horizontal="center"/>
    </xf>
    <xf numFmtId="166" fontId="27" fillId="7" borderId="29" xfId="0" applyNumberFormat="1" applyFont="1" applyFill="1" applyBorder="1" applyAlignment="1">
      <alignment horizontal="center"/>
    </xf>
    <xf numFmtId="166" fontId="27" fillId="4" borderId="49" xfId="0" applyNumberFormat="1" applyFont="1" applyFill="1" applyBorder="1" applyAlignment="1">
      <alignment horizontal="center"/>
    </xf>
    <xf numFmtId="166" fontId="27" fillId="4" borderId="27" xfId="0" applyNumberFormat="1" applyFont="1" applyFill="1" applyBorder="1" applyAlignment="1">
      <alignment horizontal="center"/>
    </xf>
    <xf numFmtId="166" fontId="27" fillId="7" borderId="27" xfId="0" applyNumberFormat="1" applyFont="1" applyFill="1" applyBorder="1" applyAlignment="1">
      <alignment horizontal="center" vertical="center"/>
    </xf>
    <xf numFmtId="166" fontId="27" fillId="7" borderId="27" xfId="0" applyNumberFormat="1" applyFont="1" applyFill="1" applyBorder="1" applyAlignment="1">
      <alignment horizontal="center"/>
    </xf>
    <xf numFmtId="166" fontId="27" fillId="7" borderId="26" xfId="0" applyNumberFormat="1" applyFont="1" applyFill="1" applyBorder="1" applyAlignment="1">
      <alignment horizontal="center"/>
    </xf>
    <xf numFmtId="166" fontId="27" fillId="7" borderId="49" xfId="0" applyNumberFormat="1" applyFont="1" applyFill="1" applyBorder="1" applyAlignment="1">
      <alignment horizontal="center"/>
    </xf>
    <xf numFmtId="166" fontId="27" fillId="7" borderId="25" xfId="0" applyNumberFormat="1" applyFont="1" applyFill="1" applyBorder="1" applyAlignment="1">
      <alignment horizontal="center"/>
    </xf>
    <xf numFmtId="166" fontId="27" fillId="7" borderId="55" xfId="0" applyNumberFormat="1" applyFont="1" applyFill="1" applyBorder="1" applyAlignment="1">
      <alignment horizontal="center"/>
    </xf>
    <xf numFmtId="166" fontId="16" fillId="8" borderId="18" xfId="0" applyNumberFormat="1" applyFont="1" applyFill="1" applyBorder="1" applyAlignment="1">
      <alignment horizontal="right"/>
    </xf>
    <xf numFmtId="166" fontId="16" fillId="8" borderId="1" xfId="0" applyNumberFormat="1" applyFont="1" applyFill="1" applyBorder="1" applyAlignment="1">
      <alignment horizontal="right"/>
    </xf>
    <xf numFmtId="166" fontId="16" fillId="8" borderId="0" xfId="0" applyNumberFormat="1" applyFont="1" applyFill="1" applyBorder="1" applyAlignment="1">
      <alignment horizontal="right"/>
    </xf>
    <xf numFmtId="166" fontId="16" fillId="8" borderId="38" xfId="0" applyNumberFormat="1" applyFont="1" applyFill="1" applyBorder="1" applyAlignment="1">
      <alignment horizontal="right"/>
    </xf>
    <xf numFmtId="166" fontId="16" fillId="7" borderId="74" xfId="0" applyNumberFormat="1" applyFont="1" applyFill="1" applyBorder="1" applyAlignment="1">
      <alignment horizontal="center"/>
    </xf>
    <xf numFmtId="166" fontId="16" fillId="7" borderId="75" xfId="0" applyNumberFormat="1" applyFont="1" applyFill="1" applyBorder="1" applyAlignment="1">
      <alignment horizontal="center"/>
    </xf>
    <xf numFmtId="166" fontId="16" fillId="4" borderId="53" xfId="0" applyNumberFormat="1" applyFont="1" applyFill="1" applyBorder="1" applyAlignment="1">
      <alignment horizontal="center"/>
    </xf>
    <xf numFmtId="166" fontId="16" fillId="4" borderId="10" xfId="0" applyNumberFormat="1" applyFont="1" applyFill="1" applyBorder="1" applyAlignment="1">
      <alignment horizontal="center"/>
    </xf>
    <xf numFmtId="166" fontId="16" fillId="7" borderId="10" xfId="0" applyNumberFormat="1" applyFont="1" applyFill="1" applyBorder="1" applyAlignment="1">
      <alignment horizontal="center" vertical="center"/>
    </xf>
    <xf numFmtId="166" fontId="16" fillId="7" borderId="10" xfId="0" applyNumberFormat="1" applyFont="1" applyFill="1" applyBorder="1" applyAlignment="1">
      <alignment horizontal="center"/>
    </xf>
    <xf numFmtId="166" fontId="16" fillId="7" borderId="70" xfId="0" applyNumberFormat="1" applyFont="1" applyFill="1" applyBorder="1" applyAlignment="1">
      <alignment horizontal="center"/>
    </xf>
    <xf numFmtId="166" fontId="16" fillId="7" borderId="53" xfId="0" applyNumberFormat="1" applyFont="1" applyFill="1" applyBorder="1" applyAlignment="1">
      <alignment horizontal="center"/>
    </xf>
    <xf numFmtId="166" fontId="16" fillId="7" borderId="18" xfId="0" applyNumberFormat="1" applyFont="1" applyFill="1" applyBorder="1" applyAlignment="1">
      <alignment horizontal="center"/>
    </xf>
    <xf numFmtId="166" fontId="16" fillId="7" borderId="5" xfId="0" applyNumberFormat="1" applyFont="1" applyFill="1" applyBorder="1" applyAlignment="1">
      <alignment horizontal="center"/>
    </xf>
    <xf numFmtId="49" fontId="16" fillId="7" borderId="33" xfId="0" applyNumberFormat="1" applyFont="1" applyFill="1" applyBorder="1" applyAlignment="1">
      <alignment horizontal="center" vertical="center"/>
    </xf>
    <xf numFmtId="49" fontId="16" fillId="7" borderId="69" xfId="0" applyNumberFormat="1" applyFont="1" applyFill="1" applyBorder="1" applyAlignment="1">
      <alignment horizontal="center" vertical="center"/>
    </xf>
    <xf numFmtId="49" fontId="16" fillId="8" borderId="31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0" fontId="16" fillId="8" borderId="64" xfId="0" applyFont="1" applyFill="1" applyBorder="1" applyAlignment="1">
      <alignment horizontal="right"/>
    </xf>
    <xf numFmtId="0" fontId="16" fillId="8" borderId="63" xfId="0" applyFont="1" applyFill="1" applyBorder="1" applyAlignment="1">
      <alignment horizontal="right"/>
    </xf>
    <xf numFmtId="49" fontId="16" fillId="7" borderId="30" xfId="0" applyNumberFormat="1" applyFont="1" applyFill="1" applyBorder="1" applyAlignment="1">
      <alignment horizontal="center"/>
    </xf>
    <xf numFmtId="49" fontId="16" fillId="7" borderId="32" xfId="0" applyNumberFormat="1" applyFont="1" applyFill="1" applyBorder="1" applyAlignment="1">
      <alignment horizontal="center"/>
    </xf>
    <xf numFmtId="14" fontId="16" fillId="7" borderId="30" xfId="0" applyNumberFormat="1" applyFont="1" applyFill="1" applyBorder="1" applyAlignment="1">
      <alignment horizontal="center"/>
    </xf>
    <xf numFmtId="14" fontId="16" fillId="7" borderId="32" xfId="0" applyNumberFormat="1" applyFont="1" applyFill="1" applyBorder="1" applyAlignment="1">
      <alignment horizontal="center"/>
    </xf>
    <xf numFmtId="49" fontId="16" fillId="7" borderId="40" xfId="0" applyNumberFormat="1" applyFont="1" applyFill="1" applyBorder="1" applyAlignment="1">
      <alignment horizontal="center"/>
    </xf>
    <xf numFmtId="49" fontId="16" fillId="7" borderId="41" xfId="0" applyNumberFormat="1" applyFont="1" applyFill="1" applyBorder="1" applyAlignment="1">
      <alignment horizontal="center"/>
    </xf>
    <xf numFmtId="49" fontId="16" fillId="4" borderId="57" xfId="0" applyNumberFormat="1" applyFont="1" applyFill="1" applyBorder="1" applyAlignment="1">
      <alignment horizontal="center"/>
    </xf>
    <xf numFmtId="49" fontId="16" fillId="4" borderId="33" xfId="0" applyNumberFormat="1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54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0" fontId="3" fillId="6" borderId="36" xfId="0" applyNumberFormat="1" applyFont="1" applyFill="1" applyBorder="1" applyAlignment="1">
      <alignment horizontal="center"/>
    </xf>
    <xf numFmtId="0" fontId="3" fillId="7" borderId="61" xfId="0" applyFont="1" applyFill="1" applyBorder="1" applyAlignment="1">
      <alignment horizontal="center"/>
    </xf>
    <xf numFmtId="0" fontId="3" fillId="7" borderId="63" xfId="0" applyFont="1" applyFill="1" applyBorder="1" applyAlignment="1">
      <alignment horizontal="center"/>
    </xf>
    <xf numFmtId="0" fontId="3" fillId="4" borderId="61" xfId="0" applyFont="1" applyFill="1" applyBorder="1" applyAlignment="1">
      <alignment horizontal="center"/>
    </xf>
    <xf numFmtId="0" fontId="3" fillId="4" borderId="63" xfId="0" applyFont="1" applyFill="1" applyBorder="1" applyAlignment="1">
      <alignment horizontal="center"/>
    </xf>
    <xf numFmtId="0" fontId="3" fillId="7" borderId="61" xfId="0" applyFont="1" applyFill="1" applyBorder="1" applyAlignment="1">
      <alignment horizontal="center" vertical="center"/>
    </xf>
    <xf numFmtId="0" fontId="3" fillId="7" borderId="63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/>
    </xf>
    <xf numFmtId="0" fontId="3" fillId="7" borderId="42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/>
    </xf>
    <xf numFmtId="14" fontId="3" fillId="7" borderId="39" xfId="0" applyNumberFormat="1" applyFont="1" applyFill="1" applyBorder="1" applyAlignment="1">
      <alignment horizontal="center"/>
    </xf>
    <xf numFmtId="14" fontId="3" fillId="7" borderId="29" xfId="0" applyNumberFormat="1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3" fillId="7" borderId="4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3" fillId="7" borderId="25" xfId="0" applyNumberFormat="1" applyFont="1" applyFill="1" applyBorder="1" applyAlignment="1">
      <alignment horizontal="center"/>
    </xf>
    <xf numFmtId="14" fontId="3" fillId="7" borderId="55" xfId="0" applyNumberFormat="1" applyFont="1" applyFill="1" applyBorder="1" applyAlignment="1">
      <alignment horizontal="center"/>
    </xf>
    <xf numFmtId="14" fontId="3" fillId="4" borderId="25" xfId="0" applyNumberFormat="1" applyFont="1" applyFill="1" applyBorder="1" applyAlignment="1">
      <alignment horizontal="center"/>
    </xf>
    <xf numFmtId="14" fontId="3" fillId="4" borderId="55" xfId="0" applyNumberFormat="1" applyFont="1" applyFill="1" applyBorder="1" applyAlignment="1">
      <alignment horizontal="center"/>
    </xf>
    <xf numFmtId="14" fontId="3" fillId="7" borderId="25" xfId="0" applyNumberFormat="1" applyFont="1" applyFill="1" applyBorder="1" applyAlignment="1">
      <alignment horizontal="center" vertical="center"/>
    </xf>
    <xf numFmtId="14" fontId="3" fillId="7" borderId="55" xfId="0" applyNumberFormat="1" applyFont="1" applyFill="1" applyBorder="1" applyAlignment="1">
      <alignment horizontal="center" vertical="center"/>
    </xf>
    <xf numFmtId="14" fontId="3" fillId="4" borderId="2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hartsheet" Target="chartsheets/sheet3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chartsheet" Target="chartsheets/sheet4.xml"/><Relationship Id="rId11" Type="http://schemas.openxmlformats.org/officeDocument/2006/relationships/chartsheet" Target="chartsheets/sheet5.xml"/><Relationship Id="rId12" Type="http://schemas.openxmlformats.org/officeDocument/2006/relationships/chartsheet" Target="chartsheets/sheet6.xml"/><Relationship Id="rId13" Type="http://schemas.openxmlformats.org/officeDocument/2006/relationships/worksheet" Target="worksheets/sheet7.xml"/><Relationship Id="rId14" Type="http://schemas.openxmlformats.org/officeDocument/2006/relationships/worksheet" Target="worksheets/sheet8.xml"/><Relationship Id="rId15" Type="http://schemas.openxmlformats.org/officeDocument/2006/relationships/worksheet" Target="worksheets/sheet9.xml"/><Relationship Id="rId16" Type="http://schemas.openxmlformats.org/officeDocument/2006/relationships/worksheet" Target="worksheets/sheet10.xml"/><Relationship Id="rId17" Type="http://schemas.openxmlformats.org/officeDocument/2006/relationships/worksheet" Target="worksheets/sheet11.xml"/><Relationship Id="rId18" Type="http://schemas.openxmlformats.org/officeDocument/2006/relationships/worksheet" Target="worksheets/sheet12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2000"/>
              <a:t>Seal Counts by Year from Aerial Surveys </a:t>
            </a:r>
            <a:br>
              <a:rPr lang="en-US" sz="2000"/>
            </a:br>
            <a:r>
              <a:rPr lang="en-US" sz="2000"/>
              <a:t>in Lake Iliamna, Alaska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2008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v>2009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2"/>
          <c:tx>
            <c:v>2010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4"/>
          <c:order val="3"/>
          <c:tx>
            <c:v>2011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3"/>
          <c:order val="4"/>
          <c:tx>
            <c:v>2012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5"/>
          <c:order val="5"/>
          <c:tx>
            <c:v>2013</c:v>
          </c:tx>
          <c:invertIfNegative val="0"/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2"/>
        <c:shape val="box"/>
        <c:axId val="2109853544"/>
        <c:axId val="2109860408"/>
        <c:axId val="0"/>
      </c:bar3DChart>
      <c:catAx>
        <c:axId val="2109853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 of the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9860408"/>
        <c:crosses val="autoZero"/>
        <c:auto val="1"/>
        <c:lblAlgn val="ctr"/>
        <c:lblOffset val="100"/>
        <c:noMultiLvlLbl val="0"/>
      </c:catAx>
      <c:valAx>
        <c:axId val="2109860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Seals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9853544"/>
        <c:crosses val="autoZero"/>
        <c:crossBetween val="between"/>
      </c:valAx>
      <c:spPr>
        <a:ln w="25400">
          <a:noFill/>
        </a:ln>
      </c:spPr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0000000000003" l="0.700000000000001" r="0.700000000000001" t="0.750000000000003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Seal Counts by Year </a:t>
            </a:r>
            <a:br>
              <a:rPr lang="en-US"/>
            </a:br>
            <a:r>
              <a:rPr lang="en-US"/>
              <a:t>in Lake Iliamna, Alaska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2008</c:v>
          </c:tx>
          <c:invertIfNegative val="0"/>
          <c:cat>
            <c:numRef>
              <c:f>#REF!</c:f>
            </c:numRef>
          </c:cat>
          <c:val>
            <c:numRef>
              <c:f>Data!$F$56:$F$87</c:f>
              <c:numCache>
                <c:formatCode>General</c:formatCode>
                <c:ptCount val="32"/>
                <c:pt idx="16">
                  <c:v>148.0</c:v>
                </c:pt>
                <c:pt idx="17">
                  <c:v>235.0</c:v>
                </c:pt>
                <c:pt idx="19">
                  <c:v>232.0</c:v>
                </c:pt>
                <c:pt idx="20">
                  <c:v>216.0</c:v>
                </c:pt>
              </c:numCache>
            </c:numRef>
          </c:val>
        </c:ser>
        <c:ser>
          <c:idx val="1"/>
          <c:order val="1"/>
          <c:tx>
            <c:v>2009</c:v>
          </c:tx>
          <c:invertIfNegative val="0"/>
          <c:cat>
            <c:numRef>
              <c:f>#REF!</c:f>
            </c:numRef>
          </c:cat>
          <c:val>
            <c:numRef>
              <c:f>Data!$G$56:$G$87</c:f>
              <c:numCache>
                <c:formatCode>General</c:formatCode>
                <c:ptCount val="32"/>
                <c:pt idx="5">
                  <c:v>0.0</c:v>
                </c:pt>
                <c:pt idx="11">
                  <c:v>27.0</c:v>
                </c:pt>
                <c:pt idx="19">
                  <c:v>131.0</c:v>
                </c:pt>
                <c:pt idx="20">
                  <c:v>228.0</c:v>
                </c:pt>
              </c:numCache>
            </c:numRef>
          </c:val>
        </c:ser>
        <c:ser>
          <c:idx val="2"/>
          <c:order val="2"/>
          <c:tx>
            <c:v>2010</c:v>
          </c:tx>
          <c:invertIfNegative val="0"/>
          <c:cat>
            <c:numRef>
              <c:f>#REF!</c:f>
            </c:numRef>
          </c:cat>
          <c:val>
            <c:numRef>
              <c:f>Data!$H$56:$H$87</c:f>
              <c:numCache>
                <c:formatCode>General</c:formatCode>
                <c:ptCount val="32"/>
                <c:pt idx="0">
                  <c:v>11.0</c:v>
                </c:pt>
                <c:pt idx="8">
                  <c:v>30.0</c:v>
                </c:pt>
                <c:pt idx="14">
                  <c:v>205.0</c:v>
                </c:pt>
                <c:pt idx="18">
                  <c:v>243.0</c:v>
                </c:pt>
                <c:pt idx="21">
                  <c:v>179.0</c:v>
                </c:pt>
                <c:pt idx="31">
                  <c:v>8.0</c:v>
                </c:pt>
              </c:numCache>
            </c:numRef>
          </c:val>
        </c:ser>
        <c:ser>
          <c:idx val="3"/>
          <c:order val="3"/>
          <c:tx>
            <c:v>2011</c:v>
          </c:tx>
          <c:invertIfNegative val="0"/>
          <c:cat>
            <c:numRef>
              <c:f>#REF!</c:f>
            </c:numRef>
          </c:cat>
          <c:val>
            <c:numRef>
              <c:f>Data!$I$56:$I$87</c:f>
              <c:numCache>
                <c:formatCode>General</c:formatCode>
                <c:ptCount val="32"/>
                <c:pt idx="1">
                  <c:v>73.0</c:v>
                </c:pt>
                <c:pt idx="10">
                  <c:v>79.0</c:v>
                </c:pt>
                <c:pt idx="14">
                  <c:v>181.0</c:v>
                </c:pt>
                <c:pt idx="18">
                  <c:v>196.0</c:v>
                </c:pt>
                <c:pt idx="19">
                  <c:v>158.0</c:v>
                </c:pt>
                <c:pt idx="30">
                  <c:v>0.0</c:v>
                </c:pt>
                <c:pt idx="31">
                  <c:v>18.0</c:v>
                </c:pt>
              </c:numCache>
            </c:numRef>
          </c:val>
        </c:ser>
        <c:ser>
          <c:idx val="4"/>
          <c:order val="4"/>
          <c:tx>
            <c:v>2012</c:v>
          </c:tx>
          <c:invertIfNegative val="0"/>
          <c:cat>
            <c:numRef>
              <c:f>#REF!</c:f>
            </c:numRef>
          </c:cat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2065301256"/>
        <c:axId val="2065306952"/>
        <c:axId val="0"/>
      </c:bar3DChart>
      <c:catAx>
        <c:axId val="206530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 of the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306952"/>
        <c:crosses val="autoZero"/>
        <c:auto val="1"/>
        <c:lblAlgn val="ctr"/>
        <c:lblOffset val="100"/>
        <c:noMultiLvlLbl val="0"/>
      </c:catAx>
      <c:valAx>
        <c:axId val="2065306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Seals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301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Seals  (High Count)  by Year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</c:v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4"/>
            <c:invertIfNegative val="0"/>
            <c:bubble3D val="0"/>
            <c:spPr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345016"/>
        <c:axId val="2065348024"/>
      </c:barChart>
      <c:catAx>
        <c:axId val="2065345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2065348024"/>
        <c:crosses val="autoZero"/>
        <c:auto val="1"/>
        <c:lblAlgn val="ctr"/>
        <c:lblOffset val="100"/>
        <c:noMultiLvlLbl val="0"/>
      </c:catAx>
      <c:valAx>
        <c:axId val="2065348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2065345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2012</a:t>
            </a:r>
          </a:p>
          <a:p>
            <a:pPr>
              <a:defRPr/>
            </a:pPr>
            <a:r>
              <a:rPr lang="en-US"/>
              <a:t> Adult and Pup Counts</a:t>
            </a:r>
          </a:p>
        </c:rich>
      </c:tx>
      <c:layout>
        <c:manualLayout>
          <c:xMode val="edge"/>
          <c:yMode val="edge"/>
          <c:x val="0.378038832840192"/>
          <c:y val="0.0119047619047619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Adults</c:v>
          </c:tx>
          <c:spPr>
            <a:solidFill>
              <a:schemeClr val="accent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April 3</c:v>
              </c:pt>
              <c:pt idx="1">
                <c:v> July 10</c:v>
              </c:pt>
              <c:pt idx="2">
                <c:v> August 10</c:v>
              </c:pt>
            </c:strLit>
          </c:cat>
          <c:val>
            <c:numRef>
              <c:f>Data!$U$3:$U$6</c:f>
              <c:numCache>
                <c:formatCode>General</c:formatCode>
                <c:ptCount val="4"/>
                <c:pt idx="0">
                  <c:v>0.0</c:v>
                </c:pt>
                <c:pt idx="1">
                  <c:v>125.0</c:v>
                </c:pt>
                <c:pt idx="2">
                  <c:v>262.0</c:v>
                </c:pt>
              </c:numCache>
            </c:numRef>
          </c:val>
        </c:ser>
        <c:ser>
          <c:idx val="3"/>
          <c:order val="1"/>
          <c:tx>
            <c:v>Pups</c:v>
          </c:tx>
          <c:spPr>
            <a:solidFill>
              <a:srgbClr val="C00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April 3</c:v>
              </c:pt>
              <c:pt idx="1">
                <c:v> July 10</c:v>
              </c:pt>
              <c:pt idx="2">
                <c:v> August 10</c:v>
              </c:pt>
            </c:strLit>
          </c:cat>
          <c:val>
            <c:numRef>
              <c:f>Data!$V$3:$V$6</c:f>
              <c:numCache>
                <c:formatCode>General</c:formatCode>
                <c:ptCount val="4"/>
                <c:pt idx="0">
                  <c:v>0.0</c:v>
                </c:pt>
                <c:pt idx="1">
                  <c:v>43.0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860232"/>
        <c:axId val="2110863288"/>
      </c:barChart>
      <c:catAx>
        <c:axId val="2110860232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crossAx val="2110863288"/>
        <c:crosses val="autoZero"/>
        <c:auto val="1"/>
        <c:lblAlgn val="ctr"/>
        <c:lblOffset val="100"/>
        <c:noMultiLvlLbl val="0"/>
      </c:catAx>
      <c:valAx>
        <c:axId val="2110863288"/>
        <c:scaling>
          <c:orientation val="minMax"/>
          <c:max val="3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860232"/>
        <c:crosses val="autoZero"/>
        <c:crossBetween val="between"/>
        <c:majorUnit val="50.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" l="0.700000000000001" r="0.700000000000001" t="0.750000000000003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2011</a:t>
            </a:r>
          </a:p>
          <a:p>
            <a:pPr>
              <a:defRPr/>
            </a:pPr>
            <a:r>
              <a:rPr lang="en-US"/>
              <a:t> Adult and Pup Counts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Adults</c:v>
          </c:tx>
          <c:spPr>
            <a:solidFill>
              <a:schemeClr val="accent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6"/>
              <c:pt idx="0">
                <c:v>April 14</c:v>
              </c:pt>
              <c:pt idx="1">
                <c:v> June 17</c:v>
              </c:pt>
              <c:pt idx="2">
                <c:v> July 15</c:v>
              </c:pt>
              <c:pt idx="3">
                <c:v> August 13</c:v>
              </c:pt>
              <c:pt idx="4">
                <c:v> August 15</c:v>
              </c:pt>
              <c:pt idx="5">
                <c:v>November 10</c:v>
              </c:pt>
            </c:strLit>
          </c:cat>
          <c:val>
            <c:numRef>
              <c:f>Data!$L$3:$L$8</c:f>
              <c:numCache>
                <c:formatCode>General</c:formatCode>
                <c:ptCount val="6"/>
                <c:pt idx="0">
                  <c:v>73.0</c:v>
                </c:pt>
                <c:pt idx="1">
                  <c:v>75.0</c:v>
                </c:pt>
                <c:pt idx="2">
                  <c:v>138.0</c:v>
                </c:pt>
                <c:pt idx="3">
                  <c:v>180.0</c:v>
                </c:pt>
                <c:pt idx="4">
                  <c:v>136.0</c:v>
                </c:pt>
                <c:pt idx="5">
                  <c:v>18.0</c:v>
                </c:pt>
              </c:numCache>
            </c:numRef>
          </c:val>
        </c:ser>
        <c:ser>
          <c:idx val="3"/>
          <c:order val="1"/>
          <c:tx>
            <c:v>Pups</c:v>
          </c:tx>
          <c:spPr>
            <a:solidFill>
              <a:srgbClr val="C00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6"/>
              <c:pt idx="0">
                <c:v>April 14</c:v>
              </c:pt>
              <c:pt idx="1">
                <c:v> June 17</c:v>
              </c:pt>
              <c:pt idx="2">
                <c:v> July 15</c:v>
              </c:pt>
              <c:pt idx="3">
                <c:v> August 13</c:v>
              </c:pt>
              <c:pt idx="4">
                <c:v> August 15</c:v>
              </c:pt>
              <c:pt idx="5">
                <c:v>November 10</c:v>
              </c:pt>
            </c:strLit>
          </c:cat>
          <c:val>
            <c:numRef>
              <c:f>Data!$M$3:$M$7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43.0</c:v>
                </c:pt>
                <c:pt idx="3">
                  <c:v>16.0</c:v>
                </c:pt>
                <c:pt idx="4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904952"/>
        <c:axId val="2110908008"/>
      </c:barChart>
      <c:catAx>
        <c:axId val="2110904952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crossAx val="2110908008"/>
        <c:crosses val="autoZero"/>
        <c:auto val="1"/>
        <c:lblAlgn val="ctr"/>
        <c:lblOffset val="100"/>
        <c:noMultiLvlLbl val="0"/>
      </c:catAx>
      <c:valAx>
        <c:axId val="211090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904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>
      <c:oddFooter>&amp;RSpreadsheet Name: &amp;A</c:oddFooter>
    </c:headerFooter>
    <c:pageMargins b="0.750000000000003" l="0.700000000000001" r="0.700000000000001" t="0.750000000000003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2010 Adult and Pup Counts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Adults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6"/>
              <c:pt idx="0">
                <c:v>3 April</c:v>
              </c:pt>
              <c:pt idx="1">
                <c:v>28 May</c:v>
              </c:pt>
              <c:pt idx="2">
                <c:v>9 July</c:v>
              </c:pt>
              <c:pt idx="3">
                <c:v>3 August</c:v>
              </c:pt>
              <c:pt idx="4">
                <c:v>24 August</c:v>
              </c:pt>
              <c:pt idx="5">
                <c:v>3  November</c:v>
              </c:pt>
            </c:strLit>
          </c:cat>
          <c:val>
            <c:numRef>
              <c:f>Data!$E$16:$E$21</c:f>
              <c:numCache>
                <c:formatCode>General</c:formatCode>
                <c:ptCount val="6"/>
                <c:pt idx="0">
                  <c:v>11.0</c:v>
                </c:pt>
                <c:pt idx="1">
                  <c:v>30.0</c:v>
                </c:pt>
                <c:pt idx="2">
                  <c:v>142.0</c:v>
                </c:pt>
                <c:pt idx="3">
                  <c:v>188.0</c:v>
                </c:pt>
                <c:pt idx="4">
                  <c:v>170.0</c:v>
                </c:pt>
                <c:pt idx="5">
                  <c:v>8.0</c:v>
                </c:pt>
              </c:numCache>
            </c:numRef>
          </c:val>
        </c:ser>
        <c:ser>
          <c:idx val="1"/>
          <c:order val="1"/>
          <c:tx>
            <c:v>Pups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6"/>
              <c:pt idx="0">
                <c:v>3 April</c:v>
              </c:pt>
              <c:pt idx="1">
                <c:v>28 May</c:v>
              </c:pt>
              <c:pt idx="2">
                <c:v>9 July</c:v>
              </c:pt>
              <c:pt idx="3">
                <c:v>3 August</c:v>
              </c:pt>
              <c:pt idx="4">
                <c:v>24 August</c:v>
              </c:pt>
              <c:pt idx="5">
                <c:v>3  November</c:v>
              </c:pt>
            </c:strLit>
          </c:cat>
          <c:val>
            <c:numRef>
              <c:f>Data!$F$16:$F$21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63.0</c:v>
                </c:pt>
                <c:pt idx="3">
                  <c:v>55.0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950712"/>
        <c:axId val="2110953768"/>
      </c:barChart>
      <c:catAx>
        <c:axId val="2110950712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crossAx val="2110953768"/>
        <c:crosses val="autoZero"/>
        <c:auto val="1"/>
        <c:lblAlgn val="ctr"/>
        <c:lblOffset val="100"/>
        <c:noMultiLvlLbl val="0"/>
      </c:catAx>
      <c:valAx>
        <c:axId val="211095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950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Aerial Counts of Seals in Lake Iliamna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1998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Data!$B$56:$B$87</c:f>
              <c:numCache>
                <c:formatCode>General</c:formatCode>
                <c:ptCount val="32"/>
                <c:pt idx="19">
                  <c:v>319.0</c:v>
                </c:pt>
                <c:pt idx="20">
                  <c:v>218.0</c:v>
                </c:pt>
              </c:numCache>
            </c:numRef>
          </c:val>
        </c:ser>
        <c:ser>
          <c:idx val="1"/>
          <c:order val="1"/>
          <c:tx>
            <c:v>1999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Data!$C$56:$C$87</c:f>
              <c:numCache>
                <c:formatCode>General</c:formatCode>
                <c:ptCount val="32"/>
                <c:pt idx="21">
                  <c:v>225.0</c:v>
                </c:pt>
              </c:numCache>
            </c:numRef>
          </c:val>
        </c:ser>
        <c:ser>
          <c:idx val="2"/>
          <c:order val="2"/>
          <c:tx>
            <c:v>2003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Data!$D$56:$D$87</c:f>
              <c:numCache>
                <c:formatCode>General</c:formatCode>
                <c:ptCount val="32"/>
                <c:pt idx="18">
                  <c:v>166.0</c:v>
                </c:pt>
              </c:numCache>
            </c:numRef>
          </c:val>
        </c:ser>
        <c:ser>
          <c:idx val="3"/>
          <c:order val="3"/>
          <c:tx>
            <c:v>2005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Data!$E$56:$E$87</c:f>
              <c:numCache>
                <c:formatCode>General</c:formatCode>
                <c:ptCount val="32"/>
                <c:pt idx="19">
                  <c:v>80.0</c:v>
                </c:pt>
              </c:numCache>
            </c:numRef>
          </c:val>
        </c:ser>
        <c:ser>
          <c:idx val="4"/>
          <c:order val="4"/>
          <c:tx>
            <c:v>2008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Data!$F$56:$F$87</c:f>
              <c:numCache>
                <c:formatCode>General</c:formatCode>
                <c:ptCount val="32"/>
                <c:pt idx="16">
                  <c:v>148.0</c:v>
                </c:pt>
                <c:pt idx="17">
                  <c:v>235.0</c:v>
                </c:pt>
                <c:pt idx="19">
                  <c:v>232.0</c:v>
                </c:pt>
                <c:pt idx="20">
                  <c:v>216.0</c:v>
                </c:pt>
              </c:numCache>
            </c:numRef>
          </c:val>
        </c:ser>
        <c:ser>
          <c:idx val="5"/>
          <c:order val="5"/>
          <c:tx>
            <c:v>2009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Data!$G$56:$G$87</c:f>
              <c:numCache>
                <c:formatCode>General</c:formatCode>
                <c:ptCount val="32"/>
                <c:pt idx="5">
                  <c:v>0.0</c:v>
                </c:pt>
                <c:pt idx="11">
                  <c:v>27.0</c:v>
                </c:pt>
                <c:pt idx="19">
                  <c:v>131.0</c:v>
                </c:pt>
                <c:pt idx="20">
                  <c:v>228.0</c:v>
                </c:pt>
              </c:numCache>
            </c:numRef>
          </c:val>
        </c:ser>
        <c:ser>
          <c:idx val="6"/>
          <c:order val="6"/>
          <c:tx>
            <c:v>2010</c:v>
          </c:tx>
          <c:spPr>
            <a:ln w="28575">
              <a:noFill/>
            </a:ln>
          </c:spPr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Data!$H$56:$H$87</c:f>
              <c:numCache>
                <c:formatCode>General</c:formatCode>
                <c:ptCount val="32"/>
                <c:pt idx="0">
                  <c:v>11.0</c:v>
                </c:pt>
                <c:pt idx="8">
                  <c:v>30.0</c:v>
                </c:pt>
                <c:pt idx="14">
                  <c:v>205.0</c:v>
                </c:pt>
                <c:pt idx="18">
                  <c:v>243.0</c:v>
                </c:pt>
                <c:pt idx="21">
                  <c:v>179.0</c:v>
                </c:pt>
                <c:pt idx="31">
                  <c:v>8.0</c:v>
                </c:pt>
              </c:numCache>
            </c:numRef>
          </c:val>
        </c:ser>
        <c:ser>
          <c:idx val="7"/>
          <c:order val="7"/>
          <c:tx>
            <c:v>2011</c:v>
          </c:tx>
          <c:invertIfNegative val="0"/>
          <c:val>
            <c:numRef>
              <c:f>Data!$I$56:$I$87</c:f>
              <c:numCache>
                <c:formatCode>General</c:formatCode>
                <c:ptCount val="32"/>
                <c:pt idx="1">
                  <c:v>73.0</c:v>
                </c:pt>
                <c:pt idx="10">
                  <c:v>79.0</c:v>
                </c:pt>
                <c:pt idx="14">
                  <c:v>181.0</c:v>
                </c:pt>
                <c:pt idx="18">
                  <c:v>196.0</c:v>
                </c:pt>
                <c:pt idx="19">
                  <c:v>158.0</c:v>
                </c:pt>
                <c:pt idx="30">
                  <c:v>0.0</c:v>
                </c:pt>
                <c:pt idx="31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432088"/>
        <c:axId val="2065437592"/>
      </c:barChart>
      <c:catAx>
        <c:axId val="206543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 of the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437592"/>
        <c:crosses val="autoZero"/>
        <c:auto val="1"/>
        <c:lblAlgn val="ctr"/>
        <c:lblOffset val="100"/>
        <c:noMultiLvlLbl val="0"/>
      </c:catAx>
      <c:valAx>
        <c:axId val="2065437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Seals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432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Data!$I$12:$I$13</c:f>
              <c:strCache>
                <c:ptCount val="1"/>
                <c:pt idx="0">
                  <c:v>2010 Adults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Data!$H$14:$H$18</c:f>
              <c:strCache>
                <c:ptCount val="5"/>
                <c:pt idx="0">
                  <c:v>April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November</c:v>
                </c:pt>
              </c:strCache>
            </c:strRef>
          </c:cat>
          <c:val>
            <c:numRef>
              <c:f>Data!$I$14:$I$18</c:f>
              <c:numCache>
                <c:formatCode>General</c:formatCode>
                <c:ptCount val="5"/>
                <c:pt idx="0">
                  <c:v>11.0</c:v>
                </c:pt>
                <c:pt idx="1">
                  <c:v>30.0</c:v>
                </c:pt>
                <c:pt idx="2">
                  <c:v>142.0</c:v>
                </c:pt>
                <c:pt idx="3">
                  <c:v>188.0</c:v>
                </c:pt>
                <c:pt idx="4">
                  <c:v>8.0</c:v>
                </c:pt>
              </c:numCache>
            </c:numRef>
          </c:val>
        </c:ser>
        <c:ser>
          <c:idx val="1"/>
          <c:order val="1"/>
          <c:tx>
            <c:strRef>
              <c:f>Data!$J$12:$J$13</c:f>
              <c:strCache>
                <c:ptCount val="1"/>
                <c:pt idx="0">
                  <c:v>2010 Pups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Data!$H$14:$H$18</c:f>
              <c:strCache>
                <c:ptCount val="5"/>
                <c:pt idx="0">
                  <c:v>April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November</c:v>
                </c:pt>
              </c:strCache>
            </c:strRef>
          </c:cat>
          <c:val>
            <c:numRef>
              <c:f>Data!$J$14:$J$18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63.0</c:v>
                </c:pt>
                <c:pt idx="3">
                  <c:v>55.0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138104"/>
        <c:axId val="2109141080"/>
        <c:axId val="0"/>
      </c:bar3DChart>
      <c:catAx>
        <c:axId val="210913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41080"/>
        <c:crosses val="autoZero"/>
        <c:auto val="1"/>
        <c:lblAlgn val="ctr"/>
        <c:lblOffset val="100"/>
        <c:noMultiLvlLbl val="0"/>
      </c:catAx>
      <c:valAx>
        <c:axId val="210914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138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Data!$O$12:$O$13</c:f>
              <c:strCache>
                <c:ptCount val="1"/>
                <c:pt idx="0">
                  <c:v>2011 Adults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Data!$N$14:$N$18</c:f>
              <c:strCache>
                <c:ptCount val="5"/>
                <c:pt idx="0">
                  <c:v>April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November</c:v>
                </c:pt>
              </c:strCache>
            </c:strRef>
          </c:cat>
          <c:val>
            <c:numRef>
              <c:f>Data!$O$14:$O$18</c:f>
              <c:numCache>
                <c:formatCode>General</c:formatCode>
                <c:ptCount val="5"/>
                <c:pt idx="0">
                  <c:v>73.0</c:v>
                </c:pt>
                <c:pt idx="1">
                  <c:v>75.0</c:v>
                </c:pt>
                <c:pt idx="2">
                  <c:v>138.0</c:v>
                </c:pt>
                <c:pt idx="3">
                  <c:v>136.0</c:v>
                </c:pt>
                <c:pt idx="4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Data!$P$12:$P$13</c:f>
              <c:strCache>
                <c:ptCount val="1"/>
                <c:pt idx="0">
                  <c:v>2011 Pups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Data!$N$14:$N$18</c:f>
              <c:strCache>
                <c:ptCount val="5"/>
                <c:pt idx="0">
                  <c:v>April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November</c:v>
                </c:pt>
              </c:strCache>
            </c:strRef>
          </c:cat>
          <c:val>
            <c:numRef>
              <c:f>Data!$P$14:$P$18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43.0</c:v>
                </c:pt>
                <c:pt idx="3">
                  <c:v>22.0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935176"/>
        <c:axId val="2109938152"/>
        <c:axId val="0"/>
      </c:bar3DChart>
      <c:catAx>
        <c:axId val="2109935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938152"/>
        <c:crosses val="autoZero"/>
        <c:auto val="1"/>
        <c:lblAlgn val="ctr"/>
        <c:lblOffset val="100"/>
        <c:noMultiLvlLbl val="0"/>
      </c:catAx>
      <c:valAx>
        <c:axId val="2109938152"/>
        <c:scaling>
          <c:orientation val="minMax"/>
          <c:max val="250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935176"/>
        <c:crosses val="autoZero"/>
        <c:crossBetween val="between"/>
        <c:minorUnit val="4.0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 Maximum observed number of  seals  by year</a:t>
            </a:r>
          </a:p>
        </c:rich>
      </c:tx>
      <c:layout>
        <c:manualLayout>
          <c:xMode val="edge"/>
          <c:yMode val="edge"/>
          <c:x val="0.146428879796139"/>
          <c:y val="0.0198019801980199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Sheet3!$B$7:$I$7</c:f>
              <c:numCache>
                <c:formatCode>General</c:formatCode>
                <c:ptCount val="8"/>
                <c:pt idx="0">
                  <c:v>1998.0</c:v>
                </c:pt>
                <c:pt idx="1">
                  <c:v>1999.0</c:v>
                </c:pt>
                <c:pt idx="2">
                  <c:v>2003.0</c:v>
                </c:pt>
                <c:pt idx="3">
                  <c:v>2005.0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</c:numCache>
            </c:numRef>
          </c:cat>
          <c:val>
            <c:numRef>
              <c:f>Sheet3!$B$9:$I$9</c:f>
              <c:numCache>
                <c:formatCode>General</c:formatCode>
                <c:ptCount val="8"/>
                <c:pt idx="0">
                  <c:v>319.0</c:v>
                </c:pt>
                <c:pt idx="1">
                  <c:v>225.0</c:v>
                </c:pt>
                <c:pt idx="2">
                  <c:v>166.0</c:v>
                </c:pt>
                <c:pt idx="3">
                  <c:v>80.0</c:v>
                </c:pt>
                <c:pt idx="4">
                  <c:v>235.0</c:v>
                </c:pt>
                <c:pt idx="5">
                  <c:v>228.0</c:v>
                </c:pt>
                <c:pt idx="6">
                  <c:v>243.0</c:v>
                </c:pt>
                <c:pt idx="7">
                  <c:v>196.0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973272"/>
        <c:axId val="2109976280"/>
      </c:barChart>
      <c:catAx>
        <c:axId val="210997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9976280"/>
        <c:crosses val="autoZero"/>
        <c:auto val="1"/>
        <c:lblAlgn val="ctr"/>
        <c:lblOffset val="100"/>
        <c:noMultiLvlLbl val="0"/>
      </c:catAx>
      <c:valAx>
        <c:axId val="21099762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9973272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Seal Counts by Year </a:t>
            </a:r>
            <a:br>
              <a:rPr lang="en-US" sz="1200"/>
            </a:br>
            <a:r>
              <a:rPr lang="en-US" sz="1200"/>
              <a:t>in Lake Iliamna, Alaska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2008</c:v>
          </c:tx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Data!$F$56:$F$87</c:f>
              <c:numCache>
                <c:formatCode>General</c:formatCode>
                <c:ptCount val="32"/>
                <c:pt idx="16">
                  <c:v>148.0</c:v>
                </c:pt>
                <c:pt idx="17">
                  <c:v>235.0</c:v>
                </c:pt>
                <c:pt idx="19">
                  <c:v>232.0</c:v>
                </c:pt>
                <c:pt idx="20">
                  <c:v>216.0</c:v>
                </c:pt>
              </c:numCache>
            </c:numRef>
          </c:val>
        </c:ser>
        <c:ser>
          <c:idx val="1"/>
          <c:order val="1"/>
          <c:tx>
            <c:v>2009</c:v>
          </c:tx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Data!$G$56:$G$87</c:f>
              <c:numCache>
                <c:formatCode>General</c:formatCode>
                <c:ptCount val="32"/>
                <c:pt idx="5">
                  <c:v>0.0</c:v>
                </c:pt>
                <c:pt idx="11">
                  <c:v>27.0</c:v>
                </c:pt>
                <c:pt idx="19">
                  <c:v>131.0</c:v>
                </c:pt>
                <c:pt idx="20">
                  <c:v>228.0</c:v>
                </c:pt>
              </c:numCache>
            </c:numRef>
          </c:val>
        </c:ser>
        <c:ser>
          <c:idx val="2"/>
          <c:order val="2"/>
          <c:tx>
            <c:v>2010</c:v>
          </c:tx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Data!$H$56:$H$87</c:f>
              <c:numCache>
                <c:formatCode>General</c:formatCode>
                <c:ptCount val="32"/>
                <c:pt idx="0">
                  <c:v>11.0</c:v>
                </c:pt>
                <c:pt idx="8">
                  <c:v>30.0</c:v>
                </c:pt>
                <c:pt idx="14">
                  <c:v>205.0</c:v>
                </c:pt>
                <c:pt idx="18">
                  <c:v>243.0</c:v>
                </c:pt>
                <c:pt idx="21">
                  <c:v>179.0</c:v>
                </c:pt>
                <c:pt idx="31">
                  <c:v>8.0</c:v>
                </c:pt>
              </c:numCache>
            </c:numRef>
          </c:val>
        </c:ser>
        <c:ser>
          <c:idx val="3"/>
          <c:order val="3"/>
          <c:tx>
            <c:v>2011</c:v>
          </c:tx>
          <c:invertIfNegative val="0"/>
          <c:cat>
            <c:numRef>
              <c:f>Data!$A$56:$A$87</c:f>
              <c:numCache>
                <c:formatCode>General</c:formatCode>
                <c:ptCount val="32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</c:numCache>
            </c:numRef>
          </c:cat>
          <c:val>
            <c:numRef>
              <c:f>Data!$I$56:$I$87</c:f>
              <c:numCache>
                <c:formatCode>General</c:formatCode>
                <c:ptCount val="32"/>
                <c:pt idx="1">
                  <c:v>73.0</c:v>
                </c:pt>
                <c:pt idx="10">
                  <c:v>79.0</c:v>
                </c:pt>
                <c:pt idx="14">
                  <c:v>181.0</c:v>
                </c:pt>
                <c:pt idx="18">
                  <c:v>196.0</c:v>
                </c:pt>
                <c:pt idx="19">
                  <c:v>158.0</c:v>
                </c:pt>
                <c:pt idx="30">
                  <c:v>0.0</c:v>
                </c:pt>
                <c:pt idx="31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0033736"/>
        <c:axId val="2110039288"/>
        <c:axId val="0"/>
      </c:bar3DChart>
      <c:catAx>
        <c:axId val="2110033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 of the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039288"/>
        <c:crosses val="autoZero"/>
        <c:auto val="1"/>
        <c:lblAlgn val="ctr"/>
        <c:lblOffset val="100"/>
        <c:noMultiLvlLbl val="0"/>
      </c:catAx>
      <c:valAx>
        <c:axId val="2110039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Seals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033736"/>
        <c:crosses val="autoZero"/>
        <c:crossBetween val="between"/>
      </c:valAx>
      <c:spPr>
        <a:ln w="25400">
          <a:noFill/>
        </a:ln>
      </c:spPr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0000000000003" l="0.700000000000001" r="0.700000000000001" t="0.750000000000003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/>
  <headerFooter>
    <oddFooter>&amp;RSpreadsheet Name: &amp;A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/>
  <headerFooter>
    <oddFooter>&amp;RSpreadsheet Name: &amp;A</oddFooter>
  </headerFooter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 verticalDpi="0"/>
  <headerFooter>
    <oddFooter>&amp;RSpreadsheet Name: &amp;A</oddFooter>
  </headerFooter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 verticalDpi="0"/>
  <headerFooter>
    <oddFooter>&amp;RSpreadsheet Name: &amp;A</oddFooter>
  </headerFooter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/>
  <headerFooter>
    <oddFooter>&amp;RSpreadsheet Name: &amp;A</oddFooter>
  </headerFooter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pageSetup orientation="landscape" horizontalDpi="1200" verticalDpi="1200"/>
  <headerFooter>
    <oddFooter>&amp;RSpreadsheet Name: 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542924</xdr:colOff>
      <xdr:row>41</xdr:row>
      <xdr:rowOff>104774</xdr:rowOff>
    </xdr:to>
    <xdr:graphicFrame macro="">
      <xdr:nvGraphicFramePr>
        <xdr:cNvPr id="2" name="Iliamna Se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190499</xdr:rowOff>
    </xdr:from>
    <xdr:to>
      <xdr:col>19</xdr:col>
      <xdr:colOff>19050</xdr:colOff>
      <xdr:row>34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219200" y="762000"/>
    <xdr:ext cx="8645260" cy="6400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1733550" y="781050"/>
    <xdr:ext cx="8645260" cy="6400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38</xdr:row>
      <xdr:rowOff>19050</xdr:rowOff>
    </xdr:from>
    <xdr:to>
      <xdr:col>14</xdr:col>
      <xdr:colOff>561975</xdr:colOff>
      <xdr:row>52</xdr:row>
      <xdr:rowOff>0</xdr:rowOff>
    </xdr:to>
    <xdr:graphicFrame macro="">
      <xdr:nvGraphicFramePr>
        <xdr:cNvPr id="10" name="Iliamna Seal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M61"/>
  <sheetViews>
    <sheetView tabSelected="1" topLeftCell="E1" zoomScale="90" zoomScaleNormal="90" zoomScalePageLayoutView="90" workbookViewId="0">
      <pane xSplit="1" topLeftCell="F1" activePane="topRight" state="frozen"/>
      <selection activeCell="E1" sqref="E1"/>
      <selection pane="topRight" activeCell="G28" sqref="G28"/>
    </sheetView>
  </sheetViews>
  <sheetFormatPr baseColWidth="10" defaultColWidth="8.6640625" defaultRowHeight="15" x14ac:dyDescent="0"/>
  <cols>
    <col min="1" max="1" width="0.5" style="181" hidden="1" customWidth="1"/>
    <col min="2" max="2" width="19.6640625" style="181" hidden="1" customWidth="1"/>
    <col min="3" max="3" width="16.33203125" style="181" hidden="1" customWidth="1"/>
    <col min="4" max="4" width="32.33203125" style="182" hidden="1" customWidth="1"/>
    <col min="5" max="5" width="49.5" style="181" customWidth="1"/>
    <col min="6" max="6" width="0.5" style="181" customWidth="1"/>
    <col min="7" max="7" width="11.33203125" style="181" bestFit="1" customWidth="1"/>
    <col min="8" max="8" width="0.5" style="181" customWidth="1"/>
    <col min="9" max="10" width="12.5" style="181" bestFit="1" customWidth="1"/>
    <col min="11" max="11" width="0.5" style="181" customWidth="1"/>
    <col min="12" max="12" width="11.33203125" style="181" bestFit="1" customWidth="1"/>
    <col min="13" max="13" width="0.5" style="181" customWidth="1"/>
    <col min="14" max="21" width="23.6640625" style="181" bestFit="1" customWidth="1"/>
    <col min="22" max="22" width="0.5" style="181" customWidth="1"/>
    <col min="23" max="24" width="12.5" style="181" bestFit="1" customWidth="1"/>
    <col min="25" max="25" width="0.5" style="181" customWidth="1"/>
    <col min="26" max="26" width="12.5" style="181" bestFit="1" customWidth="1"/>
    <col min="27" max="27" width="0.5" style="181" customWidth="1"/>
    <col min="28" max="28" width="11.33203125" style="181" bestFit="1" customWidth="1"/>
    <col min="29" max="29" width="0.5" style="181" customWidth="1"/>
    <col min="30" max="30" width="12.5" style="181" bestFit="1" customWidth="1"/>
    <col min="31" max="31" width="0.5" style="181" customWidth="1"/>
    <col min="32" max="34" width="16.6640625" style="181" customWidth="1"/>
    <col min="35" max="35" width="18.1640625" style="181" bestFit="1" customWidth="1"/>
    <col min="36" max="51" width="16.6640625" style="181" customWidth="1"/>
    <col min="52" max="52" width="0.5" style="181" customWidth="1"/>
    <col min="53" max="61" width="16.6640625" style="181" customWidth="1"/>
    <col min="62" max="62" width="0.5" style="181" customWidth="1"/>
    <col min="63" max="64" width="16.6640625" style="181" customWidth="1"/>
    <col min="65" max="65" width="25.5" style="181" bestFit="1" customWidth="1"/>
    <col min="66" max="68" width="16.6640625" style="181" customWidth="1"/>
    <col min="69" max="69" width="0.5" style="181" customWidth="1"/>
    <col min="70" max="73" width="16.6640625" style="181" customWidth="1"/>
    <col min="74" max="75" width="24.5" style="181" bestFit="1" customWidth="1"/>
    <col min="76" max="76" width="16.6640625" style="181" customWidth="1"/>
    <col min="77" max="77" width="0.5" style="181" customWidth="1"/>
    <col min="78" max="84" width="12.6640625" style="181" customWidth="1"/>
    <col min="85" max="89" width="12.6640625" style="182" customWidth="1"/>
    <col min="90" max="90" width="0.5" style="181" customWidth="1"/>
    <col min="91" max="94" width="18.6640625" style="182" customWidth="1"/>
    <col min="95" max="100" width="12.6640625" style="182" customWidth="1"/>
    <col min="101" max="102" width="14.6640625" style="182" customWidth="1"/>
    <col min="103" max="103" width="0.5" style="181" customWidth="1"/>
    <col min="104" max="109" width="12.6640625" style="182" customWidth="1"/>
    <col min="110" max="110" width="0.5" style="181" customWidth="1"/>
    <col min="111" max="112" width="12.6640625" style="182" customWidth="1"/>
    <col min="113" max="113" width="0.5" style="181" customWidth="1"/>
    <col min="114" max="114" width="2.83203125" style="182" customWidth="1"/>
    <col min="115" max="115" width="24.33203125" style="181" customWidth="1"/>
    <col min="116" max="116" width="21.1640625" style="181" bestFit="1" customWidth="1"/>
    <col min="117" max="117" width="25.5" style="182" customWidth="1"/>
    <col min="118" max="16384" width="8.6640625" style="182"/>
  </cols>
  <sheetData>
    <row r="1" spans="1:117" s="295" customFormat="1" ht="32.25" customHeight="1">
      <c r="A1" s="509"/>
      <c r="B1" s="510"/>
      <c r="C1" s="216"/>
      <c r="D1" s="511"/>
      <c r="E1" s="511" t="s">
        <v>346</v>
      </c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  <c r="U1" s="509"/>
      <c r="V1" s="509"/>
      <c r="W1" s="509"/>
      <c r="X1" s="509"/>
      <c r="Y1" s="509"/>
      <c r="Z1" s="509"/>
      <c r="AA1" s="509"/>
      <c r="AB1" s="509"/>
      <c r="AC1" s="509"/>
      <c r="AD1" s="509"/>
      <c r="AE1" s="509"/>
      <c r="AF1" s="509"/>
      <c r="AG1" s="509"/>
      <c r="AH1" s="509"/>
      <c r="AI1" s="509"/>
      <c r="AJ1" s="509"/>
      <c r="AK1" s="509"/>
      <c r="AL1" s="509"/>
      <c r="AM1" s="509"/>
      <c r="AN1" s="509"/>
      <c r="AO1" s="509"/>
      <c r="AP1" s="509"/>
      <c r="AQ1" s="509"/>
      <c r="AR1" s="509"/>
      <c r="AS1" s="509"/>
      <c r="AT1" s="509"/>
      <c r="AU1" s="509"/>
      <c r="AV1" s="509"/>
      <c r="AW1" s="509"/>
      <c r="AX1" s="509"/>
      <c r="AY1" s="509"/>
      <c r="AZ1" s="509"/>
      <c r="BA1" s="509"/>
      <c r="BB1" s="509"/>
      <c r="BC1" s="509"/>
      <c r="BD1" s="509"/>
      <c r="BE1" s="509"/>
      <c r="BF1" s="509"/>
      <c r="BG1" s="509"/>
      <c r="BH1" s="509"/>
      <c r="BI1" s="509"/>
      <c r="BJ1" s="509"/>
      <c r="BK1" s="509"/>
      <c r="BL1" s="509"/>
      <c r="BM1" s="509"/>
      <c r="BN1" s="509"/>
      <c r="BO1" s="509"/>
      <c r="BP1" s="509"/>
      <c r="BQ1" s="509"/>
      <c r="BR1" s="216"/>
      <c r="BS1" s="216"/>
      <c r="BT1" s="216"/>
      <c r="BU1" s="216"/>
      <c r="BV1" s="216"/>
      <c r="BW1" s="216"/>
      <c r="BX1" s="216"/>
      <c r="BY1" s="509"/>
      <c r="BZ1" s="216"/>
      <c r="CA1" s="216"/>
      <c r="CB1" s="216"/>
      <c r="CC1" s="216"/>
      <c r="CD1" s="216"/>
      <c r="CE1" s="216"/>
      <c r="CF1" s="216"/>
      <c r="CG1" s="216"/>
      <c r="CH1" s="216"/>
      <c r="CI1" s="216"/>
      <c r="CJ1" s="216"/>
      <c r="CK1" s="216"/>
      <c r="CL1" s="509"/>
      <c r="CM1" s="216"/>
      <c r="CN1" s="216"/>
      <c r="CO1" s="216"/>
      <c r="CP1" s="216"/>
      <c r="CQ1" s="216"/>
      <c r="CR1" s="216"/>
      <c r="CS1" s="216"/>
      <c r="CT1" s="216"/>
      <c r="CU1" s="216"/>
      <c r="CV1" s="216"/>
      <c r="CW1" s="216"/>
      <c r="CX1" s="216"/>
      <c r="CY1" s="509"/>
      <c r="CZ1" s="216"/>
      <c r="DA1" s="216"/>
      <c r="DB1" s="216"/>
      <c r="DC1" s="216"/>
      <c r="DD1" s="216"/>
      <c r="DE1" s="216"/>
      <c r="DF1" s="509"/>
      <c r="DG1" s="216"/>
      <c r="DH1" s="216"/>
      <c r="DI1" s="509"/>
      <c r="DK1" s="300"/>
      <c r="DL1" s="509"/>
      <c r="DM1" s="509"/>
    </row>
    <row r="2" spans="1:117" s="205" customFormat="1" ht="16" thickBot="1">
      <c r="A2" s="181"/>
      <c r="B2" s="181"/>
      <c r="C2" s="181"/>
      <c r="D2" s="182"/>
      <c r="E2" s="181"/>
      <c r="F2" s="181"/>
      <c r="G2" s="398" t="s">
        <v>226</v>
      </c>
      <c r="H2" s="181"/>
      <c r="I2" s="181"/>
      <c r="J2" s="181"/>
      <c r="K2" s="181"/>
      <c r="L2" s="181"/>
      <c r="M2" s="181"/>
      <c r="N2" s="398" t="s">
        <v>337</v>
      </c>
      <c r="O2" s="181"/>
      <c r="P2" s="181"/>
      <c r="Q2" s="181"/>
      <c r="R2" s="181"/>
      <c r="S2" s="181"/>
      <c r="T2" s="181"/>
      <c r="U2" s="181"/>
      <c r="V2" s="181"/>
      <c r="W2" s="398" t="s">
        <v>227</v>
      </c>
      <c r="X2" s="181"/>
      <c r="Y2" s="181"/>
      <c r="Z2" s="181"/>
      <c r="AA2" s="181"/>
      <c r="AB2" s="181"/>
      <c r="AC2" s="181"/>
      <c r="AD2" s="181"/>
      <c r="AE2" s="181"/>
      <c r="AF2" s="398" t="s">
        <v>319</v>
      </c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398" t="s">
        <v>327</v>
      </c>
      <c r="BM2" s="181"/>
      <c r="BN2" s="181"/>
      <c r="BO2" s="181"/>
      <c r="BP2" s="181"/>
      <c r="BQ2" s="181"/>
      <c r="BR2" s="181"/>
      <c r="BS2" s="181"/>
      <c r="BT2" s="181"/>
      <c r="BU2" s="398" t="s">
        <v>332</v>
      </c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2"/>
      <c r="CH2" s="182"/>
      <c r="CI2" s="182"/>
      <c r="CJ2" s="182"/>
      <c r="CK2" s="182"/>
      <c r="CL2" s="181"/>
      <c r="CM2" s="182"/>
      <c r="CN2" s="182"/>
      <c r="CO2" s="182"/>
      <c r="CP2" s="182"/>
      <c r="CQ2" s="182"/>
      <c r="CR2" s="182"/>
      <c r="CS2" s="182"/>
      <c r="CT2" s="182"/>
      <c r="CU2" s="182"/>
      <c r="CV2" s="182"/>
      <c r="CW2" s="182"/>
      <c r="CX2" s="182"/>
      <c r="CY2" s="181"/>
      <c r="CZ2" s="182"/>
      <c r="DA2" s="182"/>
      <c r="DB2" s="182"/>
      <c r="DC2" s="182"/>
      <c r="DD2" s="182"/>
      <c r="DE2" s="182"/>
      <c r="DF2" s="181"/>
      <c r="DG2" s="182"/>
      <c r="DH2" s="182"/>
      <c r="DI2" s="181"/>
      <c r="DK2" s="293"/>
      <c r="DL2" s="181"/>
      <c r="DM2" s="182"/>
    </row>
    <row r="3" spans="1:117" s="205" customFormat="1">
      <c r="A3" s="217"/>
      <c r="B3" s="611" t="s">
        <v>121</v>
      </c>
      <c r="C3" s="612"/>
      <c r="D3" s="612"/>
      <c r="E3" s="613"/>
      <c r="F3" s="217"/>
      <c r="G3" s="343">
        <v>30900</v>
      </c>
      <c r="H3" s="217"/>
      <c r="I3" s="310">
        <v>32018</v>
      </c>
      <c r="J3" s="310">
        <v>32030</v>
      </c>
      <c r="K3" s="217"/>
      <c r="L3" s="310">
        <v>32329</v>
      </c>
      <c r="M3" s="217"/>
      <c r="N3" s="310">
        <v>33473</v>
      </c>
      <c r="O3" s="310">
        <v>33474</v>
      </c>
      <c r="P3" s="310">
        <v>33475</v>
      </c>
      <c r="Q3" s="310">
        <v>33475</v>
      </c>
      <c r="R3" s="310">
        <v>33476</v>
      </c>
      <c r="S3" s="310">
        <v>33476</v>
      </c>
      <c r="T3" s="332" t="s">
        <v>38</v>
      </c>
      <c r="U3" s="332" t="s">
        <v>39</v>
      </c>
      <c r="V3" s="217"/>
      <c r="W3" s="307">
        <v>36020</v>
      </c>
      <c r="X3" s="307">
        <v>36029</v>
      </c>
      <c r="Y3" s="217"/>
      <c r="Z3" s="307">
        <v>36395</v>
      </c>
      <c r="AA3" s="217"/>
      <c r="AB3" s="307">
        <v>37839</v>
      </c>
      <c r="AC3" s="217"/>
      <c r="AD3" s="313">
        <v>38574</v>
      </c>
      <c r="AE3" s="217"/>
      <c r="AF3" s="393">
        <v>38441</v>
      </c>
      <c r="AG3" s="393">
        <v>38467</v>
      </c>
      <c r="AH3" s="393">
        <v>38476</v>
      </c>
      <c r="AI3" s="393">
        <v>38482</v>
      </c>
      <c r="AJ3" s="393">
        <v>38483</v>
      </c>
      <c r="AK3" s="393">
        <v>38497</v>
      </c>
      <c r="AL3" s="393">
        <v>38498</v>
      </c>
      <c r="AM3" s="393">
        <v>38503</v>
      </c>
      <c r="AN3" s="393">
        <v>38531</v>
      </c>
      <c r="AO3" s="393">
        <v>38532</v>
      </c>
      <c r="AP3" s="393">
        <v>38554</v>
      </c>
      <c r="AQ3" s="393">
        <v>38555</v>
      </c>
      <c r="AR3" s="393">
        <v>38559</v>
      </c>
      <c r="AS3" s="393">
        <v>38575</v>
      </c>
      <c r="AT3" s="393">
        <v>38581</v>
      </c>
      <c r="AU3" s="393">
        <v>38585</v>
      </c>
      <c r="AV3" s="393">
        <v>38593</v>
      </c>
      <c r="AW3" s="393">
        <v>38603</v>
      </c>
      <c r="AX3" s="393">
        <v>38635</v>
      </c>
      <c r="AY3" s="393">
        <v>38699</v>
      </c>
      <c r="AZ3" s="217"/>
      <c r="BA3" s="393">
        <v>39223</v>
      </c>
      <c r="BB3" s="393">
        <v>39253</v>
      </c>
      <c r="BC3" s="393">
        <v>39279</v>
      </c>
      <c r="BD3" s="393">
        <v>39290</v>
      </c>
      <c r="BE3" s="393">
        <v>39308</v>
      </c>
      <c r="BF3" s="393">
        <v>39309</v>
      </c>
      <c r="BG3" s="393">
        <v>39323</v>
      </c>
      <c r="BH3" s="393">
        <v>39337</v>
      </c>
      <c r="BI3" s="393">
        <v>39366</v>
      </c>
      <c r="BJ3" s="217"/>
      <c r="BK3" s="199">
        <v>39653</v>
      </c>
      <c r="BL3" s="375">
        <v>39654</v>
      </c>
      <c r="BM3" s="377">
        <v>39662</v>
      </c>
      <c r="BN3" s="374">
        <v>39663</v>
      </c>
      <c r="BO3" s="377">
        <v>39675</v>
      </c>
      <c r="BP3" s="376">
        <v>39680</v>
      </c>
      <c r="BQ3" s="217"/>
      <c r="BR3" s="197">
        <v>39942</v>
      </c>
      <c r="BS3" s="374">
        <v>39978</v>
      </c>
      <c r="BT3" s="377">
        <v>39978</v>
      </c>
      <c r="BU3" s="374">
        <v>40040</v>
      </c>
      <c r="BV3" s="377">
        <v>40045</v>
      </c>
      <c r="BW3" s="374">
        <v>40045</v>
      </c>
      <c r="BX3" s="198">
        <v>40047</v>
      </c>
      <c r="BY3" s="217"/>
      <c r="BZ3" s="614">
        <v>40271</v>
      </c>
      <c r="CA3" s="615"/>
      <c r="CB3" s="616">
        <v>40326</v>
      </c>
      <c r="CC3" s="617"/>
      <c r="CD3" s="618">
        <v>40368</v>
      </c>
      <c r="CE3" s="618"/>
      <c r="CF3" s="617">
        <v>40393</v>
      </c>
      <c r="CG3" s="617"/>
      <c r="CH3" s="619">
        <v>40414</v>
      </c>
      <c r="CI3" s="619"/>
      <c r="CJ3" s="619">
        <v>40485</v>
      </c>
      <c r="CK3" s="620"/>
      <c r="CL3" s="217"/>
      <c r="CM3" s="614">
        <v>40647</v>
      </c>
      <c r="CN3" s="619"/>
      <c r="CO3" s="619">
        <v>40711</v>
      </c>
      <c r="CP3" s="619"/>
      <c r="CQ3" s="619">
        <v>40739</v>
      </c>
      <c r="CR3" s="619"/>
      <c r="CS3" s="619">
        <v>40768</v>
      </c>
      <c r="CT3" s="619"/>
      <c r="CU3" s="619">
        <v>40770</v>
      </c>
      <c r="CV3" s="619"/>
      <c r="CW3" s="619">
        <v>40854</v>
      </c>
      <c r="CX3" s="615"/>
      <c r="CY3" s="217"/>
      <c r="CZ3" s="621">
        <v>41002</v>
      </c>
      <c r="DA3" s="619"/>
      <c r="DB3" s="619">
        <v>41100</v>
      </c>
      <c r="DC3" s="619"/>
      <c r="DD3" s="619">
        <v>41131</v>
      </c>
      <c r="DE3" s="620"/>
      <c r="DF3" s="217"/>
      <c r="DG3" s="614">
        <v>41368</v>
      </c>
      <c r="DH3" s="615"/>
      <c r="DI3" s="217"/>
      <c r="DK3" s="293"/>
    </row>
    <row r="4" spans="1:117" s="205" customFormat="1">
      <c r="A4" s="218"/>
      <c r="B4" s="622" t="s">
        <v>122</v>
      </c>
      <c r="C4" s="623"/>
      <c r="D4" s="623"/>
      <c r="E4" s="624"/>
      <c r="F4" s="218"/>
      <c r="G4" s="344" t="s">
        <v>41</v>
      </c>
      <c r="H4" s="218"/>
      <c r="I4" s="311" t="s">
        <v>41</v>
      </c>
      <c r="J4" s="311" t="s">
        <v>41</v>
      </c>
      <c r="K4" s="218"/>
      <c r="L4" s="311" t="s">
        <v>41</v>
      </c>
      <c r="M4" s="218"/>
      <c r="N4" s="311" t="s">
        <v>24</v>
      </c>
      <c r="O4" s="311" t="s">
        <v>24</v>
      </c>
      <c r="P4" s="311" t="s">
        <v>24</v>
      </c>
      <c r="Q4" s="311" t="s">
        <v>24</v>
      </c>
      <c r="R4" s="311" t="s">
        <v>24</v>
      </c>
      <c r="S4" s="311" t="s">
        <v>24</v>
      </c>
      <c r="T4" s="311" t="s">
        <v>24</v>
      </c>
      <c r="U4" s="311" t="s">
        <v>24</v>
      </c>
      <c r="V4" s="218"/>
      <c r="W4" s="308" t="s">
        <v>11</v>
      </c>
      <c r="X4" s="308" t="s">
        <v>11</v>
      </c>
      <c r="Y4" s="218"/>
      <c r="Z4" s="308" t="s">
        <v>11</v>
      </c>
      <c r="AA4" s="218"/>
      <c r="AB4" s="308" t="s">
        <v>23</v>
      </c>
      <c r="AC4" s="218"/>
      <c r="AD4" s="314" t="s">
        <v>10</v>
      </c>
      <c r="AE4" s="218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218"/>
      <c r="BA4" s="394"/>
      <c r="BB4" s="394"/>
      <c r="BC4" s="394"/>
      <c r="BD4" s="394"/>
      <c r="BE4" s="394"/>
      <c r="BF4" s="394"/>
      <c r="BG4" s="394"/>
      <c r="BH4" s="394"/>
      <c r="BI4" s="394"/>
      <c r="BJ4" s="218"/>
      <c r="BK4" s="202" t="s">
        <v>125</v>
      </c>
      <c r="BL4" s="369" t="s">
        <v>125</v>
      </c>
      <c r="BM4" s="372" t="s">
        <v>1</v>
      </c>
      <c r="BN4" s="368" t="s">
        <v>0</v>
      </c>
      <c r="BO4" s="372" t="s">
        <v>10</v>
      </c>
      <c r="BP4" s="370" t="s">
        <v>10</v>
      </c>
      <c r="BQ4" s="218"/>
      <c r="BR4" s="200" t="s">
        <v>10</v>
      </c>
      <c r="BS4" s="368" t="s">
        <v>10</v>
      </c>
      <c r="BT4" s="372" t="s">
        <v>10</v>
      </c>
      <c r="BU4" s="368" t="s">
        <v>125</v>
      </c>
      <c r="BV4" s="372" t="s">
        <v>228</v>
      </c>
      <c r="BW4" s="368" t="s">
        <v>228</v>
      </c>
      <c r="BX4" s="201" t="s">
        <v>125</v>
      </c>
      <c r="BY4" s="218"/>
      <c r="BZ4" s="569" t="s">
        <v>155</v>
      </c>
      <c r="CA4" s="570"/>
      <c r="CB4" s="571" t="s">
        <v>156</v>
      </c>
      <c r="CC4" s="572"/>
      <c r="CD4" s="573" t="s">
        <v>157</v>
      </c>
      <c r="CE4" s="573"/>
      <c r="CF4" s="572" t="s">
        <v>10</v>
      </c>
      <c r="CG4" s="572"/>
      <c r="CH4" s="579" t="s">
        <v>125</v>
      </c>
      <c r="CI4" s="579"/>
      <c r="CJ4" s="573" t="s">
        <v>157</v>
      </c>
      <c r="CK4" s="576"/>
      <c r="CL4" s="218"/>
      <c r="CM4" s="580" t="s">
        <v>171</v>
      </c>
      <c r="CN4" s="573"/>
      <c r="CO4" s="573" t="s">
        <v>172</v>
      </c>
      <c r="CP4" s="573"/>
      <c r="CQ4" s="573" t="s">
        <v>155</v>
      </c>
      <c r="CR4" s="573"/>
      <c r="CS4" s="573" t="s">
        <v>125</v>
      </c>
      <c r="CT4" s="573"/>
      <c r="CU4" s="573" t="s">
        <v>125</v>
      </c>
      <c r="CV4" s="573"/>
      <c r="CW4" s="573" t="s">
        <v>180</v>
      </c>
      <c r="CX4" s="574"/>
      <c r="CY4" s="218"/>
      <c r="CZ4" s="575" t="s">
        <v>181</v>
      </c>
      <c r="DA4" s="573"/>
      <c r="DB4" s="573" t="s">
        <v>10</v>
      </c>
      <c r="DC4" s="573"/>
      <c r="DD4" s="573" t="s">
        <v>155</v>
      </c>
      <c r="DE4" s="576"/>
      <c r="DF4" s="218"/>
      <c r="DG4" s="577" t="s">
        <v>181</v>
      </c>
      <c r="DH4" s="578"/>
      <c r="DI4" s="218"/>
      <c r="DK4" s="293"/>
    </row>
    <row r="5" spans="1:117" s="205" customFormat="1" ht="18" customHeight="1" thickBot="1">
      <c r="A5" s="232"/>
      <c r="B5" s="625" t="s">
        <v>123</v>
      </c>
      <c r="C5" s="626"/>
      <c r="D5" s="626"/>
      <c r="E5" s="627"/>
      <c r="F5" s="232"/>
      <c r="G5" s="422"/>
      <c r="H5" s="232"/>
      <c r="I5" s="423"/>
      <c r="J5" s="423"/>
      <c r="K5" s="232"/>
      <c r="L5" s="423"/>
      <c r="M5" s="232"/>
      <c r="N5" s="423" t="s">
        <v>40</v>
      </c>
      <c r="O5" s="423" t="s">
        <v>40</v>
      </c>
      <c r="P5" s="423" t="s">
        <v>40</v>
      </c>
      <c r="Q5" s="423" t="s">
        <v>40</v>
      </c>
      <c r="R5" s="423" t="s">
        <v>40</v>
      </c>
      <c r="S5" s="423" t="s">
        <v>40</v>
      </c>
      <c r="T5" s="423" t="s">
        <v>40</v>
      </c>
      <c r="U5" s="423" t="s">
        <v>40</v>
      </c>
      <c r="V5" s="232"/>
      <c r="W5" s="424" t="s">
        <v>12</v>
      </c>
      <c r="X5" s="424" t="s">
        <v>12</v>
      </c>
      <c r="Y5" s="232"/>
      <c r="Z5" s="424" t="s">
        <v>12</v>
      </c>
      <c r="AA5" s="232"/>
      <c r="AB5" s="424" t="s">
        <v>12</v>
      </c>
      <c r="AC5" s="232"/>
      <c r="AD5" s="425" t="s">
        <v>2</v>
      </c>
      <c r="AE5" s="232"/>
      <c r="AF5" s="426" t="s">
        <v>245</v>
      </c>
      <c r="AG5" s="426" t="s">
        <v>245</v>
      </c>
      <c r="AH5" s="426" t="s">
        <v>245</v>
      </c>
      <c r="AI5" s="426" t="s">
        <v>245</v>
      </c>
      <c r="AJ5" s="426" t="s">
        <v>245</v>
      </c>
      <c r="AK5" s="426" t="s">
        <v>245</v>
      </c>
      <c r="AL5" s="426" t="s">
        <v>245</v>
      </c>
      <c r="AM5" s="426" t="s">
        <v>245</v>
      </c>
      <c r="AN5" s="426" t="s">
        <v>245</v>
      </c>
      <c r="AO5" s="426" t="s">
        <v>245</v>
      </c>
      <c r="AP5" s="426" t="s">
        <v>245</v>
      </c>
      <c r="AQ5" s="426" t="s">
        <v>245</v>
      </c>
      <c r="AR5" s="426" t="s">
        <v>245</v>
      </c>
      <c r="AS5" s="426" t="s">
        <v>245</v>
      </c>
      <c r="AT5" s="426" t="s">
        <v>245</v>
      </c>
      <c r="AU5" s="426" t="s">
        <v>245</v>
      </c>
      <c r="AV5" s="426" t="s">
        <v>245</v>
      </c>
      <c r="AW5" s="426" t="s">
        <v>245</v>
      </c>
      <c r="AX5" s="426" t="s">
        <v>245</v>
      </c>
      <c r="AY5" s="426" t="s">
        <v>245</v>
      </c>
      <c r="AZ5" s="232"/>
      <c r="BA5" s="426" t="s">
        <v>245</v>
      </c>
      <c r="BB5" s="426" t="s">
        <v>245</v>
      </c>
      <c r="BC5" s="426" t="s">
        <v>245</v>
      </c>
      <c r="BD5" s="426" t="s">
        <v>245</v>
      </c>
      <c r="BE5" s="426" t="s">
        <v>245</v>
      </c>
      <c r="BF5" s="426" t="s">
        <v>245</v>
      </c>
      <c r="BG5" s="426" t="s">
        <v>245</v>
      </c>
      <c r="BH5" s="426" t="s">
        <v>245</v>
      </c>
      <c r="BI5" s="426" t="s">
        <v>245</v>
      </c>
      <c r="BJ5" s="232"/>
      <c r="BK5" s="238" t="s">
        <v>2</v>
      </c>
      <c r="BL5" s="239" t="s">
        <v>2</v>
      </c>
      <c r="BM5" s="213" t="s">
        <v>2</v>
      </c>
      <c r="BN5" s="212" t="s">
        <v>2</v>
      </c>
      <c r="BO5" s="213" t="s">
        <v>2</v>
      </c>
      <c r="BP5" s="240" t="s">
        <v>2</v>
      </c>
      <c r="BQ5" s="232"/>
      <c r="BR5" s="211" t="s">
        <v>2</v>
      </c>
      <c r="BS5" s="212" t="s">
        <v>2</v>
      </c>
      <c r="BT5" s="213" t="s">
        <v>2</v>
      </c>
      <c r="BU5" s="212" t="s">
        <v>2</v>
      </c>
      <c r="BV5" s="213" t="s">
        <v>2</v>
      </c>
      <c r="BW5" s="212" t="s">
        <v>2</v>
      </c>
      <c r="BX5" s="241" t="s">
        <v>2</v>
      </c>
      <c r="BY5" s="232"/>
      <c r="BZ5" s="628" t="s">
        <v>2</v>
      </c>
      <c r="CA5" s="629"/>
      <c r="CB5" s="630" t="s">
        <v>2</v>
      </c>
      <c r="CC5" s="631"/>
      <c r="CD5" s="632" t="s">
        <v>2</v>
      </c>
      <c r="CE5" s="632"/>
      <c r="CF5" s="631" t="s">
        <v>2</v>
      </c>
      <c r="CG5" s="631"/>
      <c r="CH5" s="633" t="s">
        <v>2</v>
      </c>
      <c r="CI5" s="633"/>
      <c r="CJ5" s="633" t="s">
        <v>2</v>
      </c>
      <c r="CK5" s="634"/>
      <c r="CL5" s="232"/>
      <c r="CM5" s="628" t="s">
        <v>2</v>
      </c>
      <c r="CN5" s="633"/>
      <c r="CO5" s="633" t="s">
        <v>2</v>
      </c>
      <c r="CP5" s="633"/>
      <c r="CQ5" s="633" t="s">
        <v>2</v>
      </c>
      <c r="CR5" s="633"/>
      <c r="CS5" s="633" t="s">
        <v>2</v>
      </c>
      <c r="CT5" s="633"/>
      <c r="CU5" s="633" t="s">
        <v>2</v>
      </c>
      <c r="CV5" s="633"/>
      <c r="CW5" s="633" t="s">
        <v>2</v>
      </c>
      <c r="CX5" s="629"/>
      <c r="CY5" s="232"/>
      <c r="CZ5" s="635" t="s">
        <v>2</v>
      </c>
      <c r="DA5" s="633"/>
      <c r="DB5" s="633" t="s">
        <v>2</v>
      </c>
      <c r="DC5" s="633"/>
      <c r="DD5" s="633" t="s">
        <v>2</v>
      </c>
      <c r="DE5" s="634"/>
      <c r="DF5" s="232"/>
      <c r="DG5" s="628" t="s">
        <v>2</v>
      </c>
      <c r="DH5" s="629"/>
      <c r="DI5" s="218"/>
      <c r="DK5" s="293"/>
    </row>
    <row r="6" spans="1:117" s="292" customFormat="1" ht="16.5" customHeight="1">
      <c r="A6" s="427"/>
      <c r="B6" s="636" t="s">
        <v>349</v>
      </c>
      <c r="C6" s="637"/>
      <c r="D6" s="637"/>
      <c r="E6" s="638"/>
      <c r="F6" s="427"/>
      <c r="G6" s="428" t="s">
        <v>225</v>
      </c>
      <c r="H6" s="427"/>
      <c r="I6" s="429" t="s">
        <v>225</v>
      </c>
      <c r="J6" s="429" t="s">
        <v>225</v>
      </c>
      <c r="K6" s="427"/>
      <c r="L6" s="429" t="s">
        <v>225</v>
      </c>
      <c r="M6" s="427"/>
      <c r="N6" s="429">
        <v>0.61111111111111105</v>
      </c>
      <c r="O6" s="429">
        <v>0.5</v>
      </c>
      <c r="P6" s="429">
        <v>0.64027777777777783</v>
      </c>
      <c r="Q6" s="429">
        <v>0.70833333333333337</v>
      </c>
      <c r="R6" s="429">
        <v>0.45833333333333331</v>
      </c>
      <c r="S6" s="429">
        <v>0.50555555555555554</v>
      </c>
      <c r="T6" s="429">
        <v>0.43611111111111112</v>
      </c>
      <c r="U6" s="429">
        <v>0.65555555555555556</v>
      </c>
      <c r="V6" s="427"/>
      <c r="W6" s="430" t="s">
        <v>225</v>
      </c>
      <c r="X6" s="430">
        <v>0.67222222222222217</v>
      </c>
      <c r="Y6" s="427"/>
      <c r="Z6" s="430">
        <v>0.56805555555555554</v>
      </c>
      <c r="AA6" s="427"/>
      <c r="AB6" s="430">
        <v>0.76041666666666663</v>
      </c>
      <c r="AC6" s="427"/>
      <c r="AD6" s="431">
        <v>0.69027777777777777</v>
      </c>
      <c r="AE6" s="427"/>
      <c r="AF6" s="432"/>
      <c r="AG6" s="432"/>
      <c r="AH6" s="432"/>
      <c r="AI6" s="432"/>
      <c r="AJ6" s="432"/>
      <c r="AK6" s="432"/>
      <c r="AL6" s="432"/>
      <c r="AM6" s="432"/>
      <c r="AN6" s="432"/>
      <c r="AO6" s="432"/>
      <c r="AP6" s="432"/>
      <c r="AQ6" s="432"/>
      <c r="AR6" s="432"/>
      <c r="AS6" s="432"/>
      <c r="AT6" s="432"/>
      <c r="AU6" s="432"/>
      <c r="AV6" s="432"/>
      <c r="AW6" s="432"/>
      <c r="AX6" s="432"/>
      <c r="AY6" s="432"/>
      <c r="AZ6" s="427"/>
      <c r="BA6" s="432"/>
      <c r="BB6" s="432"/>
      <c r="BC6" s="432"/>
      <c r="BD6" s="432"/>
      <c r="BE6" s="432"/>
      <c r="BF6" s="432"/>
      <c r="BG6" s="432"/>
      <c r="BH6" s="432"/>
      <c r="BI6" s="432"/>
      <c r="BJ6" s="427"/>
      <c r="BK6" s="433"/>
      <c r="BL6" s="434"/>
      <c r="BM6" s="435"/>
      <c r="BN6" s="436"/>
      <c r="BO6" s="435"/>
      <c r="BP6" s="437"/>
      <c r="BQ6" s="427"/>
      <c r="BR6" s="438">
        <v>0.64097222222222217</v>
      </c>
      <c r="BS6" s="436"/>
      <c r="BT6" s="435"/>
      <c r="BU6" s="436"/>
      <c r="BV6" s="435"/>
      <c r="BW6" s="436"/>
      <c r="BX6" s="439"/>
      <c r="BY6" s="427"/>
      <c r="BZ6" s="639"/>
      <c r="CA6" s="640"/>
      <c r="CB6" s="641"/>
      <c r="CC6" s="642"/>
      <c r="CD6" s="643"/>
      <c r="CE6" s="643"/>
      <c r="CF6" s="642"/>
      <c r="CG6" s="642"/>
      <c r="CH6" s="644"/>
      <c r="CI6" s="644"/>
      <c r="CJ6" s="644"/>
      <c r="CK6" s="645"/>
      <c r="CL6" s="427"/>
      <c r="CM6" s="639"/>
      <c r="CN6" s="644"/>
      <c r="CO6" s="644"/>
      <c r="CP6" s="644"/>
      <c r="CQ6" s="644"/>
      <c r="CR6" s="644"/>
      <c r="CS6" s="644"/>
      <c r="CT6" s="644"/>
      <c r="CU6" s="644"/>
      <c r="CV6" s="644"/>
      <c r="CW6" s="644"/>
      <c r="CX6" s="640"/>
      <c r="CY6" s="427"/>
      <c r="CZ6" s="646"/>
      <c r="DA6" s="644"/>
      <c r="DB6" s="644"/>
      <c r="DC6" s="644"/>
      <c r="DD6" s="644"/>
      <c r="DE6" s="645"/>
      <c r="DF6" s="427"/>
      <c r="DG6" s="647"/>
      <c r="DH6" s="648"/>
      <c r="DI6" s="421"/>
      <c r="DK6" s="297"/>
    </row>
    <row r="7" spans="1:117" s="291" customFormat="1" ht="16.5" customHeight="1" thickBot="1">
      <c r="A7" s="219"/>
      <c r="B7" s="649" t="s">
        <v>348</v>
      </c>
      <c r="C7" s="650"/>
      <c r="D7" s="651"/>
      <c r="E7" s="652"/>
      <c r="F7" s="219"/>
      <c r="G7" s="345"/>
      <c r="H7" s="219"/>
      <c r="I7" s="312"/>
      <c r="J7" s="312"/>
      <c r="K7" s="219"/>
      <c r="L7" s="312"/>
      <c r="M7" s="219"/>
      <c r="N7" s="312"/>
      <c r="O7" s="312"/>
      <c r="P7" s="312"/>
      <c r="Q7" s="312"/>
      <c r="R7" s="312"/>
      <c r="S7" s="312"/>
      <c r="T7" s="312"/>
      <c r="U7" s="312"/>
      <c r="V7" s="219"/>
      <c r="W7" s="309"/>
      <c r="X7" s="309"/>
      <c r="Y7" s="219"/>
      <c r="Z7" s="309"/>
      <c r="AA7" s="219"/>
      <c r="AB7" s="309"/>
      <c r="AC7" s="219"/>
      <c r="AD7" s="315"/>
      <c r="AE7" s="219"/>
      <c r="AF7" s="413">
        <v>0.5</v>
      </c>
      <c r="AG7" s="413">
        <v>0.5</v>
      </c>
      <c r="AH7" s="413">
        <v>0.625</v>
      </c>
      <c r="AI7" s="413">
        <v>0.58333333333333337</v>
      </c>
      <c r="AJ7" s="413">
        <v>0.54166666666666663</v>
      </c>
      <c r="AK7" s="413">
        <v>0.79166666666666663</v>
      </c>
      <c r="AL7" s="413">
        <v>0.54166666666666663</v>
      </c>
      <c r="AM7" s="413">
        <v>0.4375</v>
      </c>
      <c r="AN7" s="413">
        <v>0.66666666666666663</v>
      </c>
      <c r="AO7" s="413">
        <v>0.39583333333333331</v>
      </c>
      <c r="AP7" s="413">
        <v>0.5</v>
      </c>
      <c r="AQ7" s="413">
        <v>0.5</v>
      </c>
      <c r="AR7" s="413">
        <v>0.66666666666666663</v>
      </c>
      <c r="AS7" s="413">
        <v>0.66666666666666663</v>
      </c>
      <c r="AT7" s="413">
        <v>0.41666666666666669</v>
      </c>
      <c r="AU7" s="413">
        <v>0.45833333333333331</v>
      </c>
      <c r="AV7" s="413">
        <v>0.54166666666666663</v>
      </c>
      <c r="AW7" s="413">
        <v>0.625</v>
      </c>
      <c r="AX7" s="413">
        <v>0.58333333333333337</v>
      </c>
      <c r="AY7" s="413">
        <v>0.5</v>
      </c>
      <c r="AZ7" s="219"/>
      <c r="BA7" s="413">
        <v>0.66666666666666663</v>
      </c>
      <c r="BB7" s="413">
        <v>0.47916666666666669</v>
      </c>
      <c r="BC7" s="413">
        <v>0.625</v>
      </c>
      <c r="BD7" s="413">
        <v>0.4375</v>
      </c>
      <c r="BE7" s="413">
        <v>0.54166666666666663</v>
      </c>
      <c r="BF7" s="413">
        <v>0.60416666666666663</v>
      </c>
      <c r="BG7" s="413">
        <v>0.54166666666666663</v>
      </c>
      <c r="BH7" s="413">
        <v>0.4375</v>
      </c>
      <c r="BI7" s="413">
        <v>0.45833333333333331</v>
      </c>
      <c r="BJ7" s="219">
        <v>0.45833333333333331</v>
      </c>
      <c r="BK7" s="414">
        <v>0.58819444444444446</v>
      </c>
      <c r="BL7" s="415">
        <v>0.61597222222222225</v>
      </c>
      <c r="BM7" s="416">
        <v>0.59930555555555554</v>
      </c>
      <c r="BN7" s="417">
        <v>0.67708333333333337</v>
      </c>
      <c r="BO7" s="416">
        <v>0.42638888888888887</v>
      </c>
      <c r="BP7" s="418">
        <v>0.48888888888888887</v>
      </c>
      <c r="BQ7" s="219"/>
      <c r="BR7" s="419" t="s">
        <v>132</v>
      </c>
      <c r="BS7" s="417">
        <v>0.60069444444444442</v>
      </c>
      <c r="BT7" s="416">
        <v>0.63611111111111118</v>
      </c>
      <c r="BU7" s="417">
        <v>0.70208333333333339</v>
      </c>
      <c r="BV7" s="416">
        <v>0.6069444444444444</v>
      </c>
      <c r="BW7" s="417">
        <v>0.69305555555555554</v>
      </c>
      <c r="BX7" s="420">
        <v>0.58263888888888882</v>
      </c>
      <c r="BY7" s="219"/>
      <c r="BZ7" s="653">
        <v>0.58472222222222225</v>
      </c>
      <c r="CA7" s="654"/>
      <c r="CB7" s="655">
        <v>0.62777777777777777</v>
      </c>
      <c r="CC7" s="656"/>
      <c r="CD7" s="657">
        <v>0.6020833333333333</v>
      </c>
      <c r="CE7" s="657"/>
      <c r="CF7" s="656">
        <v>0.67638888888888893</v>
      </c>
      <c r="CG7" s="656"/>
      <c r="CH7" s="658">
        <v>0.59583333333333333</v>
      </c>
      <c r="CI7" s="658"/>
      <c r="CJ7" s="658">
        <v>0.58611111111111114</v>
      </c>
      <c r="CK7" s="659"/>
      <c r="CL7" s="219"/>
      <c r="CM7" s="653">
        <v>0.60902777777777783</v>
      </c>
      <c r="CN7" s="658"/>
      <c r="CO7" s="658">
        <v>0.57430555555555551</v>
      </c>
      <c r="CP7" s="658"/>
      <c r="CQ7" s="658">
        <v>0.58333333333333337</v>
      </c>
      <c r="CR7" s="658"/>
      <c r="CS7" s="658">
        <v>0.89930555555555547</v>
      </c>
      <c r="CT7" s="658"/>
      <c r="CU7" s="658">
        <v>0.72430555555555554</v>
      </c>
      <c r="CV7" s="658"/>
      <c r="CW7" s="658">
        <v>0.62708333333333333</v>
      </c>
      <c r="CX7" s="654"/>
      <c r="CY7" s="219"/>
      <c r="CZ7" s="660">
        <v>0.64583333333333337</v>
      </c>
      <c r="DA7" s="658"/>
      <c r="DB7" s="658">
        <v>0.59097222222222223</v>
      </c>
      <c r="DC7" s="658"/>
      <c r="DD7" s="658">
        <v>0.63194444444444442</v>
      </c>
      <c r="DE7" s="659"/>
      <c r="DF7" s="219"/>
      <c r="DG7" s="661">
        <v>0.67569444444444438</v>
      </c>
      <c r="DH7" s="662"/>
      <c r="DI7" s="219"/>
      <c r="DK7" s="298"/>
    </row>
    <row r="8" spans="1:117" s="458" customFormat="1">
      <c r="A8" s="476"/>
      <c r="B8" s="551" t="s">
        <v>262</v>
      </c>
      <c r="C8" s="552"/>
      <c r="D8" s="552"/>
      <c r="E8" s="553"/>
      <c r="F8" s="476"/>
      <c r="G8" s="477" t="s">
        <v>211</v>
      </c>
      <c r="H8" s="476"/>
      <c r="I8" s="478" t="s">
        <v>211</v>
      </c>
      <c r="J8" s="478" t="s">
        <v>211</v>
      </c>
      <c r="K8" s="476"/>
      <c r="L8" s="478" t="s">
        <v>211</v>
      </c>
      <c r="M8" s="476"/>
      <c r="N8" s="478" t="s">
        <v>211</v>
      </c>
      <c r="O8" s="478" t="s">
        <v>211</v>
      </c>
      <c r="P8" s="478" t="s">
        <v>211</v>
      </c>
      <c r="Q8" s="478" t="s">
        <v>211</v>
      </c>
      <c r="R8" s="478" t="s">
        <v>211</v>
      </c>
      <c r="S8" s="478" t="s">
        <v>211</v>
      </c>
      <c r="T8" s="478" t="s">
        <v>211</v>
      </c>
      <c r="U8" s="478" t="s">
        <v>211</v>
      </c>
      <c r="V8" s="476"/>
      <c r="W8" s="479" t="s">
        <v>211</v>
      </c>
      <c r="X8" s="479" t="s">
        <v>15</v>
      </c>
      <c r="Y8" s="476"/>
      <c r="Z8" s="479" t="s">
        <v>19</v>
      </c>
      <c r="AA8" s="476"/>
      <c r="AB8" s="479" t="s">
        <v>22</v>
      </c>
      <c r="AC8" s="476"/>
      <c r="AD8" s="480" t="s">
        <v>211</v>
      </c>
      <c r="AE8" s="476"/>
      <c r="AF8" s="481">
        <v>3.2</v>
      </c>
      <c r="AG8" s="481" t="s">
        <v>279</v>
      </c>
      <c r="AH8" s="481" t="s">
        <v>280</v>
      </c>
      <c r="AI8" s="481" t="s">
        <v>281</v>
      </c>
      <c r="AJ8" s="481" t="s">
        <v>282</v>
      </c>
      <c r="AK8" s="481" t="s">
        <v>283</v>
      </c>
      <c r="AL8" s="481" t="s">
        <v>280</v>
      </c>
      <c r="AM8" s="481" t="s">
        <v>280</v>
      </c>
      <c r="AN8" s="481" t="s">
        <v>284</v>
      </c>
      <c r="AO8" s="481" t="s">
        <v>285</v>
      </c>
      <c r="AP8" s="481" t="s">
        <v>285</v>
      </c>
      <c r="AQ8" s="481" t="s">
        <v>286</v>
      </c>
      <c r="AR8" s="481" t="s">
        <v>285</v>
      </c>
      <c r="AS8" s="481" t="s">
        <v>284</v>
      </c>
      <c r="AT8" s="481" t="s">
        <v>281</v>
      </c>
      <c r="AU8" s="481" t="s">
        <v>282</v>
      </c>
      <c r="AV8" s="481" t="s">
        <v>283</v>
      </c>
      <c r="AW8" s="481" t="s">
        <v>283</v>
      </c>
      <c r="AX8" s="481" t="s">
        <v>287</v>
      </c>
      <c r="AY8" s="481" t="s">
        <v>288</v>
      </c>
      <c r="AZ8" s="476"/>
      <c r="BA8" s="481" t="s">
        <v>288</v>
      </c>
      <c r="BB8" s="481" t="s">
        <v>280</v>
      </c>
      <c r="BC8" s="481" t="s">
        <v>289</v>
      </c>
      <c r="BD8" s="481" t="s">
        <v>290</v>
      </c>
      <c r="BE8" s="481" t="s">
        <v>280</v>
      </c>
      <c r="BF8" s="481" t="s">
        <v>280</v>
      </c>
      <c r="BG8" s="481" t="s">
        <v>291</v>
      </c>
      <c r="BH8" s="481" t="s">
        <v>279</v>
      </c>
      <c r="BI8" s="481" t="s">
        <v>292</v>
      </c>
      <c r="BJ8" s="476"/>
      <c r="BK8" s="482" t="s">
        <v>320</v>
      </c>
      <c r="BL8" s="483" t="s">
        <v>323</v>
      </c>
      <c r="BM8" s="484" t="s">
        <v>320</v>
      </c>
      <c r="BN8" s="485" t="s">
        <v>328</v>
      </c>
      <c r="BO8" s="484" t="s">
        <v>320</v>
      </c>
      <c r="BP8" s="486" t="s">
        <v>320</v>
      </c>
      <c r="BQ8" s="476"/>
      <c r="BR8" s="487" t="s">
        <v>320</v>
      </c>
      <c r="BS8" s="485" t="s">
        <v>328</v>
      </c>
      <c r="BT8" s="484" t="s">
        <v>328</v>
      </c>
      <c r="BU8" s="485" t="s">
        <v>320</v>
      </c>
      <c r="BV8" s="484" t="s">
        <v>320</v>
      </c>
      <c r="BW8" s="485" t="s">
        <v>320</v>
      </c>
      <c r="BX8" s="488" t="s">
        <v>328</v>
      </c>
      <c r="BY8" s="476"/>
      <c r="BZ8" s="554" t="s">
        <v>333</v>
      </c>
      <c r="CA8" s="555"/>
      <c r="CB8" s="556" t="s">
        <v>328</v>
      </c>
      <c r="CC8" s="557"/>
      <c r="CD8" s="558" t="s">
        <v>328</v>
      </c>
      <c r="CE8" s="558"/>
      <c r="CF8" s="557" t="s">
        <v>328</v>
      </c>
      <c r="CG8" s="557"/>
      <c r="CH8" s="559" t="s">
        <v>323</v>
      </c>
      <c r="CI8" s="559"/>
      <c r="CJ8" s="559" t="s">
        <v>335</v>
      </c>
      <c r="CK8" s="568"/>
      <c r="CL8" s="476"/>
      <c r="CM8" s="554" t="s">
        <v>335</v>
      </c>
      <c r="CN8" s="559"/>
      <c r="CO8" s="559" t="s">
        <v>328</v>
      </c>
      <c r="CP8" s="559"/>
      <c r="CQ8" s="559" t="s">
        <v>320</v>
      </c>
      <c r="CR8" s="559"/>
      <c r="CS8" s="559" t="s">
        <v>328</v>
      </c>
      <c r="CT8" s="559"/>
      <c r="CU8" s="559" t="s">
        <v>328</v>
      </c>
      <c r="CV8" s="559"/>
      <c r="CW8" s="559" t="s">
        <v>335</v>
      </c>
      <c r="CX8" s="555"/>
      <c r="CY8" s="476"/>
      <c r="CZ8" s="567" t="s">
        <v>336</v>
      </c>
      <c r="DA8" s="559"/>
      <c r="DB8" s="559" t="s">
        <v>328</v>
      </c>
      <c r="DC8" s="559"/>
      <c r="DD8" s="559" t="s">
        <v>323</v>
      </c>
      <c r="DE8" s="568"/>
      <c r="DF8" s="476"/>
      <c r="DG8" s="554"/>
      <c r="DH8" s="555"/>
      <c r="DI8" s="476"/>
      <c r="DK8" s="459"/>
    </row>
    <row r="9" spans="1:117" s="458" customFormat="1">
      <c r="A9" s="442"/>
      <c r="B9" s="443"/>
      <c r="C9" s="444"/>
      <c r="D9" s="665" t="s">
        <v>263</v>
      </c>
      <c r="E9" s="666"/>
      <c r="F9" s="442"/>
      <c r="G9" s="445" t="s">
        <v>211</v>
      </c>
      <c r="H9" s="442"/>
      <c r="I9" s="446" t="s">
        <v>211</v>
      </c>
      <c r="J9" s="446" t="s">
        <v>211</v>
      </c>
      <c r="K9" s="442"/>
      <c r="L9" s="446" t="s">
        <v>211</v>
      </c>
      <c r="M9" s="442"/>
      <c r="N9" s="446" t="s">
        <v>268</v>
      </c>
      <c r="O9" s="446">
        <v>45</v>
      </c>
      <c r="P9" s="446" t="s">
        <v>271</v>
      </c>
      <c r="Q9" s="446" t="s">
        <v>211</v>
      </c>
      <c r="R9" s="446" t="s">
        <v>274</v>
      </c>
      <c r="S9" s="446" t="s">
        <v>274</v>
      </c>
      <c r="T9" s="446" t="s">
        <v>271</v>
      </c>
      <c r="U9" s="446" t="s">
        <v>275</v>
      </c>
      <c r="V9" s="442"/>
      <c r="W9" s="448" t="s">
        <v>211</v>
      </c>
      <c r="X9" s="447" t="s">
        <v>13</v>
      </c>
      <c r="Y9" s="442"/>
      <c r="Z9" s="447" t="s">
        <v>16</v>
      </c>
      <c r="AA9" s="442"/>
      <c r="AB9" s="448" t="s">
        <v>20</v>
      </c>
      <c r="AC9" s="442"/>
      <c r="AD9" s="449" t="s">
        <v>211</v>
      </c>
      <c r="AE9" s="442"/>
      <c r="AF9" s="450" t="s">
        <v>302</v>
      </c>
      <c r="AG9" s="450" t="s">
        <v>303</v>
      </c>
      <c r="AH9" s="450" t="s">
        <v>304</v>
      </c>
      <c r="AI9" s="450" t="s">
        <v>305</v>
      </c>
      <c r="AJ9" s="450" t="s">
        <v>306</v>
      </c>
      <c r="AK9" s="450" t="s">
        <v>307</v>
      </c>
      <c r="AL9" s="450" t="s">
        <v>305</v>
      </c>
      <c r="AM9" s="450" t="s">
        <v>308</v>
      </c>
      <c r="AN9" s="450" t="s">
        <v>305</v>
      </c>
      <c r="AO9" s="450" t="s">
        <v>309</v>
      </c>
      <c r="AP9" s="450" t="s">
        <v>310</v>
      </c>
      <c r="AQ9" s="450" t="s">
        <v>311</v>
      </c>
      <c r="AR9" s="450" t="s">
        <v>305</v>
      </c>
      <c r="AS9" s="450" t="s">
        <v>303</v>
      </c>
      <c r="AT9" s="450" t="s">
        <v>302</v>
      </c>
      <c r="AU9" s="450" t="s">
        <v>305</v>
      </c>
      <c r="AV9" s="450" t="s">
        <v>305</v>
      </c>
      <c r="AW9" s="450" t="s">
        <v>303</v>
      </c>
      <c r="AX9" s="450" t="s">
        <v>312</v>
      </c>
      <c r="AY9" s="450" t="s">
        <v>313</v>
      </c>
      <c r="AZ9" s="442"/>
      <c r="BA9" s="450" t="s">
        <v>312</v>
      </c>
      <c r="BB9" s="450" t="s">
        <v>310</v>
      </c>
      <c r="BC9" s="450" t="s">
        <v>306</v>
      </c>
      <c r="BD9" s="450" t="s">
        <v>211</v>
      </c>
      <c r="BE9" s="450" t="s">
        <v>302</v>
      </c>
      <c r="BF9" s="450" t="s">
        <v>312</v>
      </c>
      <c r="BG9" s="450" t="s">
        <v>303</v>
      </c>
      <c r="BH9" s="450" t="s">
        <v>309</v>
      </c>
      <c r="BI9" s="450" t="s">
        <v>307</v>
      </c>
      <c r="BJ9" s="442"/>
      <c r="BK9" s="451" t="s">
        <v>321</v>
      </c>
      <c r="BL9" s="452" t="s">
        <v>321</v>
      </c>
      <c r="BM9" s="453" t="s">
        <v>321</v>
      </c>
      <c r="BN9" s="454" t="s">
        <v>329</v>
      </c>
      <c r="BO9" s="453" t="s">
        <v>321</v>
      </c>
      <c r="BP9" s="455" t="s">
        <v>331</v>
      </c>
      <c r="BQ9" s="442"/>
      <c r="BR9" s="456" t="s">
        <v>321</v>
      </c>
      <c r="BS9" s="454" t="s">
        <v>329</v>
      </c>
      <c r="BT9" s="453" t="s">
        <v>329</v>
      </c>
      <c r="BU9" s="454" t="s">
        <v>321</v>
      </c>
      <c r="BV9" s="453" t="s">
        <v>321</v>
      </c>
      <c r="BW9" s="454" t="s">
        <v>321</v>
      </c>
      <c r="BX9" s="457" t="s">
        <v>321</v>
      </c>
      <c r="BY9" s="442"/>
      <c r="BZ9" s="673" t="s">
        <v>321</v>
      </c>
      <c r="CA9" s="674"/>
      <c r="CB9" s="675" t="s">
        <v>331</v>
      </c>
      <c r="CC9" s="676"/>
      <c r="CD9" s="663" t="s">
        <v>331</v>
      </c>
      <c r="CE9" s="663"/>
      <c r="CF9" s="676" t="s">
        <v>334</v>
      </c>
      <c r="CG9" s="676"/>
      <c r="CH9" s="663" t="s">
        <v>321</v>
      </c>
      <c r="CI9" s="663"/>
      <c r="CJ9" s="663" t="s">
        <v>321</v>
      </c>
      <c r="CK9" s="664"/>
      <c r="CL9" s="442"/>
      <c r="CM9" s="663" t="s">
        <v>321</v>
      </c>
      <c r="CN9" s="664"/>
      <c r="CO9" s="663" t="s">
        <v>321</v>
      </c>
      <c r="CP9" s="664"/>
      <c r="CQ9" s="663" t="s">
        <v>329</v>
      </c>
      <c r="CR9" s="664"/>
      <c r="CS9" s="663" t="s">
        <v>321</v>
      </c>
      <c r="CT9" s="664"/>
      <c r="CU9" s="663" t="s">
        <v>321</v>
      </c>
      <c r="CV9" s="664"/>
      <c r="CW9" s="663" t="s">
        <v>334</v>
      </c>
      <c r="CX9" s="664"/>
      <c r="CY9" s="442"/>
      <c r="CZ9" s="663" t="s">
        <v>331</v>
      </c>
      <c r="DA9" s="664"/>
      <c r="DB9" s="663" t="s">
        <v>331</v>
      </c>
      <c r="DC9" s="664"/>
      <c r="DD9" s="663" t="s">
        <v>321</v>
      </c>
      <c r="DE9" s="664"/>
      <c r="DF9" s="442"/>
      <c r="DG9" s="669"/>
      <c r="DH9" s="670"/>
      <c r="DI9" s="442"/>
      <c r="DK9" s="459"/>
    </row>
    <row r="10" spans="1:117" s="205" customFormat="1">
      <c r="A10" s="399"/>
      <c r="B10" s="400"/>
      <c r="C10" s="401"/>
      <c r="D10" s="623" t="s">
        <v>265</v>
      </c>
      <c r="E10" s="624"/>
      <c r="F10" s="399"/>
      <c r="G10" s="402" t="s">
        <v>211</v>
      </c>
      <c r="H10" s="399"/>
      <c r="I10" s="403" t="s">
        <v>211</v>
      </c>
      <c r="J10" s="403" t="s">
        <v>211</v>
      </c>
      <c r="K10" s="399"/>
      <c r="L10" s="403" t="s">
        <v>211</v>
      </c>
      <c r="M10" s="399"/>
      <c r="N10" s="403" t="s">
        <v>267</v>
      </c>
      <c r="O10" s="403" t="s">
        <v>17</v>
      </c>
      <c r="P10" s="403" t="s">
        <v>117</v>
      </c>
      <c r="Q10" s="403" t="s">
        <v>211</v>
      </c>
      <c r="R10" s="403" t="s">
        <v>116</v>
      </c>
      <c r="S10" s="403" t="s">
        <v>116</v>
      </c>
      <c r="T10" s="403" t="s">
        <v>116</v>
      </c>
      <c r="U10" s="403" t="s">
        <v>116</v>
      </c>
      <c r="V10" s="399"/>
      <c r="W10" s="448" t="s">
        <v>211</v>
      </c>
      <c r="X10" s="404" t="s">
        <v>211</v>
      </c>
      <c r="Y10" s="399"/>
      <c r="Z10" s="404" t="s">
        <v>17</v>
      </c>
      <c r="AA10" s="399"/>
      <c r="AB10" s="404" t="s">
        <v>21</v>
      </c>
      <c r="AC10" s="399"/>
      <c r="AD10" s="449" t="s">
        <v>211</v>
      </c>
      <c r="AE10" s="399"/>
      <c r="AF10" s="405" t="s">
        <v>293</v>
      </c>
      <c r="AG10" s="405" t="s">
        <v>294</v>
      </c>
      <c r="AH10" s="405" t="s">
        <v>17</v>
      </c>
      <c r="AI10" s="405" t="s">
        <v>294</v>
      </c>
      <c r="AJ10" s="405" t="s">
        <v>294</v>
      </c>
      <c r="AK10" s="405" t="s">
        <v>294</v>
      </c>
      <c r="AL10" s="405" t="s">
        <v>17</v>
      </c>
      <c r="AM10" s="405" t="s">
        <v>17</v>
      </c>
      <c r="AN10" s="405" t="s">
        <v>295</v>
      </c>
      <c r="AO10" s="405" t="s">
        <v>296</v>
      </c>
      <c r="AP10" s="405" t="s">
        <v>21</v>
      </c>
      <c r="AQ10" s="405" t="s">
        <v>17</v>
      </c>
      <c r="AR10" s="405" t="s">
        <v>294</v>
      </c>
      <c r="AS10" s="405" t="s">
        <v>297</v>
      </c>
      <c r="AT10" s="405" t="s">
        <v>116</v>
      </c>
      <c r="AU10" s="405" t="s">
        <v>298</v>
      </c>
      <c r="AV10" s="405" t="s">
        <v>293</v>
      </c>
      <c r="AW10" s="405" t="s">
        <v>17</v>
      </c>
      <c r="AX10" s="405" t="s">
        <v>299</v>
      </c>
      <c r="AY10" s="405" t="s">
        <v>17</v>
      </c>
      <c r="AZ10" s="399"/>
      <c r="BA10" s="405" t="s">
        <v>294</v>
      </c>
      <c r="BB10" s="405" t="s">
        <v>267</v>
      </c>
      <c r="BC10" s="405" t="s">
        <v>300</v>
      </c>
      <c r="BD10" s="405" t="s">
        <v>20</v>
      </c>
      <c r="BE10" s="405" t="s">
        <v>300</v>
      </c>
      <c r="BF10" s="405" t="s">
        <v>116</v>
      </c>
      <c r="BG10" s="405" t="s">
        <v>301</v>
      </c>
      <c r="BH10" s="405" t="s">
        <v>293</v>
      </c>
      <c r="BI10" s="405" t="s">
        <v>17</v>
      </c>
      <c r="BJ10" s="399"/>
      <c r="BK10" s="406" t="s">
        <v>211</v>
      </c>
      <c r="BL10" s="407" t="s">
        <v>211</v>
      </c>
      <c r="BM10" s="408" t="s">
        <v>211</v>
      </c>
      <c r="BN10" s="409" t="s">
        <v>211</v>
      </c>
      <c r="BO10" s="408" t="s">
        <v>211</v>
      </c>
      <c r="BP10" s="410" t="s">
        <v>211</v>
      </c>
      <c r="BQ10" s="399"/>
      <c r="BR10" s="411" t="s">
        <v>211</v>
      </c>
      <c r="BS10" s="409" t="s">
        <v>211</v>
      </c>
      <c r="BT10" s="408" t="s">
        <v>211</v>
      </c>
      <c r="BU10" s="409" t="s">
        <v>211</v>
      </c>
      <c r="BV10" s="408" t="s">
        <v>211</v>
      </c>
      <c r="BW10" s="409" t="s">
        <v>211</v>
      </c>
      <c r="BX10" s="412" t="s">
        <v>211</v>
      </c>
      <c r="BY10" s="399"/>
      <c r="BZ10" s="569" t="s">
        <v>211</v>
      </c>
      <c r="CA10" s="570"/>
      <c r="CB10" s="571" t="s">
        <v>211</v>
      </c>
      <c r="CC10" s="572"/>
      <c r="CD10" s="573" t="s">
        <v>211</v>
      </c>
      <c r="CE10" s="573"/>
      <c r="CF10" s="572" t="s">
        <v>211</v>
      </c>
      <c r="CG10" s="572"/>
      <c r="CH10" s="573" t="s">
        <v>211</v>
      </c>
      <c r="CI10" s="573"/>
      <c r="CJ10" s="573" t="s">
        <v>211</v>
      </c>
      <c r="CK10" s="576"/>
      <c r="CL10" s="399"/>
      <c r="CM10" s="573" t="s">
        <v>211</v>
      </c>
      <c r="CN10" s="576"/>
      <c r="CO10" s="573" t="s">
        <v>211</v>
      </c>
      <c r="CP10" s="576"/>
      <c r="CQ10" s="573" t="s">
        <v>211</v>
      </c>
      <c r="CR10" s="576"/>
      <c r="CS10" s="573" t="s">
        <v>211</v>
      </c>
      <c r="CT10" s="576"/>
      <c r="CU10" s="573" t="s">
        <v>211</v>
      </c>
      <c r="CV10" s="576"/>
      <c r="CW10" s="573" t="s">
        <v>211</v>
      </c>
      <c r="CX10" s="576"/>
      <c r="CY10" s="399"/>
      <c r="CZ10" s="573" t="s">
        <v>211</v>
      </c>
      <c r="DA10" s="576"/>
      <c r="DB10" s="573" t="s">
        <v>211</v>
      </c>
      <c r="DC10" s="576"/>
      <c r="DD10" s="573" t="s">
        <v>211</v>
      </c>
      <c r="DE10" s="576"/>
      <c r="DF10" s="399"/>
      <c r="DG10" s="671" t="s">
        <v>211</v>
      </c>
      <c r="DH10" s="672"/>
      <c r="DI10" s="399"/>
      <c r="DK10" s="293"/>
    </row>
    <row r="11" spans="1:117" s="205" customFormat="1">
      <c r="A11" s="218"/>
      <c r="B11" s="400"/>
      <c r="C11" s="401"/>
      <c r="D11" s="623" t="s">
        <v>266</v>
      </c>
      <c r="E11" s="624"/>
      <c r="F11" s="218"/>
      <c r="G11" s="402" t="s">
        <v>211</v>
      </c>
      <c r="H11" s="218"/>
      <c r="I11" s="403" t="s">
        <v>211</v>
      </c>
      <c r="J11" s="403" t="s">
        <v>211</v>
      </c>
      <c r="K11" s="218"/>
      <c r="L11" s="403" t="s">
        <v>211</v>
      </c>
      <c r="M11" s="218"/>
      <c r="N11" s="311" t="s">
        <v>269</v>
      </c>
      <c r="O11" s="311" t="s">
        <v>270</v>
      </c>
      <c r="P11" s="311" t="s">
        <v>272</v>
      </c>
      <c r="Q11" s="311" t="s">
        <v>211</v>
      </c>
      <c r="R11" s="311" t="s">
        <v>269</v>
      </c>
      <c r="S11" s="311" t="s">
        <v>269</v>
      </c>
      <c r="T11" s="311" t="s">
        <v>269</v>
      </c>
      <c r="U11" s="311" t="s">
        <v>276</v>
      </c>
      <c r="V11" s="218"/>
      <c r="W11" s="448" t="s">
        <v>211</v>
      </c>
      <c r="X11" s="475" t="s">
        <v>14</v>
      </c>
      <c r="Y11" s="218"/>
      <c r="Z11" s="475" t="s">
        <v>18</v>
      </c>
      <c r="AA11" s="218"/>
      <c r="AB11" s="475" t="s">
        <v>18</v>
      </c>
      <c r="AC11" s="218"/>
      <c r="AD11" s="449" t="s">
        <v>211</v>
      </c>
      <c r="AE11" s="218"/>
      <c r="AF11" s="394" t="s">
        <v>314</v>
      </c>
      <c r="AG11" s="394" t="s">
        <v>269</v>
      </c>
      <c r="AH11" s="394" t="s">
        <v>270</v>
      </c>
      <c r="AI11" s="394" t="s">
        <v>315</v>
      </c>
      <c r="AJ11" s="394" t="s">
        <v>316</v>
      </c>
      <c r="AK11" s="394" t="s">
        <v>269</v>
      </c>
      <c r="AL11" s="394" t="s">
        <v>316</v>
      </c>
      <c r="AM11" s="394" t="s">
        <v>317</v>
      </c>
      <c r="AN11" s="394" t="s">
        <v>269</v>
      </c>
      <c r="AO11" s="394" t="s">
        <v>269</v>
      </c>
      <c r="AP11" s="394" t="s">
        <v>270</v>
      </c>
      <c r="AQ11" s="394" t="s">
        <v>269</v>
      </c>
      <c r="AR11" s="394" t="s">
        <v>317</v>
      </c>
      <c r="AS11" s="394" t="s">
        <v>269</v>
      </c>
      <c r="AT11" s="394" t="s">
        <v>317</v>
      </c>
      <c r="AU11" s="394" t="s">
        <v>316</v>
      </c>
      <c r="AV11" s="394" t="s">
        <v>316</v>
      </c>
      <c r="AW11" s="394" t="s">
        <v>269</v>
      </c>
      <c r="AX11" s="394" t="s">
        <v>316</v>
      </c>
      <c r="AY11" s="394" t="s">
        <v>270</v>
      </c>
      <c r="AZ11" s="218"/>
      <c r="BA11" s="394" t="s">
        <v>318</v>
      </c>
      <c r="BB11" s="394" t="s">
        <v>269</v>
      </c>
      <c r="BC11" s="394" t="s">
        <v>270</v>
      </c>
      <c r="BD11" s="394" t="s">
        <v>269</v>
      </c>
      <c r="BE11" s="394" t="s">
        <v>317</v>
      </c>
      <c r="BF11" s="394" t="s">
        <v>270</v>
      </c>
      <c r="BG11" s="394" t="s">
        <v>318</v>
      </c>
      <c r="BH11" s="394" t="s">
        <v>270</v>
      </c>
      <c r="BI11" s="394" t="s">
        <v>270</v>
      </c>
      <c r="BJ11" s="218"/>
      <c r="BK11" s="202" t="s">
        <v>270</v>
      </c>
      <c r="BL11" s="369" t="s">
        <v>269</v>
      </c>
      <c r="BM11" s="372" t="s">
        <v>330</v>
      </c>
      <c r="BN11" s="368" t="s">
        <v>269</v>
      </c>
      <c r="BO11" s="372" t="s">
        <v>330</v>
      </c>
      <c r="BP11" s="370" t="s">
        <v>330</v>
      </c>
      <c r="BQ11" s="218"/>
      <c r="BR11" s="200" t="s">
        <v>270</v>
      </c>
      <c r="BS11" s="368" t="s">
        <v>270</v>
      </c>
      <c r="BT11" s="372" t="s">
        <v>270</v>
      </c>
      <c r="BU11" s="368" t="s">
        <v>318</v>
      </c>
      <c r="BV11" s="372" t="s">
        <v>318</v>
      </c>
      <c r="BW11" s="368" t="s">
        <v>318</v>
      </c>
      <c r="BX11" s="201" t="s">
        <v>318</v>
      </c>
      <c r="BY11" s="218"/>
      <c r="BZ11" s="569" t="s">
        <v>269</v>
      </c>
      <c r="CA11" s="570"/>
      <c r="CB11" s="571" t="s">
        <v>270</v>
      </c>
      <c r="CC11" s="572"/>
      <c r="CD11" s="573" t="s">
        <v>270</v>
      </c>
      <c r="CE11" s="573"/>
      <c r="CF11" s="572" t="s">
        <v>270</v>
      </c>
      <c r="CG11" s="572"/>
      <c r="CH11" s="579" t="s">
        <v>318</v>
      </c>
      <c r="CI11" s="579"/>
      <c r="CJ11" s="573" t="s">
        <v>318</v>
      </c>
      <c r="CK11" s="576"/>
      <c r="CL11" s="218"/>
      <c r="CM11" s="580" t="s">
        <v>318</v>
      </c>
      <c r="CN11" s="573"/>
      <c r="CO11" s="573" t="s">
        <v>269</v>
      </c>
      <c r="CP11" s="573"/>
      <c r="CQ11" s="573" t="s">
        <v>330</v>
      </c>
      <c r="CR11" s="573"/>
      <c r="CS11" s="573" t="s">
        <v>318</v>
      </c>
      <c r="CT11" s="573"/>
      <c r="CU11" s="573" t="s">
        <v>318</v>
      </c>
      <c r="CV11" s="573"/>
      <c r="CW11" s="573" t="s">
        <v>270</v>
      </c>
      <c r="CX11" s="574"/>
      <c r="CY11" s="218"/>
      <c r="CZ11" s="575" t="s">
        <v>269</v>
      </c>
      <c r="DA11" s="573"/>
      <c r="DB11" s="573" t="s">
        <v>270</v>
      </c>
      <c r="DC11" s="573"/>
      <c r="DD11" s="573" t="s">
        <v>318</v>
      </c>
      <c r="DE11" s="576"/>
      <c r="DF11" s="218"/>
      <c r="DG11" s="577"/>
      <c r="DH11" s="578"/>
      <c r="DI11" s="218"/>
      <c r="DK11" s="293"/>
    </row>
    <row r="12" spans="1:117" s="205" customFormat="1" ht="18" customHeight="1" thickBot="1">
      <c r="A12" s="462"/>
      <c r="B12" s="463" t="s">
        <v>264</v>
      </c>
      <c r="C12" s="464"/>
      <c r="D12" s="667" t="s">
        <v>264</v>
      </c>
      <c r="E12" s="668"/>
      <c r="F12" s="462"/>
      <c r="G12" s="465" t="s">
        <v>211</v>
      </c>
      <c r="H12" s="462"/>
      <c r="I12" s="466" t="s">
        <v>211</v>
      </c>
      <c r="J12" s="466" t="s">
        <v>211</v>
      </c>
      <c r="K12" s="462"/>
      <c r="L12" s="466" t="s">
        <v>211</v>
      </c>
      <c r="M12" s="462"/>
      <c r="N12" s="467" t="s">
        <v>211</v>
      </c>
      <c r="O12" s="467" t="s">
        <v>211</v>
      </c>
      <c r="P12" s="467" t="s">
        <v>273</v>
      </c>
      <c r="Q12" s="467" t="s">
        <v>211</v>
      </c>
      <c r="R12" s="467" t="s">
        <v>211</v>
      </c>
      <c r="S12" s="467" t="s">
        <v>211</v>
      </c>
      <c r="T12" s="467" t="s">
        <v>211</v>
      </c>
      <c r="U12" s="467" t="s">
        <v>211</v>
      </c>
      <c r="V12" s="462"/>
      <c r="W12" s="448" t="s">
        <v>211</v>
      </c>
      <c r="X12" s="468" t="s">
        <v>211</v>
      </c>
      <c r="Y12" s="462"/>
      <c r="Z12" s="468" t="s">
        <v>277</v>
      </c>
      <c r="AA12" s="462"/>
      <c r="AB12" s="468" t="s">
        <v>278</v>
      </c>
      <c r="AC12" s="462"/>
      <c r="AD12" s="469" t="s">
        <v>211</v>
      </c>
      <c r="AE12" s="462"/>
      <c r="AF12" s="470" t="s">
        <v>211</v>
      </c>
      <c r="AG12" s="470" t="s">
        <v>211</v>
      </c>
      <c r="AH12" s="470" t="s">
        <v>211</v>
      </c>
      <c r="AI12" s="470" t="s">
        <v>211</v>
      </c>
      <c r="AJ12" s="470" t="s">
        <v>211</v>
      </c>
      <c r="AK12" s="470" t="s">
        <v>211</v>
      </c>
      <c r="AL12" s="470" t="s">
        <v>211</v>
      </c>
      <c r="AM12" s="470" t="s">
        <v>211</v>
      </c>
      <c r="AN12" s="470" t="s">
        <v>211</v>
      </c>
      <c r="AO12" s="470" t="s">
        <v>211</v>
      </c>
      <c r="AP12" s="470" t="s">
        <v>211</v>
      </c>
      <c r="AQ12" s="470" t="s">
        <v>211</v>
      </c>
      <c r="AR12" s="470" t="s">
        <v>211</v>
      </c>
      <c r="AS12" s="470" t="s">
        <v>211</v>
      </c>
      <c r="AT12" s="470" t="s">
        <v>211</v>
      </c>
      <c r="AU12" s="470" t="s">
        <v>211</v>
      </c>
      <c r="AV12" s="470" t="s">
        <v>211</v>
      </c>
      <c r="AW12" s="470" t="s">
        <v>211</v>
      </c>
      <c r="AX12" s="470" t="s">
        <v>211</v>
      </c>
      <c r="AY12" s="470" t="s">
        <v>211</v>
      </c>
      <c r="AZ12" s="462"/>
      <c r="BA12" s="470" t="s">
        <v>211</v>
      </c>
      <c r="BB12" s="470" t="s">
        <v>211</v>
      </c>
      <c r="BC12" s="470" t="s">
        <v>211</v>
      </c>
      <c r="BD12" s="470" t="s">
        <v>211</v>
      </c>
      <c r="BE12" s="470" t="s">
        <v>211</v>
      </c>
      <c r="BF12" s="470" t="s">
        <v>211</v>
      </c>
      <c r="BG12" s="470" t="s">
        <v>211</v>
      </c>
      <c r="BH12" s="470" t="s">
        <v>211</v>
      </c>
      <c r="BI12" s="470" t="s">
        <v>211</v>
      </c>
      <c r="BJ12" s="462"/>
      <c r="BK12" s="471" t="s">
        <v>322</v>
      </c>
      <c r="BL12" s="472" t="s">
        <v>322</v>
      </c>
      <c r="BM12" s="185" t="s">
        <v>322</v>
      </c>
      <c r="BN12" s="186" t="s">
        <v>322</v>
      </c>
      <c r="BO12" s="185" t="s">
        <v>322</v>
      </c>
      <c r="BP12" s="473" t="s">
        <v>322</v>
      </c>
      <c r="BQ12" s="462"/>
      <c r="BR12" s="203" t="s">
        <v>322</v>
      </c>
      <c r="BS12" s="186" t="s">
        <v>322</v>
      </c>
      <c r="BT12" s="185" t="s">
        <v>322</v>
      </c>
      <c r="BU12" s="186" t="s">
        <v>322</v>
      </c>
      <c r="BV12" s="185" t="s">
        <v>322</v>
      </c>
      <c r="BW12" s="186" t="s">
        <v>322</v>
      </c>
      <c r="BX12" s="474" t="s">
        <v>322</v>
      </c>
      <c r="BY12" s="462"/>
      <c r="BZ12" s="593" t="s">
        <v>322</v>
      </c>
      <c r="CA12" s="590"/>
      <c r="CB12" s="594" t="s">
        <v>322</v>
      </c>
      <c r="CC12" s="595"/>
      <c r="CD12" s="596" t="s">
        <v>322</v>
      </c>
      <c r="CE12" s="596"/>
      <c r="CF12" s="595" t="s">
        <v>322</v>
      </c>
      <c r="CG12" s="595"/>
      <c r="CH12" s="589" t="s">
        <v>322</v>
      </c>
      <c r="CI12" s="589"/>
      <c r="CJ12" s="589" t="s">
        <v>322</v>
      </c>
      <c r="CK12" s="592"/>
      <c r="CL12" s="462"/>
      <c r="CM12" s="593" t="s">
        <v>322</v>
      </c>
      <c r="CN12" s="589"/>
      <c r="CO12" s="589" t="s">
        <v>322</v>
      </c>
      <c r="CP12" s="589"/>
      <c r="CQ12" s="589" t="s">
        <v>322</v>
      </c>
      <c r="CR12" s="589"/>
      <c r="CS12" s="589" t="s">
        <v>322</v>
      </c>
      <c r="CT12" s="589"/>
      <c r="CU12" s="589" t="s">
        <v>322</v>
      </c>
      <c r="CV12" s="589"/>
      <c r="CW12" s="589" t="s">
        <v>322</v>
      </c>
      <c r="CX12" s="590"/>
      <c r="CY12" s="462"/>
      <c r="CZ12" s="591" t="s">
        <v>322</v>
      </c>
      <c r="DA12" s="589"/>
      <c r="DB12" s="589" t="s">
        <v>322</v>
      </c>
      <c r="DC12" s="589"/>
      <c r="DD12" s="589" t="s">
        <v>322</v>
      </c>
      <c r="DE12" s="592"/>
      <c r="DF12" s="462"/>
      <c r="DG12" s="593"/>
      <c r="DH12" s="590"/>
      <c r="DI12" s="462"/>
      <c r="DK12" s="293"/>
    </row>
    <row r="13" spans="1:117" s="291" customFormat="1" ht="18.75" customHeight="1">
      <c r="A13" s="220"/>
      <c r="B13" s="581" t="s">
        <v>42</v>
      </c>
      <c r="C13" s="583" t="s">
        <v>43</v>
      </c>
      <c r="D13" s="585" t="s">
        <v>124</v>
      </c>
      <c r="E13" s="586"/>
      <c r="F13" s="220"/>
      <c r="G13" s="341"/>
      <c r="H13" s="220"/>
      <c r="I13" s="221"/>
      <c r="J13" s="221"/>
      <c r="K13" s="220"/>
      <c r="L13" s="221"/>
      <c r="M13" s="220"/>
      <c r="N13" s="489" t="s">
        <v>325</v>
      </c>
      <c r="O13" s="221"/>
      <c r="P13" s="489" t="s">
        <v>326</v>
      </c>
      <c r="Q13" s="221"/>
      <c r="R13" s="221"/>
      <c r="S13" s="221"/>
      <c r="T13" s="221"/>
      <c r="U13" s="221"/>
      <c r="V13" s="220"/>
      <c r="W13" s="341"/>
      <c r="X13" s="221"/>
      <c r="Y13" s="220"/>
      <c r="Z13" s="221"/>
      <c r="AA13" s="220"/>
      <c r="AB13" s="221"/>
      <c r="AC13" s="220"/>
      <c r="AD13" s="221"/>
      <c r="AE13" s="220"/>
      <c r="AF13" s="460"/>
      <c r="AG13" s="460"/>
      <c r="AH13" s="460"/>
      <c r="AI13" s="460"/>
      <c r="AJ13" s="460"/>
      <c r="AK13" s="460"/>
      <c r="AL13" s="460"/>
      <c r="AM13" s="460"/>
      <c r="AN13" s="460"/>
      <c r="AO13" s="460"/>
      <c r="AP13" s="460"/>
      <c r="AQ13" s="460"/>
      <c r="AR13" s="460"/>
      <c r="AS13" s="460"/>
      <c r="AT13" s="460"/>
      <c r="AU13" s="460"/>
      <c r="AV13" s="460"/>
      <c r="AW13" s="460"/>
      <c r="AX13" s="460"/>
      <c r="AY13" s="460"/>
      <c r="AZ13" s="461"/>
      <c r="BA13" s="460"/>
      <c r="BB13" s="460"/>
      <c r="BC13" s="460"/>
      <c r="BD13" s="460"/>
      <c r="BE13" s="460"/>
      <c r="BF13" s="460"/>
      <c r="BG13" s="460"/>
      <c r="BH13" s="460"/>
      <c r="BI13" s="460"/>
      <c r="BJ13" s="220"/>
      <c r="BK13" s="222"/>
      <c r="BL13" s="489" t="s">
        <v>324</v>
      </c>
      <c r="BM13" s="221"/>
      <c r="BN13" s="221"/>
      <c r="BO13" s="221"/>
      <c r="BP13" s="221"/>
      <c r="BQ13" s="220"/>
      <c r="BR13" s="223"/>
      <c r="BS13" s="224"/>
      <c r="BT13" s="224"/>
      <c r="BU13" s="224"/>
      <c r="BV13" s="490" t="s">
        <v>324</v>
      </c>
      <c r="BW13" s="490" t="s">
        <v>324</v>
      </c>
      <c r="BX13" s="224"/>
      <c r="BY13" s="220"/>
      <c r="BZ13" s="224"/>
      <c r="CA13" s="225"/>
      <c r="CB13" s="224"/>
      <c r="CC13" s="224"/>
      <c r="CD13" s="224"/>
      <c r="CE13" s="224"/>
      <c r="CF13" s="224"/>
      <c r="CG13" s="224"/>
      <c r="CH13" s="224"/>
      <c r="CI13" s="224"/>
      <c r="CJ13" s="224"/>
      <c r="CK13" s="224"/>
      <c r="CL13" s="220"/>
      <c r="CM13" s="223"/>
      <c r="CN13" s="224"/>
      <c r="CO13" s="224"/>
      <c r="CP13" s="224"/>
      <c r="CQ13" s="224"/>
      <c r="CR13" s="224"/>
      <c r="CS13" s="224"/>
      <c r="CT13" s="224"/>
      <c r="CU13" s="224"/>
      <c r="CV13" s="224"/>
      <c r="CW13" s="224"/>
      <c r="CX13" s="225"/>
      <c r="CY13" s="220"/>
      <c r="CZ13" s="224"/>
      <c r="DA13" s="224"/>
      <c r="DB13" s="224"/>
      <c r="DC13" s="224"/>
      <c r="DD13" s="224"/>
      <c r="DE13" s="224"/>
      <c r="DF13" s="220"/>
      <c r="DG13" s="223"/>
      <c r="DH13" s="225"/>
      <c r="DI13" s="220"/>
      <c r="DK13" s="564" t="s">
        <v>347</v>
      </c>
      <c r="DL13" s="560" t="s">
        <v>124</v>
      </c>
      <c r="DM13" s="561"/>
    </row>
    <row r="14" spans="1:117" s="205" customFormat="1" ht="18.75" customHeight="1">
      <c r="A14" s="226"/>
      <c r="B14" s="581"/>
      <c r="C14" s="583"/>
      <c r="D14" s="587"/>
      <c r="E14" s="588"/>
      <c r="F14" s="226"/>
      <c r="G14" s="188"/>
      <c r="H14" s="226"/>
      <c r="I14" s="188"/>
      <c r="J14" s="188"/>
      <c r="K14" s="226"/>
      <c r="L14" s="188"/>
      <c r="M14" s="226"/>
      <c r="N14" s="188"/>
      <c r="O14" s="188"/>
      <c r="P14" s="188"/>
      <c r="Q14" s="188"/>
      <c r="R14" s="188"/>
      <c r="S14" s="188"/>
      <c r="T14" s="188"/>
      <c r="U14" s="188"/>
      <c r="V14" s="226"/>
      <c r="W14" s="188"/>
      <c r="X14" s="188"/>
      <c r="Y14" s="226"/>
      <c r="Z14" s="188"/>
      <c r="AA14" s="226"/>
      <c r="AB14" s="188"/>
      <c r="AC14" s="226"/>
      <c r="AD14" s="188"/>
      <c r="AE14" s="226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26"/>
      <c r="BA14" s="209"/>
      <c r="BB14" s="209"/>
      <c r="BC14" s="209"/>
      <c r="BD14" s="209"/>
      <c r="BE14" s="209"/>
      <c r="BF14" s="209"/>
      <c r="BG14" s="209"/>
      <c r="BH14" s="209"/>
      <c r="BI14" s="209"/>
      <c r="BJ14" s="226"/>
      <c r="BK14" s="209"/>
      <c r="BL14" s="188"/>
      <c r="BM14" s="188"/>
      <c r="BN14" s="188"/>
      <c r="BO14" s="188"/>
      <c r="BP14" s="188"/>
      <c r="BQ14" s="226"/>
      <c r="BR14" s="206"/>
      <c r="BS14" s="207"/>
      <c r="BT14" s="207"/>
      <c r="BU14" s="207"/>
      <c r="BV14" s="207"/>
      <c r="BW14" s="207"/>
      <c r="BX14" s="207"/>
      <c r="BY14" s="226"/>
      <c r="BZ14" s="207"/>
      <c r="CA14" s="208"/>
      <c r="CB14" s="188"/>
      <c r="CC14" s="188"/>
      <c r="CD14" s="188"/>
      <c r="CE14" s="188"/>
      <c r="CF14" s="188"/>
      <c r="CG14" s="188"/>
      <c r="CH14" s="188"/>
      <c r="CI14" s="189"/>
      <c r="CJ14" s="188"/>
      <c r="CK14" s="189"/>
      <c r="CL14" s="226"/>
      <c r="CM14" s="206"/>
      <c r="CN14" s="227"/>
      <c r="CO14" s="207"/>
      <c r="CP14" s="227"/>
      <c r="CQ14" s="207"/>
      <c r="CR14" s="227"/>
      <c r="CS14" s="207"/>
      <c r="CT14" s="227"/>
      <c r="CU14" s="207"/>
      <c r="CV14" s="227"/>
      <c r="CW14" s="207"/>
      <c r="CX14" s="228"/>
      <c r="CY14" s="226"/>
      <c r="CZ14" s="188"/>
      <c r="DA14" s="189"/>
      <c r="DB14" s="188"/>
      <c r="DC14" s="189"/>
      <c r="DD14" s="188"/>
      <c r="DE14" s="189"/>
      <c r="DF14" s="226"/>
      <c r="DG14" s="206"/>
      <c r="DH14" s="228"/>
      <c r="DI14" s="226"/>
      <c r="DK14" s="565"/>
      <c r="DL14" s="562"/>
      <c r="DM14" s="563"/>
    </row>
    <row r="15" spans="1:117" s="205" customFormat="1" ht="18.75" customHeight="1" thickBot="1">
      <c r="A15" s="226"/>
      <c r="B15" s="582"/>
      <c r="C15" s="584"/>
      <c r="D15" s="261" t="s">
        <v>9</v>
      </c>
      <c r="E15" s="262" t="s">
        <v>25</v>
      </c>
      <c r="F15" s="226"/>
      <c r="G15" s="188"/>
      <c r="H15" s="226"/>
      <c r="I15" s="188"/>
      <c r="J15" s="188"/>
      <c r="K15" s="226"/>
      <c r="L15" s="188"/>
      <c r="M15" s="226"/>
      <c r="N15" s="188"/>
      <c r="O15" s="188"/>
      <c r="P15" s="188"/>
      <c r="Q15" s="188"/>
      <c r="R15" s="188"/>
      <c r="S15" s="188"/>
      <c r="T15" s="188"/>
      <c r="U15" s="188"/>
      <c r="V15" s="226"/>
      <c r="W15" s="188"/>
      <c r="X15" s="188"/>
      <c r="Y15" s="226"/>
      <c r="Z15" s="188"/>
      <c r="AA15" s="226"/>
      <c r="AB15" s="188"/>
      <c r="AC15" s="226"/>
      <c r="AD15" s="188"/>
      <c r="AE15" s="226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09"/>
      <c r="AW15" s="209"/>
      <c r="AX15" s="209"/>
      <c r="AY15" s="209"/>
      <c r="AZ15" s="226"/>
      <c r="BA15" s="209"/>
      <c r="BB15" s="209"/>
      <c r="BC15" s="209"/>
      <c r="BD15" s="209"/>
      <c r="BE15" s="209"/>
      <c r="BF15" s="209"/>
      <c r="BG15" s="209"/>
      <c r="BH15" s="209"/>
      <c r="BI15" s="209"/>
      <c r="BJ15" s="226"/>
      <c r="BK15" s="209"/>
      <c r="BL15" s="188"/>
      <c r="BM15" s="188"/>
      <c r="BN15" s="188"/>
      <c r="BO15" s="188"/>
      <c r="BP15" s="188"/>
      <c r="BQ15" s="226"/>
      <c r="BR15" s="206"/>
      <c r="BS15" s="207"/>
      <c r="BT15" s="207"/>
      <c r="BU15" s="207"/>
      <c r="BV15" s="207"/>
      <c r="BW15" s="207"/>
      <c r="BX15" s="207"/>
      <c r="BY15" s="226"/>
      <c r="BZ15" s="207" t="s">
        <v>158</v>
      </c>
      <c r="CA15" s="208" t="s">
        <v>159</v>
      </c>
      <c r="CB15" s="188" t="s">
        <v>158</v>
      </c>
      <c r="CC15" s="188" t="s">
        <v>159</v>
      </c>
      <c r="CD15" s="188" t="s">
        <v>158</v>
      </c>
      <c r="CE15" s="188" t="s">
        <v>159</v>
      </c>
      <c r="CF15" s="188" t="s">
        <v>158</v>
      </c>
      <c r="CG15" s="188" t="s">
        <v>159</v>
      </c>
      <c r="CH15" s="188" t="s">
        <v>158</v>
      </c>
      <c r="CI15" s="188" t="s">
        <v>159</v>
      </c>
      <c r="CJ15" s="188" t="s">
        <v>158</v>
      </c>
      <c r="CK15" s="188" t="s">
        <v>159</v>
      </c>
      <c r="CL15" s="226"/>
      <c r="CM15" s="206" t="s">
        <v>158</v>
      </c>
      <c r="CN15" s="207" t="s">
        <v>159</v>
      </c>
      <c r="CO15" s="207" t="s">
        <v>158</v>
      </c>
      <c r="CP15" s="207" t="s">
        <v>159</v>
      </c>
      <c r="CQ15" s="207" t="s">
        <v>158</v>
      </c>
      <c r="CR15" s="207" t="s">
        <v>159</v>
      </c>
      <c r="CS15" s="207" t="s">
        <v>158</v>
      </c>
      <c r="CT15" s="207" t="s">
        <v>159</v>
      </c>
      <c r="CU15" s="207" t="s">
        <v>158</v>
      </c>
      <c r="CV15" s="207" t="s">
        <v>159</v>
      </c>
      <c r="CW15" s="207" t="s">
        <v>158</v>
      </c>
      <c r="CX15" s="208" t="s">
        <v>159</v>
      </c>
      <c r="CY15" s="226"/>
      <c r="CZ15" s="188" t="s">
        <v>158</v>
      </c>
      <c r="DA15" s="188" t="s">
        <v>159</v>
      </c>
      <c r="DB15" s="188" t="s">
        <v>158</v>
      </c>
      <c r="DC15" s="188" t="s">
        <v>159</v>
      </c>
      <c r="DD15" s="188" t="s">
        <v>158</v>
      </c>
      <c r="DE15" s="188" t="s">
        <v>159</v>
      </c>
      <c r="DF15" s="226"/>
      <c r="DG15" s="206" t="s">
        <v>158</v>
      </c>
      <c r="DH15" s="208" t="s">
        <v>159</v>
      </c>
      <c r="DI15" s="226"/>
      <c r="DK15" s="566"/>
      <c r="DL15" s="492" t="s">
        <v>25</v>
      </c>
      <c r="DM15" s="493" t="s">
        <v>9</v>
      </c>
    </row>
    <row r="16" spans="1:117" s="205" customFormat="1">
      <c r="A16" s="229"/>
      <c r="B16" s="195" t="s">
        <v>182</v>
      </c>
      <c r="C16" s="190" t="s">
        <v>183</v>
      </c>
      <c r="D16" s="259" t="s">
        <v>106</v>
      </c>
      <c r="E16" s="260" t="s">
        <v>101</v>
      </c>
      <c r="F16" s="229"/>
      <c r="G16" s="346" t="s">
        <v>211</v>
      </c>
      <c r="H16" s="347"/>
      <c r="I16" s="333" t="s">
        <v>211</v>
      </c>
      <c r="J16" s="333" t="s">
        <v>211</v>
      </c>
      <c r="K16" s="347"/>
      <c r="L16" s="333" t="s">
        <v>211</v>
      </c>
      <c r="M16" s="272"/>
      <c r="N16" s="333" t="s">
        <v>211</v>
      </c>
      <c r="O16" s="333" t="s">
        <v>211</v>
      </c>
      <c r="P16" s="333">
        <v>0</v>
      </c>
      <c r="Q16" s="333" t="s">
        <v>211</v>
      </c>
      <c r="R16" s="333" t="s">
        <v>211</v>
      </c>
      <c r="S16" s="333" t="s">
        <v>211</v>
      </c>
      <c r="T16" s="333" t="s">
        <v>211</v>
      </c>
      <c r="U16" s="333" t="s">
        <v>211</v>
      </c>
      <c r="V16" s="229"/>
      <c r="W16" s="316">
        <v>2</v>
      </c>
      <c r="X16" s="316">
        <v>0</v>
      </c>
      <c r="Y16" s="229"/>
      <c r="Z16" s="316">
        <v>0</v>
      </c>
      <c r="AA16" s="229"/>
      <c r="AB16" s="316">
        <v>0</v>
      </c>
      <c r="AC16" s="229"/>
      <c r="AD16" s="325">
        <v>0</v>
      </c>
      <c r="AE16" s="229"/>
      <c r="AF16" s="530">
        <v>0</v>
      </c>
      <c r="AG16" s="530">
        <v>0</v>
      </c>
      <c r="AH16" s="530">
        <v>0</v>
      </c>
      <c r="AI16" s="530">
        <v>0</v>
      </c>
      <c r="AJ16" s="530">
        <v>0</v>
      </c>
      <c r="AK16" s="530">
        <v>0</v>
      </c>
      <c r="AL16" s="530">
        <v>0</v>
      </c>
      <c r="AM16" s="530">
        <v>0</v>
      </c>
      <c r="AN16" s="530">
        <v>0</v>
      </c>
      <c r="AO16" s="530">
        <v>0</v>
      </c>
      <c r="AP16" s="530">
        <v>0</v>
      </c>
      <c r="AQ16" s="530">
        <v>0</v>
      </c>
      <c r="AR16" s="530">
        <v>0</v>
      </c>
      <c r="AS16" s="530">
        <v>0</v>
      </c>
      <c r="AT16" s="530">
        <v>0</v>
      </c>
      <c r="AU16" s="530">
        <v>0</v>
      </c>
      <c r="AV16" s="530">
        <v>0</v>
      </c>
      <c r="AW16" s="530">
        <v>0</v>
      </c>
      <c r="AX16" s="530">
        <v>1</v>
      </c>
      <c r="AY16" s="530">
        <v>0</v>
      </c>
      <c r="AZ16" s="530"/>
      <c r="BA16" s="530">
        <v>0</v>
      </c>
      <c r="BB16" s="530">
        <v>0</v>
      </c>
      <c r="BC16" s="530">
        <v>0</v>
      </c>
      <c r="BD16" s="530">
        <v>0</v>
      </c>
      <c r="BE16" s="530">
        <v>0</v>
      </c>
      <c r="BF16" s="530">
        <v>0</v>
      </c>
      <c r="BG16" s="530">
        <v>0</v>
      </c>
      <c r="BH16" s="530">
        <v>0</v>
      </c>
      <c r="BI16" s="530">
        <v>0</v>
      </c>
      <c r="BJ16" s="229"/>
      <c r="BK16" s="230">
        <v>3</v>
      </c>
      <c r="BL16" s="215">
        <v>1</v>
      </c>
      <c r="BM16" s="230">
        <v>0</v>
      </c>
      <c r="BN16" s="215">
        <v>0</v>
      </c>
      <c r="BO16" s="230">
        <v>0</v>
      </c>
      <c r="BP16" s="215">
        <v>0</v>
      </c>
      <c r="BQ16" s="229"/>
      <c r="BR16" s="230">
        <v>0</v>
      </c>
      <c r="BS16" s="215">
        <v>0</v>
      </c>
      <c r="BT16" s="230">
        <v>0</v>
      </c>
      <c r="BU16" s="215">
        <v>0</v>
      </c>
      <c r="BV16" s="230">
        <v>0</v>
      </c>
      <c r="BW16" s="215">
        <v>0</v>
      </c>
      <c r="BX16" s="230">
        <v>0</v>
      </c>
      <c r="BY16" s="229"/>
      <c r="BZ16" s="540">
        <v>0</v>
      </c>
      <c r="CA16" s="191">
        <v>0</v>
      </c>
      <c r="CB16" s="540">
        <v>0</v>
      </c>
      <c r="CC16" s="191">
        <v>0</v>
      </c>
      <c r="CD16" s="540">
        <v>0</v>
      </c>
      <c r="CE16" s="191">
        <v>0</v>
      </c>
      <c r="CF16" s="540">
        <v>0</v>
      </c>
      <c r="CG16" s="191">
        <v>0</v>
      </c>
      <c r="CH16" s="540">
        <v>0</v>
      </c>
      <c r="CI16" s="191">
        <v>0</v>
      </c>
      <c r="CJ16" s="540">
        <v>0</v>
      </c>
      <c r="CK16" s="191">
        <v>0</v>
      </c>
      <c r="CL16" s="229"/>
      <c r="CM16" s="540">
        <v>0</v>
      </c>
      <c r="CN16" s="191">
        <v>0</v>
      </c>
      <c r="CO16" s="540">
        <v>0</v>
      </c>
      <c r="CP16" s="191">
        <v>0</v>
      </c>
      <c r="CQ16" s="540">
        <v>0</v>
      </c>
      <c r="CR16" s="191">
        <v>0</v>
      </c>
      <c r="CS16" s="540">
        <v>0</v>
      </c>
      <c r="CT16" s="191">
        <v>0</v>
      </c>
      <c r="CU16" s="540">
        <v>0</v>
      </c>
      <c r="CV16" s="191">
        <v>0</v>
      </c>
      <c r="CW16" s="540">
        <v>0</v>
      </c>
      <c r="CX16" s="191">
        <v>0</v>
      </c>
      <c r="CY16" s="229"/>
      <c r="CZ16" s="540">
        <v>0</v>
      </c>
      <c r="DA16" s="191">
        <v>0</v>
      </c>
      <c r="DB16" s="540">
        <v>0</v>
      </c>
      <c r="DC16" s="191">
        <v>0</v>
      </c>
      <c r="DD16" s="540">
        <v>0</v>
      </c>
      <c r="DE16" s="191">
        <v>0</v>
      </c>
      <c r="DF16" s="229"/>
      <c r="DG16" s="540">
        <v>0</v>
      </c>
      <c r="DH16" s="191">
        <v>0</v>
      </c>
      <c r="DI16" s="229"/>
      <c r="DK16" s="512">
        <f t="shared" ref="DK16:DK33" si="0">SUM(G16:DH16)</f>
        <v>7</v>
      </c>
      <c r="DL16" s="494" t="s">
        <v>101</v>
      </c>
      <c r="DM16" s="440" t="s">
        <v>106</v>
      </c>
    </row>
    <row r="17" spans="1:117" s="205" customFormat="1">
      <c r="A17" s="231"/>
      <c r="B17" s="193" t="s">
        <v>184</v>
      </c>
      <c r="C17" s="194" t="s">
        <v>185</v>
      </c>
      <c r="D17" s="243" t="s">
        <v>149</v>
      </c>
      <c r="E17" s="244" t="s">
        <v>126</v>
      </c>
      <c r="F17" s="231"/>
      <c r="G17" s="348" t="s">
        <v>211</v>
      </c>
      <c r="H17" s="349"/>
      <c r="I17" s="334" t="s">
        <v>211</v>
      </c>
      <c r="J17" s="334" t="s">
        <v>211</v>
      </c>
      <c r="K17" s="349"/>
      <c r="L17" s="334" t="s">
        <v>211</v>
      </c>
      <c r="M17" s="273"/>
      <c r="N17" s="334" t="s">
        <v>211</v>
      </c>
      <c r="O17" s="334" t="s">
        <v>211</v>
      </c>
      <c r="P17" s="334">
        <v>0</v>
      </c>
      <c r="Q17" s="334" t="s">
        <v>211</v>
      </c>
      <c r="R17" s="334" t="s">
        <v>211</v>
      </c>
      <c r="S17" s="334" t="s">
        <v>211</v>
      </c>
      <c r="T17" s="334" t="s">
        <v>211</v>
      </c>
      <c r="U17" s="334" t="s">
        <v>211</v>
      </c>
      <c r="V17" s="231"/>
      <c r="W17" s="317" t="s">
        <v>211</v>
      </c>
      <c r="X17" s="317" t="s">
        <v>211</v>
      </c>
      <c r="Y17" s="273"/>
      <c r="Z17" s="317" t="s">
        <v>211</v>
      </c>
      <c r="AA17" s="273"/>
      <c r="AB17" s="317" t="s">
        <v>211</v>
      </c>
      <c r="AC17" s="273"/>
      <c r="AD17" s="326" t="s">
        <v>211</v>
      </c>
      <c r="AE17" s="231"/>
      <c r="AF17" s="531" t="s">
        <v>211</v>
      </c>
      <c r="AG17" s="531" t="s">
        <v>211</v>
      </c>
      <c r="AH17" s="531" t="s">
        <v>211</v>
      </c>
      <c r="AI17" s="531" t="s">
        <v>211</v>
      </c>
      <c r="AJ17" s="531" t="s">
        <v>211</v>
      </c>
      <c r="AK17" s="531" t="s">
        <v>211</v>
      </c>
      <c r="AL17" s="531" t="s">
        <v>211</v>
      </c>
      <c r="AM17" s="531" t="s">
        <v>211</v>
      </c>
      <c r="AN17" s="531" t="s">
        <v>211</v>
      </c>
      <c r="AO17" s="531" t="s">
        <v>211</v>
      </c>
      <c r="AP17" s="531" t="s">
        <v>211</v>
      </c>
      <c r="AQ17" s="531" t="s">
        <v>211</v>
      </c>
      <c r="AR17" s="531" t="s">
        <v>211</v>
      </c>
      <c r="AS17" s="531" t="s">
        <v>211</v>
      </c>
      <c r="AT17" s="531" t="s">
        <v>211</v>
      </c>
      <c r="AU17" s="531" t="s">
        <v>211</v>
      </c>
      <c r="AV17" s="531" t="s">
        <v>211</v>
      </c>
      <c r="AW17" s="531" t="s">
        <v>211</v>
      </c>
      <c r="AX17" s="531" t="s">
        <v>211</v>
      </c>
      <c r="AY17" s="531" t="s">
        <v>211</v>
      </c>
      <c r="AZ17" s="532"/>
      <c r="BA17" s="531" t="s">
        <v>211</v>
      </c>
      <c r="BB17" s="531" t="s">
        <v>211</v>
      </c>
      <c r="BC17" s="531" t="s">
        <v>211</v>
      </c>
      <c r="BD17" s="531" t="s">
        <v>211</v>
      </c>
      <c r="BE17" s="531" t="s">
        <v>211</v>
      </c>
      <c r="BF17" s="531" t="s">
        <v>211</v>
      </c>
      <c r="BG17" s="531" t="s">
        <v>211</v>
      </c>
      <c r="BH17" s="531" t="s">
        <v>211</v>
      </c>
      <c r="BI17" s="531" t="s">
        <v>211</v>
      </c>
      <c r="BJ17" s="231"/>
      <c r="BK17" s="256" t="s">
        <v>211</v>
      </c>
      <c r="BL17" s="549">
        <v>0</v>
      </c>
      <c r="BM17" s="256" t="s">
        <v>211</v>
      </c>
      <c r="BN17" s="549" t="s">
        <v>211</v>
      </c>
      <c r="BO17" s="256" t="s">
        <v>211</v>
      </c>
      <c r="BP17" s="549" t="s">
        <v>211</v>
      </c>
      <c r="BQ17" s="231"/>
      <c r="BR17" s="256" t="s">
        <v>211</v>
      </c>
      <c r="BS17" s="204">
        <v>0</v>
      </c>
      <c r="BT17" s="202">
        <v>0</v>
      </c>
      <c r="BU17" s="204">
        <v>0</v>
      </c>
      <c r="BV17" s="202">
        <v>0</v>
      </c>
      <c r="BW17" s="204">
        <v>0</v>
      </c>
      <c r="BX17" s="202">
        <v>0</v>
      </c>
      <c r="BY17" s="231"/>
      <c r="BZ17" s="371">
        <v>0</v>
      </c>
      <c r="CA17" s="184">
        <v>0</v>
      </c>
      <c r="CB17" s="371">
        <v>0</v>
      </c>
      <c r="CC17" s="184">
        <v>0</v>
      </c>
      <c r="CD17" s="371">
        <v>0</v>
      </c>
      <c r="CE17" s="184">
        <v>0</v>
      </c>
      <c r="CF17" s="371">
        <v>0</v>
      </c>
      <c r="CG17" s="184">
        <v>0</v>
      </c>
      <c r="CH17" s="371">
        <v>0</v>
      </c>
      <c r="CI17" s="184">
        <v>0</v>
      </c>
      <c r="CJ17" s="371">
        <v>0</v>
      </c>
      <c r="CK17" s="184">
        <v>0</v>
      </c>
      <c r="CL17" s="231"/>
      <c r="CM17" s="371">
        <v>0</v>
      </c>
      <c r="CN17" s="184">
        <v>0</v>
      </c>
      <c r="CO17" s="371">
        <v>0</v>
      </c>
      <c r="CP17" s="184">
        <v>0</v>
      </c>
      <c r="CQ17" s="371">
        <v>0</v>
      </c>
      <c r="CR17" s="184">
        <v>0</v>
      </c>
      <c r="CS17" s="371">
        <v>0</v>
      </c>
      <c r="CT17" s="184">
        <v>0</v>
      </c>
      <c r="CU17" s="371">
        <v>0</v>
      </c>
      <c r="CV17" s="184">
        <v>0</v>
      </c>
      <c r="CW17" s="371">
        <v>0</v>
      </c>
      <c r="CX17" s="184">
        <v>0</v>
      </c>
      <c r="CY17" s="231"/>
      <c r="CZ17" s="371">
        <v>0</v>
      </c>
      <c r="DA17" s="184">
        <v>0</v>
      </c>
      <c r="DB17" s="371">
        <v>0</v>
      </c>
      <c r="DC17" s="184">
        <v>0</v>
      </c>
      <c r="DD17" s="371">
        <v>0</v>
      </c>
      <c r="DE17" s="184">
        <v>0</v>
      </c>
      <c r="DF17" s="231"/>
      <c r="DG17" s="371">
        <v>0</v>
      </c>
      <c r="DH17" s="184">
        <v>0</v>
      </c>
      <c r="DI17" s="231"/>
      <c r="DK17" s="513">
        <f t="shared" si="0"/>
        <v>0</v>
      </c>
      <c r="DL17" s="495" t="s">
        <v>126</v>
      </c>
      <c r="DM17" s="441" t="s">
        <v>149</v>
      </c>
    </row>
    <row r="18" spans="1:117" s="205" customFormat="1">
      <c r="A18" s="231"/>
      <c r="B18" s="193" t="s">
        <v>186</v>
      </c>
      <c r="C18" s="194" t="s">
        <v>187</v>
      </c>
      <c r="D18" s="243" t="s">
        <v>150</v>
      </c>
      <c r="E18" s="244" t="s">
        <v>127</v>
      </c>
      <c r="F18" s="231"/>
      <c r="G18" s="348" t="s">
        <v>211</v>
      </c>
      <c r="H18" s="349"/>
      <c r="I18" s="334" t="s">
        <v>211</v>
      </c>
      <c r="J18" s="334" t="s">
        <v>211</v>
      </c>
      <c r="K18" s="349"/>
      <c r="L18" s="334" t="s">
        <v>211</v>
      </c>
      <c r="M18" s="273"/>
      <c r="N18" s="334" t="s">
        <v>211</v>
      </c>
      <c r="O18" s="334" t="s">
        <v>211</v>
      </c>
      <c r="P18" s="334">
        <v>0</v>
      </c>
      <c r="Q18" s="334" t="s">
        <v>211</v>
      </c>
      <c r="R18" s="334" t="s">
        <v>211</v>
      </c>
      <c r="S18" s="334" t="s">
        <v>211</v>
      </c>
      <c r="T18" s="334" t="s">
        <v>211</v>
      </c>
      <c r="U18" s="334" t="s">
        <v>211</v>
      </c>
      <c r="V18" s="231"/>
      <c r="W18" s="317" t="s">
        <v>211</v>
      </c>
      <c r="X18" s="317" t="s">
        <v>211</v>
      </c>
      <c r="Y18" s="273"/>
      <c r="Z18" s="317" t="s">
        <v>211</v>
      </c>
      <c r="AA18" s="273"/>
      <c r="AB18" s="317" t="s">
        <v>211</v>
      </c>
      <c r="AC18" s="273"/>
      <c r="AD18" s="326" t="s">
        <v>211</v>
      </c>
      <c r="AE18" s="231"/>
      <c r="AF18" s="531">
        <v>0</v>
      </c>
      <c r="AG18" s="531">
        <v>0</v>
      </c>
      <c r="AH18" s="531">
        <v>0</v>
      </c>
      <c r="AI18" s="531">
        <v>0</v>
      </c>
      <c r="AJ18" s="531">
        <v>0</v>
      </c>
      <c r="AK18" s="531">
        <v>0</v>
      </c>
      <c r="AL18" s="531">
        <v>0</v>
      </c>
      <c r="AM18" s="531">
        <v>0</v>
      </c>
      <c r="AN18" s="531">
        <v>0</v>
      </c>
      <c r="AO18" s="531">
        <v>7</v>
      </c>
      <c r="AP18" s="531">
        <v>3</v>
      </c>
      <c r="AQ18" s="531">
        <v>0</v>
      </c>
      <c r="AR18" s="531">
        <v>0</v>
      </c>
      <c r="AS18" s="531">
        <v>3</v>
      </c>
      <c r="AT18" s="531">
        <v>0</v>
      </c>
      <c r="AU18" s="531">
        <v>0</v>
      </c>
      <c r="AV18" s="531">
        <v>0</v>
      </c>
      <c r="AW18" s="531">
        <v>0</v>
      </c>
      <c r="AX18" s="531">
        <v>0</v>
      </c>
      <c r="AY18" s="531">
        <v>0</v>
      </c>
      <c r="AZ18" s="532"/>
      <c r="BA18" s="531">
        <v>0</v>
      </c>
      <c r="BB18" s="531">
        <v>2</v>
      </c>
      <c r="BC18" s="531">
        <v>0</v>
      </c>
      <c r="BD18" s="531">
        <v>0</v>
      </c>
      <c r="BE18" s="531">
        <v>0</v>
      </c>
      <c r="BF18" s="531">
        <v>1</v>
      </c>
      <c r="BG18" s="531">
        <v>20</v>
      </c>
      <c r="BH18" s="531">
        <v>0</v>
      </c>
      <c r="BI18" s="531">
        <v>0</v>
      </c>
      <c r="BJ18" s="231"/>
      <c r="BK18" s="256" t="s">
        <v>211</v>
      </c>
      <c r="BL18" s="549" t="s">
        <v>211</v>
      </c>
      <c r="BM18" s="256" t="s">
        <v>211</v>
      </c>
      <c r="BN18" s="549" t="s">
        <v>211</v>
      </c>
      <c r="BO18" s="256" t="s">
        <v>211</v>
      </c>
      <c r="BP18" s="549" t="s">
        <v>211</v>
      </c>
      <c r="BQ18" s="231"/>
      <c r="BR18" s="256" t="s">
        <v>211</v>
      </c>
      <c r="BS18" s="204">
        <v>21</v>
      </c>
      <c r="BT18" s="202">
        <v>27</v>
      </c>
      <c r="BU18" s="204">
        <v>0</v>
      </c>
      <c r="BV18" s="202">
        <v>0</v>
      </c>
      <c r="BW18" s="204">
        <v>0</v>
      </c>
      <c r="BX18" s="202">
        <v>0</v>
      </c>
      <c r="BY18" s="231"/>
      <c r="BZ18" s="371">
        <v>0</v>
      </c>
      <c r="CA18" s="184">
        <v>0</v>
      </c>
      <c r="CB18" s="371">
        <v>0</v>
      </c>
      <c r="CC18" s="184">
        <v>0</v>
      </c>
      <c r="CD18" s="371">
        <v>0</v>
      </c>
      <c r="CE18" s="184">
        <v>0</v>
      </c>
      <c r="CF18" s="371">
        <v>0</v>
      </c>
      <c r="CG18" s="184">
        <v>0</v>
      </c>
      <c r="CH18" s="371">
        <v>0</v>
      </c>
      <c r="CI18" s="184">
        <v>0</v>
      </c>
      <c r="CJ18" s="371">
        <v>0</v>
      </c>
      <c r="CK18" s="184">
        <v>0</v>
      </c>
      <c r="CL18" s="231"/>
      <c r="CM18" s="371">
        <v>0</v>
      </c>
      <c r="CN18" s="184">
        <v>0</v>
      </c>
      <c r="CO18" s="371">
        <v>0</v>
      </c>
      <c r="CP18" s="184">
        <v>0</v>
      </c>
      <c r="CQ18" s="371">
        <v>0</v>
      </c>
      <c r="CR18" s="184">
        <v>0</v>
      </c>
      <c r="CS18" s="371">
        <v>0</v>
      </c>
      <c r="CT18" s="184">
        <v>0</v>
      </c>
      <c r="CU18" s="371">
        <v>0</v>
      </c>
      <c r="CV18" s="184">
        <v>0</v>
      </c>
      <c r="CW18" s="371">
        <v>0</v>
      </c>
      <c r="CX18" s="184">
        <v>0</v>
      </c>
      <c r="CY18" s="231"/>
      <c r="CZ18" s="371">
        <v>0</v>
      </c>
      <c r="DA18" s="184">
        <v>0</v>
      </c>
      <c r="DB18" s="371">
        <v>0</v>
      </c>
      <c r="DC18" s="184">
        <v>0</v>
      </c>
      <c r="DD18" s="371">
        <v>0</v>
      </c>
      <c r="DE18" s="184">
        <v>0</v>
      </c>
      <c r="DF18" s="231"/>
      <c r="DG18" s="371">
        <v>0</v>
      </c>
      <c r="DH18" s="184">
        <v>0</v>
      </c>
      <c r="DI18" s="231"/>
      <c r="DK18" s="513">
        <f t="shared" si="0"/>
        <v>84</v>
      </c>
      <c r="DL18" s="495" t="s">
        <v>127</v>
      </c>
      <c r="DM18" s="441" t="s">
        <v>150</v>
      </c>
    </row>
    <row r="19" spans="1:117" s="293" customFormat="1" ht="31.5" customHeight="1">
      <c r="A19" s="232"/>
      <c r="B19" s="258">
        <v>59.711150000000004</v>
      </c>
      <c r="C19" s="233">
        <v>-154.34326999999999</v>
      </c>
      <c r="D19" s="257" t="s">
        <v>210</v>
      </c>
      <c r="E19" s="235" t="s">
        <v>8</v>
      </c>
      <c r="F19" s="232"/>
      <c r="G19" s="276" t="s">
        <v>211</v>
      </c>
      <c r="H19" s="274"/>
      <c r="I19" s="277" t="s">
        <v>211</v>
      </c>
      <c r="J19" s="277" t="s">
        <v>211</v>
      </c>
      <c r="K19" s="274"/>
      <c r="L19" s="277" t="s">
        <v>211</v>
      </c>
      <c r="M19" s="274"/>
      <c r="N19" s="277">
        <v>0</v>
      </c>
      <c r="O19" s="277" t="s">
        <v>211</v>
      </c>
      <c r="P19" s="277" t="s">
        <v>211</v>
      </c>
      <c r="Q19" s="277" t="s">
        <v>211</v>
      </c>
      <c r="R19" s="277" t="s">
        <v>211</v>
      </c>
      <c r="S19" s="277" t="s">
        <v>211</v>
      </c>
      <c r="T19" s="277" t="s">
        <v>211</v>
      </c>
      <c r="U19" s="277" t="s">
        <v>211</v>
      </c>
      <c r="V19" s="232"/>
      <c r="W19" s="277" t="s">
        <v>211</v>
      </c>
      <c r="X19" s="277" t="s">
        <v>211</v>
      </c>
      <c r="Y19" s="274"/>
      <c r="Z19" s="277" t="s">
        <v>211</v>
      </c>
      <c r="AA19" s="274"/>
      <c r="AB19" s="277" t="s">
        <v>211</v>
      </c>
      <c r="AC19" s="274"/>
      <c r="AD19" s="278" t="s">
        <v>211</v>
      </c>
      <c r="AE19" s="232"/>
      <c r="AF19" s="533">
        <v>0</v>
      </c>
      <c r="AG19" s="533">
        <v>0</v>
      </c>
      <c r="AH19" s="533">
        <v>0</v>
      </c>
      <c r="AI19" s="533">
        <v>0</v>
      </c>
      <c r="AJ19" s="533">
        <v>0</v>
      </c>
      <c r="AK19" s="533">
        <v>0</v>
      </c>
      <c r="AL19" s="533">
        <v>0</v>
      </c>
      <c r="AM19" s="533">
        <v>0</v>
      </c>
      <c r="AN19" s="533">
        <v>76</v>
      </c>
      <c r="AO19" s="533">
        <v>61</v>
      </c>
      <c r="AP19" s="533">
        <v>3</v>
      </c>
      <c r="AQ19" s="533">
        <v>49</v>
      </c>
      <c r="AR19" s="533">
        <v>35</v>
      </c>
      <c r="AS19" s="533">
        <v>0</v>
      </c>
      <c r="AT19" s="533">
        <v>0</v>
      </c>
      <c r="AU19" s="533">
        <v>0</v>
      </c>
      <c r="AV19" s="533">
        <v>62</v>
      </c>
      <c r="AW19" s="533">
        <v>0</v>
      </c>
      <c r="AX19" s="533">
        <v>0</v>
      </c>
      <c r="AY19" s="533">
        <v>0</v>
      </c>
      <c r="AZ19" s="426"/>
      <c r="BA19" s="533">
        <v>0</v>
      </c>
      <c r="BB19" s="533">
        <v>0</v>
      </c>
      <c r="BC19" s="533">
        <v>152</v>
      </c>
      <c r="BD19" s="533">
        <v>15</v>
      </c>
      <c r="BE19" s="533">
        <v>0</v>
      </c>
      <c r="BF19" s="533">
        <v>0</v>
      </c>
      <c r="BG19" s="533">
        <v>0</v>
      </c>
      <c r="BH19" s="533">
        <v>0</v>
      </c>
      <c r="BI19" s="533">
        <v>0</v>
      </c>
      <c r="BJ19" s="232"/>
      <c r="BK19" s="546">
        <f>23+97</f>
        <v>120</v>
      </c>
      <c r="BL19" s="237">
        <f>51+2+4</f>
        <v>57</v>
      </c>
      <c r="BM19" s="546">
        <f>10+55+57</f>
        <v>122</v>
      </c>
      <c r="BN19" s="237">
        <v>17</v>
      </c>
      <c r="BO19" s="218">
        <v>0</v>
      </c>
      <c r="BP19" s="218">
        <v>0</v>
      </c>
      <c r="BQ19" s="232"/>
      <c r="BR19" s="218">
        <v>0</v>
      </c>
      <c r="BS19" s="218">
        <v>0</v>
      </c>
      <c r="BT19" s="218">
        <v>0</v>
      </c>
      <c r="BU19" s="218">
        <v>0</v>
      </c>
      <c r="BV19" s="218">
        <v>0</v>
      </c>
      <c r="BW19" s="218">
        <v>0</v>
      </c>
      <c r="BX19" s="546">
        <v>1</v>
      </c>
      <c r="BY19" s="232"/>
      <c r="BZ19" s="234">
        <v>0</v>
      </c>
      <c r="CA19" s="235">
        <v>0</v>
      </c>
      <c r="CB19" s="234">
        <v>0</v>
      </c>
      <c r="CC19" s="235">
        <v>0</v>
      </c>
      <c r="CD19" s="373">
        <v>94</v>
      </c>
      <c r="CE19" s="545">
        <v>37</v>
      </c>
      <c r="CF19" s="373">
        <v>105</v>
      </c>
      <c r="CG19" s="545">
        <v>45</v>
      </c>
      <c r="CH19" s="373">
        <v>4</v>
      </c>
      <c r="CI19" s="545">
        <v>0</v>
      </c>
      <c r="CJ19" s="373">
        <v>0</v>
      </c>
      <c r="CK19" s="545">
        <v>0</v>
      </c>
      <c r="CL19" s="232"/>
      <c r="CM19" s="373">
        <v>0</v>
      </c>
      <c r="CN19" s="545">
        <v>0</v>
      </c>
      <c r="CO19" s="373">
        <v>39</v>
      </c>
      <c r="CP19" s="545">
        <v>3</v>
      </c>
      <c r="CQ19" s="373">
        <v>104</v>
      </c>
      <c r="CR19" s="545">
        <v>35</v>
      </c>
      <c r="CS19" s="373">
        <v>37</v>
      </c>
      <c r="CT19" s="545">
        <v>5</v>
      </c>
      <c r="CU19" s="373">
        <v>49</v>
      </c>
      <c r="CV19" s="545">
        <v>15</v>
      </c>
      <c r="CW19" s="373">
        <v>0</v>
      </c>
      <c r="CX19" s="545">
        <v>0</v>
      </c>
      <c r="CY19" s="232"/>
      <c r="CZ19" s="373">
        <v>0</v>
      </c>
      <c r="DA19" s="545">
        <v>0</v>
      </c>
      <c r="DB19" s="373">
        <v>102</v>
      </c>
      <c r="DC19" s="545">
        <v>38</v>
      </c>
      <c r="DD19" s="373">
        <v>115</v>
      </c>
      <c r="DE19" s="545">
        <v>0</v>
      </c>
      <c r="DF19" s="232"/>
      <c r="DG19" s="373">
        <v>0</v>
      </c>
      <c r="DH19" s="545">
        <v>0</v>
      </c>
      <c r="DI19" s="232"/>
      <c r="DK19" s="513">
        <f t="shared" si="0"/>
        <v>1597</v>
      </c>
      <c r="DL19" s="218" t="s">
        <v>8</v>
      </c>
      <c r="DM19" s="496" t="s">
        <v>210</v>
      </c>
    </row>
    <row r="20" spans="1:117" s="205" customFormat="1">
      <c r="A20" s="218"/>
      <c r="B20" s="196" t="s">
        <v>188</v>
      </c>
      <c r="C20" s="183" t="s">
        <v>189</v>
      </c>
      <c r="D20" s="243" t="s">
        <v>134</v>
      </c>
      <c r="E20" s="244" t="s">
        <v>145</v>
      </c>
      <c r="F20" s="218"/>
      <c r="G20" s="350" t="s">
        <v>211</v>
      </c>
      <c r="H20" s="352"/>
      <c r="I20" s="335" t="s">
        <v>211</v>
      </c>
      <c r="J20" s="335" t="s">
        <v>211</v>
      </c>
      <c r="K20" s="352"/>
      <c r="L20" s="335" t="s">
        <v>211</v>
      </c>
      <c r="M20" s="275"/>
      <c r="N20" s="336">
        <v>0</v>
      </c>
      <c r="O20" s="336" t="s">
        <v>211</v>
      </c>
      <c r="P20" s="336" t="s">
        <v>211</v>
      </c>
      <c r="Q20" s="336" t="s">
        <v>211</v>
      </c>
      <c r="R20" s="336" t="s">
        <v>211</v>
      </c>
      <c r="S20" s="336" t="s">
        <v>211</v>
      </c>
      <c r="T20" s="336" t="s">
        <v>211</v>
      </c>
      <c r="U20" s="336" t="s">
        <v>211</v>
      </c>
      <c r="V20" s="218"/>
      <c r="W20" s="318" t="s">
        <v>211</v>
      </c>
      <c r="X20" s="318" t="s">
        <v>211</v>
      </c>
      <c r="Y20" s="275"/>
      <c r="Z20" s="318" t="s">
        <v>211</v>
      </c>
      <c r="AA20" s="275"/>
      <c r="AB20" s="318" t="s">
        <v>211</v>
      </c>
      <c r="AC20" s="275"/>
      <c r="AD20" s="327" t="s">
        <v>211</v>
      </c>
      <c r="AE20" s="218"/>
      <c r="AF20" s="534" t="s">
        <v>211</v>
      </c>
      <c r="AG20" s="534" t="s">
        <v>211</v>
      </c>
      <c r="AH20" s="534" t="s">
        <v>211</v>
      </c>
      <c r="AI20" s="534" t="s">
        <v>211</v>
      </c>
      <c r="AJ20" s="534" t="s">
        <v>211</v>
      </c>
      <c r="AK20" s="534" t="s">
        <v>211</v>
      </c>
      <c r="AL20" s="534" t="s">
        <v>211</v>
      </c>
      <c r="AM20" s="534" t="s">
        <v>211</v>
      </c>
      <c r="AN20" s="534" t="s">
        <v>211</v>
      </c>
      <c r="AO20" s="534" t="s">
        <v>211</v>
      </c>
      <c r="AP20" s="534" t="s">
        <v>211</v>
      </c>
      <c r="AQ20" s="534" t="s">
        <v>211</v>
      </c>
      <c r="AR20" s="534" t="s">
        <v>211</v>
      </c>
      <c r="AS20" s="534" t="s">
        <v>211</v>
      </c>
      <c r="AT20" s="534" t="s">
        <v>211</v>
      </c>
      <c r="AU20" s="534" t="s">
        <v>211</v>
      </c>
      <c r="AV20" s="534" t="s">
        <v>211</v>
      </c>
      <c r="AW20" s="534" t="s">
        <v>211</v>
      </c>
      <c r="AX20" s="534" t="s">
        <v>211</v>
      </c>
      <c r="AY20" s="534" t="s">
        <v>211</v>
      </c>
      <c r="AZ20" s="394"/>
      <c r="BA20" s="534">
        <v>3</v>
      </c>
      <c r="BB20" s="534">
        <v>0</v>
      </c>
      <c r="BC20" s="534">
        <v>1</v>
      </c>
      <c r="BD20" s="534">
        <v>0</v>
      </c>
      <c r="BE20" s="534">
        <v>0</v>
      </c>
      <c r="BF20" s="534">
        <v>0</v>
      </c>
      <c r="BG20" s="534">
        <v>0</v>
      </c>
      <c r="BH20" s="534">
        <v>0</v>
      </c>
      <c r="BI20" s="534">
        <v>0</v>
      </c>
      <c r="BJ20" s="218"/>
      <c r="BK20" s="256" t="s">
        <v>211</v>
      </c>
      <c r="BL20" s="549">
        <v>0</v>
      </c>
      <c r="BM20" s="256" t="s">
        <v>211</v>
      </c>
      <c r="BN20" s="549" t="s">
        <v>211</v>
      </c>
      <c r="BO20" s="256" t="s">
        <v>211</v>
      </c>
      <c r="BP20" s="549" t="s">
        <v>211</v>
      </c>
      <c r="BQ20" s="218"/>
      <c r="BR20" s="256" t="s">
        <v>211</v>
      </c>
      <c r="BS20" s="204">
        <v>0</v>
      </c>
      <c r="BT20" s="202">
        <v>0</v>
      </c>
      <c r="BU20" s="204">
        <v>0</v>
      </c>
      <c r="BV20" s="202">
        <v>0</v>
      </c>
      <c r="BW20" s="204">
        <v>0</v>
      </c>
      <c r="BX20" s="202">
        <v>0</v>
      </c>
      <c r="BY20" s="218"/>
      <c r="BZ20" s="371">
        <v>0</v>
      </c>
      <c r="CA20" s="184">
        <v>0</v>
      </c>
      <c r="CB20" s="371">
        <v>0</v>
      </c>
      <c r="CC20" s="184">
        <v>0</v>
      </c>
      <c r="CD20" s="371">
        <v>0</v>
      </c>
      <c r="CE20" s="184">
        <v>0</v>
      </c>
      <c r="CF20" s="371">
        <v>0</v>
      </c>
      <c r="CG20" s="184">
        <v>0</v>
      </c>
      <c r="CH20" s="371">
        <v>0</v>
      </c>
      <c r="CI20" s="184">
        <v>0</v>
      </c>
      <c r="CJ20" s="371">
        <v>0</v>
      </c>
      <c r="CK20" s="184">
        <v>0</v>
      </c>
      <c r="CL20" s="218"/>
      <c r="CM20" s="371">
        <v>0</v>
      </c>
      <c r="CN20" s="184">
        <v>0</v>
      </c>
      <c r="CO20" s="371">
        <v>0</v>
      </c>
      <c r="CP20" s="184">
        <v>0</v>
      </c>
      <c r="CQ20" s="371">
        <v>0</v>
      </c>
      <c r="CR20" s="184">
        <v>0</v>
      </c>
      <c r="CS20" s="371">
        <v>0</v>
      </c>
      <c r="CT20" s="184">
        <v>0</v>
      </c>
      <c r="CU20" s="371">
        <v>0</v>
      </c>
      <c r="CV20" s="184">
        <v>0</v>
      </c>
      <c r="CW20" s="371">
        <v>0</v>
      </c>
      <c r="CX20" s="184">
        <v>0</v>
      </c>
      <c r="CY20" s="218"/>
      <c r="CZ20" s="371">
        <v>0</v>
      </c>
      <c r="DA20" s="184">
        <v>0</v>
      </c>
      <c r="DB20" s="371">
        <v>0</v>
      </c>
      <c r="DC20" s="184">
        <v>0</v>
      </c>
      <c r="DD20" s="373">
        <v>0</v>
      </c>
      <c r="DE20" s="184">
        <v>0</v>
      </c>
      <c r="DF20" s="218"/>
      <c r="DG20" s="373">
        <v>0</v>
      </c>
      <c r="DH20" s="184">
        <v>0</v>
      </c>
      <c r="DI20" s="218"/>
      <c r="DK20" s="513">
        <f t="shared" si="0"/>
        <v>4</v>
      </c>
      <c r="DL20" s="495" t="s">
        <v>145</v>
      </c>
      <c r="DM20" s="441" t="s">
        <v>134</v>
      </c>
    </row>
    <row r="21" spans="1:117" s="205" customFormat="1">
      <c r="A21" s="218"/>
      <c r="B21" s="196" t="s">
        <v>190</v>
      </c>
      <c r="C21" s="183" t="s">
        <v>191</v>
      </c>
      <c r="D21" s="243" t="s">
        <v>135</v>
      </c>
      <c r="E21" s="244" t="s">
        <v>146</v>
      </c>
      <c r="F21" s="218"/>
      <c r="G21" s="350" t="s">
        <v>211</v>
      </c>
      <c r="H21" s="352"/>
      <c r="I21" s="335" t="s">
        <v>211</v>
      </c>
      <c r="J21" s="335" t="s">
        <v>211</v>
      </c>
      <c r="K21" s="352"/>
      <c r="L21" s="335" t="s">
        <v>211</v>
      </c>
      <c r="M21" s="275"/>
      <c r="N21" s="336">
        <v>0</v>
      </c>
      <c r="O21" s="336" t="s">
        <v>211</v>
      </c>
      <c r="P21" s="336" t="s">
        <v>211</v>
      </c>
      <c r="Q21" s="336" t="s">
        <v>211</v>
      </c>
      <c r="R21" s="336" t="s">
        <v>211</v>
      </c>
      <c r="S21" s="336" t="s">
        <v>211</v>
      </c>
      <c r="T21" s="336" t="s">
        <v>211</v>
      </c>
      <c r="U21" s="336" t="s">
        <v>211</v>
      </c>
      <c r="V21" s="218"/>
      <c r="W21" s="318" t="s">
        <v>211</v>
      </c>
      <c r="X21" s="318" t="s">
        <v>211</v>
      </c>
      <c r="Y21" s="275"/>
      <c r="Z21" s="318" t="s">
        <v>211</v>
      </c>
      <c r="AA21" s="275"/>
      <c r="AB21" s="318" t="s">
        <v>211</v>
      </c>
      <c r="AC21" s="275"/>
      <c r="AD21" s="327" t="s">
        <v>211</v>
      </c>
      <c r="AE21" s="218"/>
      <c r="AF21" s="534">
        <v>0</v>
      </c>
      <c r="AG21" s="534">
        <v>0</v>
      </c>
      <c r="AH21" s="534">
        <v>0</v>
      </c>
      <c r="AI21" s="534">
        <v>0</v>
      </c>
      <c r="AJ21" s="534">
        <v>1</v>
      </c>
      <c r="AK21" s="534">
        <v>0</v>
      </c>
      <c r="AL21" s="534">
        <v>0</v>
      </c>
      <c r="AM21" s="534">
        <v>0</v>
      </c>
      <c r="AN21" s="534">
        <v>24</v>
      </c>
      <c r="AO21" s="534">
        <v>10</v>
      </c>
      <c r="AP21" s="534">
        <v>0</v>
      </c>
      <c r="AQ21" s="534">
        <v>14</v>
      </c>
      <c r="AR21" s="534">
        <v>0</v>
      </c>
      <c r="AS21" s="534">
        <v>38</v>
      </c>
      <c r="AT21" s="534">
        <v>108</v>
      </c>
      <c r="AU21" s="534">
        <v>39</v>
      </c>
      <c r="AV21" s="534">
        <v>0</v>
      </c>
      <c r="AW21" s="534">
        <v>0</v>
      </c>
      <c r="AX21" s="534">
        <v>0</v>
      </c>
      <c r="AY21" s="534">
        <v>0</v>
      </c>
      <c r="AZ21" s="394"/>
      <c r="BA21" s="534">
        <v>0</v>
      </c>
      <c r="BB21" s="534">
        <v>0</v>
      </c>
      <c r="BC21" s="534">
        <v>9</v>
      </c>
      <c r="BD21" s="534">
        <v>0</v>
      </c>
      <c r="BE21" s="534">
        <v>44</v>
      </c>
      <c r="BF21" s="534">
        <v>20</v>
      </c>
      <c r="BG21" s="534">
        <v>0</v>
      </c>
      <c r="BH21" s="534">
        <v>0</v>
      </c>
      <c r="BI21" s="534">
        <v>0</v>
      </c>
      <c r="BJ21" s="218"/>
      <c r="BK21" s="256" t="s">
        <v>211</v>
      </c>
      <c r="BL21" s="549">
        <v>0</v>
      </c>
      <c r="BM21" s="256" t="s">
        <v>211</v>
      </c>
      <c r="BN21" s="549" t="s">
        <v>211</v>
      </c>
      <c r="BO21" s="256" t="s">
        <v>211</v>
      </c>
      <c r="BP21" s="549" t="s">
        <v>211</v>
      </c>
      <c r="BQ21" s="218"/>
      <c r="BR21" s="256" t="s">
        <v>211</v>
      </c>
      <c r="BS21" s="204">
        <v>0</v>
      </c>
      <c r="BT21" s="202">
        <v>0</v>
      </c>
      <c r="BU21" s="204">
        <v>0</v>
      </c>
      <c r="BV21" s="202">
        <v>0</v>
      </c>
      <c r="BW21" s="204">
        <v>0</v>
      </c>
      <c r="BX21" s="202">
        <v>0</v>
      </c>
      <c r="BY21" s="218"/>
      <c r="BZ21" s="371">
        <v>0</v>
      </c>
      <c r="CA21" s="184">
        <v>0</v>
      </c>
      <c r="CB21" s="371">
        <v>0</v>
      </c>
      <c r="CC21" s="184">
        <v>0</v>
      </c>
      <c r="CD21" s="371">
        <v>0</v>
      </c>
      <c r="CE21" s="184">
        <v>0</v>
      </c>
      <c r="CF21" s="371">
        <v>0</v>
      </c>
      <c r="CG21" s="184">
        <v>0</v>
      </c>
      <c r="CH21" s="371">
        <v>0</v>
      </c>
      <c r="CI21" s="184">
        <v>0</v>
      </c>
      <c r="CJ21" s="371">
        <v>0</v>
      </c>
      <c r="CK21" s="184">
        <v>0</v>
      </c>
      <c r="CL21" s="218"/>
      <c r="CM21" s="371">
        <v>0</v>
      </c>
      <c r="CN21" s="184">
        <v>0</v>
      </c>
      <c r="CO21" s="371">
        <v>0</v>
      </c>
      <c r="CP21" s="184">
        <v>0</v>
      </c>
      <c r="CQ21" s="371">
        <v>0</v>
      </c>
      <c r="CR21" s="184">
        <v>0</v>
      </c>
      <c r="CS21" s="371">
        <v>0</v>
      </c>
      <c r="CT21" s="184">
        <v>0</v>
      </c>
      <c r="CU21" s="371">
        <v>0</v>
      </c>
      <c r="CV21" s="184">
        <v>0</v>
      </c>
      <c r="CW21" s="371">
        <v>0</v>
      </c>
      <c r="CX21" s="184">
        <v>0</v>
      </c>
      <c r="CY21" s="218"/>
      <c r="CZ21" s="371">
        <v>0</v>
      </c>
      <c r="DA21" s="184">
        <v>0</v>
      </c>
      <c r="DB21" s="371">
        <v>0</v>
      </c>
      <c r="DC21" s="184">
        <v>0</v>
      </c>
      <c r="DD21" s="371">
        <v>0</v>
      </c>
      <c r="DE21" s="184">
        <v>0</v>
      </c>
      <c r="DF21" s="218"/>
      <c r="DG21" s="371">
        <v>0</v>
      </c>
      <c r="DH21" s="184">
        <v>0</v>
      </c>
      <c r="DI21" s="218"/>
      <c r="DK21" s="513">
        <f t="shared" si="0"/>
        <v>307</v>
      </c>
      <c r="DL21" s="495" t="s">
        <v>146</v>
      </c>
      <c r="DM21" s="441" t="s">
        <v>135</v>
      </c>
    </row>
    <row r="22" spans="1:117" s="205" customFormat="1">
      <c r="A22" s="218"/>
      <c r="B22" s="196" t="s">
        <v>192</v>
      </c>
      <c r="C22" s="183" t="s">
        <v>193</v>
      </c>
      <c r="D22" s="243" t="s">
        <v>136</v>
      </c>
      <c r="E22" s="244" t="s">
        <v>147</v>
      </c>
      <c r="F22" s="218"/>
      <c r="G22" s="350" t="s">
        <v>211</v>
      </c>
      <c r="H22" s="352"/>
      <c r="I22" s="335" t="s">
        <v>211</v>
      </c>
      <c r="J22" s="335" t="s">
        <v>211</v>
      </c>
      <c r="K22" s="352"/>
      <c r="L22" s="335" t="s">
        <v>211</v>
      </c>
      <c r="M22" s="275"/>
      <c r="N22" s="336">
        <v>0</v>
      </c>
      <c r="O22" s="336" t="s">
        <v>211</v>
      </c>
      <c r="P22" s="336" t="s">
        <v>211</v>
      </c>
      <c r="Q22" s="336" t="s">
        <v>211</v>
      </c>
      <c r="R22" s="336" t="s">
        <v>211</v>
      </c>
      <c r="S22" s="336" t="s">
        <v>211</v>
      </c>
      <c r="T22" s="336" t="s">
        <v>211</v>
      </c>
      <c r="U22" s="336" t="s">
        <v>211</v>
      </c>
      <c r="V22" s="218"/>
      <c r="W22" s="318" t="s">
        <v>211</v>
      </c>
      <c r="X22" s="318" t="s">
        <v>211</v>
      </c>
      <c r="Y22" s="275"/>
      <c r="Z22" s="318" t="s">
        <v>211</v>
      </c>
      <c r="AA22" s="275"/>
      <c r="AB22" s="318" t="s">
        <v>211</v>
      </c>
      <c r="AC22" s="275"/>
      <c r="AD22" s="327" t="s">
        <v>211</v>
      </c>
      <c r="AE22" s="218"/>
      <c r="AF22" s="534" t="s">
        <v>211</v>
      </c>
      <c r="AG22" s="534" t="s">
        <v>211</v>
      </c>
      <c r="AH22" s="534" t="s">
        <v>211</v>
      </c>
      <c r="AI22" s="534" t="s">
        <v>211</v>
      </c>
      <c r="AJ22" s="534" t="s">
        <v>211</v>
      </c>
      <c r="AK22" s="534" t="s">
        <v>211</v>
      </c>
      <c r="AL22" s="534" t="s">
        <v>211</v>
      </c>
      <c r="AM22" s="534" t="s">
        <v>211</v>
      </c>
      <c r="AN22" s="534" t="s">
        <v>211</v>
      </c>
      <c r="AO22" s="534" t="s">
        <v>211</v>
      </c>
      <c r="AP22" s="534" t="s">
        <v>211</v>
      </c>
      <c r="AQ22" s="534" t="s">
        <v>211</v>
      </c>
      <c r="AR22" s="534" t="s">
        <v>211</v>
      </c>
      <c r="AS22" s="534" t="s">
        <v>211</v>
      </c>
      <c r="AT22" s="534" t="s">
        <v>211</v>
      </c>
      <c r="AU22" s="534" t="s">
        <v>211</v>
      </c>
      <c r="AV22" s="534" t="s">
        <v>211</v>
      </c>
      <c r="AW22" s="534" t="s">
        <v>211</v>
      </c>
      <c r="AX22" s="534" t="s">
        <v>211</v>
      </c>
      <c r="AY22" s="534" t="s">
        <v>211</v>
      </c>
      <c r="AZ22" s="394"/>
      <c r="BA22" s="534" t="s">
        <v>211</v>
      </c>
      <c r="BB22" s="534" t="s">
        <v>211</v>
      </c>
      <c r="BC22" s="534" t="s">
        <v>211</v>
      </c>
      <c r="BD22" s="534" t="s">
        <v>211</v>
      </c>
      <c r="BE22" s="534" t="s">
        <v>211</v>
      </c>
      <c r="BF22" s="534" t="s">
        <v>211</v>
      </c>
      <c r="BG22" s="534" t="s">
        <v>211</v>
      </c>
      <c r="BH22" s="534" t="s">
        <v>211</v>
      </c>
      <c r="BI22" s="534" t="s">
        <v>211</v>
      </c>
      <c r="BJ22" s="218"/>
      <c r="BK22" s="256" t="s">
        <v>211</v>
      </c>
      <c r="BL22" s="549">
        <v>0</v>
      </c>
      <c r="BM22" s="256" t="s">
        <v>211</v>
      </c>
      <c r="BN22" s="549" t="s">
        <v>211</v>
      </c>
      <c r="BO22" s="256" t="s">
        <v>211</v>
      </c>
      <c r="BP22" s="549" t="s">
        <v>211</v>
      </c>
      <c r="BQ22" s="218"/>
      <c r="BR22" s="256" t="s">
        <v>211</v>
      </c>
      <c r="BS22" s="204">
        <v>0</v>
      </c>
      <c r="BT22" s="202">
        <v>0</v>
      </c>
      <c r="BU22" s="204">
        <v>31</v>
      </c>
      <c r="BV22" s="202">
        <v>0</v>
      </c>
      <c r="BW22" s="204">
        <v>0</v>
      </c>
      <c r="BX22" s="202">
        <v>0</v>
      </c>
      <c r="BY22" s="218"/>
      <c r="BZ22" s="371">
        <v>0</v>
      </c>
      <c r="CA22" s="184">
        <v>0</v>
      </c>
      <c r="CB22" s="371">
        <v>0</v>
      </c>
      <c r="CC22" s="184">
        <v>0</v>
      </c>
      <c r="CD22" s="371">
        <v>0</v>
      </c>
      <c r="CE22" s="184">
        <v>0</v>
      </c>
      <c r="CF22" s="371">
        <v>0</v>
      </c>
      <c r="CG22" s="184">
        <v>0</v>
      </c>
      <c r="CH22" s="371">
        <v>0</v>
      </c>
      <c r="CI22" s="184">
        <v>0</v>
      </c>
      <c r="CJ22" s="371">
        <v>0</v>
      </c>
      <c r="CK22" s="184">
        <v>0</v>
      </c>
      <c r="CL22" s="218"/>
      <c r="CM22" s="371">
        <v>0</v>
      </c>
      <c r="CN22" s="184">
        <v>0</v>
      </c>
      <c r="CO22" s="371">
        <v>0</v>
      </c>
      <c r="CP22" s="184">
        <v>0</v>
      </c>
      <c r="CQ22" s="371">
        <v>0</v>
      </c>
      <c r="CR22" s="184">
        <v>0</v>
      </c>
      <c r="CS22" s="371">
        <v>0</v>
      </c>
      <c r="CT22" s="184">
        <v>0</v>
      </c>
      <c r="CU22" s="371">
        <v>14</v>
      </c>
      <c r="CV22" s="184">
        <v>0</v>
      </c>
      <c r="CW22" s="371">
        <v>0</v>
      </c>
      <c r="CX22" s="184">
        <v>0</v>
      </c>
      <c r="CY22" s="218"/>
      <c r="CZ22" s="371">
        <v>0</v>
      </c>
      <c r="DA22" s="184">
        <v>0</v>
      </c>
      <c r="DB22" s="371">
        <v>0</v>
      </c>
      <c r="DC22" s="184">
        <v>0</v>
      </c>
      <c r="DD22" s="371">
        <v>0</v>
      </c>
      <c r="DE22" s="184">
        <v>0</v>
      </c>
      <c r="DF22" s="218"/>
      <c r="DG22" s="371">
        <v>0</v>
      </c>
      <c r="DH22" s="184">
        <v>0</v>
      </c>
      <c r="DI22" s="218"/>
      <c r="DK22" s="513">
        <f t="shared" si="0"/>
        <v>45</v>
      </c>
      <c r="DL22" s="495" t="s">
        <v>147</v>
      </c>
      <c r="DM22" s="441" t="s">
        <v>136</v>
      </c>
    </row>
    <row r="23" spans="1:117" s="205" customFormat="1">
      <c r="A23" s="218"/>
      <c r="B23" s="196" t="s">
        <v>194</v>
      </c>
      <c r="C23" s="183" t="s">
        <v>195</v>
      </c>
      <c r="D23" s="243" t="s">
        <v>36</v>
      </c>
      <c r="E23" s="279" t="s">
        <v>105</v>
      </c>
      <c r="F23" s="302"/>
      <c r="G23" s="353">
        <v>77</v>
      </c>
      <c r="H23" s="354"/>
      <c r="I23" s="342">
        <v>75</v>
      </c>
      <c r="J23" s="342">
        <v>0</v>
      </c>
      <c r="K23" s="354"/>
      <c r="L23" s="342">
        <v>20</v>
      </c>
      <c r="M23" s="302"/>
      <c r="N23" s="597">
        <v>65</v>
      </c>
      <c r="O23" s="597">
        <v>103</v>
      </c>
      <c r="P23" s="597">
        <v>36</v>
      </c>
      <c r="Q23" s="597">
        <v>51</v>
      </c>
      <c r="R23" s="597">
        <v>28</v>
      </c>
      <c r="S23" s="597" t="s">
        <v>211</v>
      </c>
      <c r="T23" s="597">
        <v>60</v>
      </c>
      <c r="U23" s="597">
        <v>75</v>
      </c>
      <c r="V23" s="302"/>
      <c r="W23" s="319">
        <v>98</v>
      </c>
      <c r="X23" s="319">
        <v>0</v>
      </c>
      <c r="Y23" s="302"/>
      <c r="Z23" s="319">
        <v>35</v>
      </c>
      <c r="AA23" s="302"/>
      <c r="AB23" s="319">
        <v>0</v>
      </c>
      <c r="AC23" s="302"/>
      <c r="AD23" s="328">
        <v>0</v>
      </c>
      <c r="AE23" s="302"/>
      <c r="AF23" s="535" t="s">
        <v>211</v>
      </c>
      <c r="AG23" s="535" t="s">
        <v>211</v>
      </c>
      <c r="AH23" s="535" t="s">
        <v>211</v>
      </c>
      <c r="AI23" s="535" t="s">
        <v>211</v>
      </c>
      <c r="AJ23" s="535" t="s">
        <v>211</v>
      </c>
      <c r="AK23" s="535" t="s">
        <v>211</v>
      </c>
      <c r="AL23" s="535" t="s">
        <v>211</v>
      </c>
      <c r="AM23" s="535" t="s">
        <v>211</v>
      </c>
      <c r="AN23" s="535" t="s">
        <v>211</v>
      </c>
      <c r="AO23" s="535" t="s">
        <v>211</v>
      </c>
      <c r="AP23" s="535" t="s">
        <v>211</v>
      </c>
      <c r="AQ23" s="535" t="s">
        <v>211</v>
      </c>
      <c r="AR23" s="535" t="s">
        <v>211</v>
      </c>
      <c r="AS23" s="535" t="s">
        <v>211</v>
      </c>
      <c r="AT23" s="535" t="s">
        <v>211</v>
      </c>
      <c r="AU23" s="535" t="s">
        <v>211</v>
      </c>
      <c r="AV23" s="535" t="s">
        <v>211</v>
      </c>
      <c r="AW23" s="535" t="s">
        <v>211</v>
      </c>
      <c r="AX23" s="535" t="s">
        <v>211</v>
      </c>
      <c r="AY23" s="535" t="s">
        <v>211</v>
      </c>
      <c r="AZ23" s="535"/>
      <c r="BA23" s="535" t="s">
        <v>211</v>
      </c>
      <c r="BB23" s="535" t="s">
        <v>211</v>
      </c>
      <c r="BC23" s="535" t="s">
        <v>211</v>
      </c>
      <c r="BD23" s="535" t="s">
        <v>211</v>
      </c>
      <c r="BE23" s="535" t="s">
        <v>211</v>
      </c>
      <c r="BF23" s="535" t="s">
        <v>211</v>
      </c>
      <c r="BG23" s="535" t="s">
        <v>211</v>
      </c>
      <c r="BH23" s="535" t="s">
        <v>211</v>
      </c>
      <c r="BI23" s="535" t="s">
        <v>211</v>
      </c>
      <c r="BJ23" s="302"/>
      <c r="BK23" s="304">
        <v>0</v>
      </c>
      <c r="BL23" s="306">
        <f>1+2</f>
        <v>3</v>
      </c>
      <c r="BM23" s="304">
        <v>2</v>
      </c>
      <c r="BN23" s="306">
        <v>0</v>
      </c>
      <c r="BO23" s="304">
        <v>17</v>
      </c>
      <c r="BP23" s="306">
        <v>0</v>
      </c>
      <c r="BQ23" s="302"/>
      <c r="BR23" s="304">
        <v>0</v>
      </c>
      <c r="BS23" s="306">
        <v>0</v>
      </c>
      <c r="BT23" s="304">
        <v>0</v>
      </c>
      <c r="BU23" s="306">
        <v>0</v>
      </c>
      <c r="BV23" s="304">
        <v>0</v>
      </c>
      <c r="BW23" s="306">
        <v>0</v>
      </c>
      <c r="BX23" s="304">
        <v>0</v>
      </c>
      <c r="BY23" s="302"/>
      <c r="BZ23" s="541">
        <v>0</v>
      </c>
      <c r="CA23" s="305">
        <v>0</v>
      </c>
      <c r="CB23" s="541">
        <v>0</v>
      </c>
      <c r="CC23" s="305">
        <v>0</v>
      </c>
      <c r="CD23" s="541">
        <v>11</v>
      </c>
      <c r="CE23" s="305">
        <v>10</v>
      </c>
      <c r="CF23" s="541">
        <v>2</v>
      </c>
      <c r="CG23" s="305">
        <v>0</v>
      </c>
      <c r="CH23" s="541">
        <v>0</v>
      </c>
      <c r="CI23" s="305">
        <v>0</v>
      </c>
      <c r="CJ23" s="541">
        <v>0</v>
      </c>
      <c r="CK23" s="305">
        <v>0</v>
      </c>
      <c r="CL23" s="302"/>
      <c r="CM23" s="541">
        <v>0</v>
      </c>
      <c r="CN23" s="305">
        <v>0</v>
      </c>
      <c r="CO23" s="541">
        <v>8</v>
      </c>
      <c r="CP23" s="305">
        <v>0</v>
      </c>
      <c r="CQ23" s="541">
        <v>0</v>
      </c>
      <c r="CR23" s="305">
        <v>0</v>
      </c>
      <c r="CS23" s="541">
        <v>0</v>
      </c>
      <c r="CT23" s="305">
        <v>0</v>
      </c>
      <c r="CU23" s="541">
        <v>0</v>
      </c>
      <c r="CV23" s="305">
        <v>0</v>
      </c>
      <c r="CW23" s="541">
        <v>0</v>
      </c>
      <c r="CX23" s="305">
        <v>0</v>
      </c>
      <c r="CY23" s="302"/>
      <c r="CZ23" s="541">
        <v>0</v>
      </c>
      <c r="DA23" s="305">
        <v>0</v>
      </c>
      <c r="DB23" s="541">
        <v>5</v>
      </c>
      <c r="DC23" s="305">
        <v>3</v>
      </c>
      <c r="DD23" s="541">
        <v>0</v>
      </c>
      <c r="DE23" s="305">
        <v>0</v>
      </c>
      <c r="DF23" s="302"/>
      <c r="DG23" s="541">
        <v>0</v>
      </c>
      <c r="DH23" s="305">
        <v>0</v>
      </c>
      <c r="DI23" s="218"/>
      <c r="DK23" s="513">
        <f t="shared" si="0"/>
        <v>784</v>
      </c>
      <c r="DL23" s="497" t="s">
        <v>105</v>
      </c>
      <c r="DM23" s="441" t="s">
        <v>36</v>
      </c>
    </row>
    <row r="24" spans="1:117" s="205" customFormat="1">
      <c r="A24" s="218"/>
      <c r="B24" s="196" t="s">
        <v>196</v>
      </c>
      <c r="C24" s="183" t="s">
        <v>197</v>
      </c>
      <c r="D24" s="243" t="s">
        <v>37</v>
      </c>
      <c r="E24" s="279" t="s">
        <v>102</v>
      </c>
      <c r="F24" s="302"/>
      <c r="G24" s="353" t="s">
        <v>211</v>
      </c>
      <c r="H24" s="354"/>
      <c r="I24" s="342" t="s">
        <v>211</v>
      </c>
      <c r="J24" s="342" t="s">
        <v>211</v>
      </c>
      <c r="K24" s="354"/>
      <c r="L24" s="342" t="s">
        <v>211</v>
      </c>
      <c r="M24" s="302"/>
      <c r="N24" s="598"/>
      <c r="O24" s="598"/>
      <c r="P24" s="598"/>
      <c r="Q24" s="598"/>
      <c r="R24" s="598"/>
      <c r="S24" s="598"/>
      <c r="T24" s="598"/>
      <c r="U24" s="598"/>
      <c r="V24" s="302"/>
      <c r="W24" s="319">
        <v>11</v>
      </c>
      <c r="X24" s="319">
        <v>0</v>
      </c>
      <c r="Y24" s="302"/>
      <c r="Z24" s="319">
        <v>0</v>
      </c>
      <c r="AA24" s="302"/>
      <c r="AB24" s="319">
        <v>0</v>
      </c>
      <c r="AC24" s="302"/>
      <c r="AD24" s="328">
        <v>0</v>
      </c>
      <c r="AE24" s="302"/>
      <c r="AF24" s="535">
        <v>0</v>
      </c>
      <c r="AG24" s="535">
        <v>0</v>
      </c>
      <c r="AH24" s="535">
        <v>0</v>
      </c>
      <c r="AI24" s="535">
        <v>0</v>
      </c>
      <c r="AJ24" s="535">
        <v>0</v>
      </c>
      <c r="AK24" s="535">
        <v>0</v>
      </c>
      <c r="AL24" s="535">
        <v>0</v>
      </c>
      <c r="AM24" s="535">
        <v>0</v>
      </c>
      <c r="AN24" s="535">
        <v>2</v>
      </c>
      <c r="AO24" s="535">
        <v>0</v>
      </c>
      <c r="AP24" s="535">
        <v>0</v>
      </c>
      <c r="AQ24" s="535">
        <v>0</v>
      </c>
      <c r="AR24" s="535">
        <v>0</v>
      </c>
      <c r="AS24" s="535">
        <v>0</v>
      </c>
      <c r="AT24" s="535">
        <v>0</v>
      </c>
      <c r="AU24" s="535">
        <v>0</v>
      </c>
      <c r="AV24" s="535">
        <v>0</v>
      </c>
      <c r="AW24" s="535">
        <v>0</v>
      </c>
      <c r="AX24" s="535">
        <v>0</v>
      </c>
      <c r="AY24" s="535">
        <v>0</v>
      </c>
      <c r="AZ24" s="535"/>
      <c r="BA24" s="535">
        <v>0</v>
      </c>
      <c r="BB24" s="535">
        <v>0</v>
      </c>
      <c r="BC24" s="535">
        <v>0</v>
      </c>
      <c r="BD24" s="535">
        <v>1</v>
      </c>
      <c r="BE24" s="535">
        <v>0</v>
      </c>
      <c r="BF24" s="535">
        <v>0</v>
      </c>
      <c r="BG24" s="535">
        <v>0</v>
      </c>
      <c r="BH24" s="535">
        <v>0</v>
      </c>
      <c r="BI24" s="535">
        <v>0</v>
      </c>
      <c r="BJ24" s="302"/>
      <c r="BK24" s="304">
        <v>6</v>
      </c>
      <c r="BL24" s="306">
        <v>0</v>
      </c>
      <c r="BM24" s="304">
        <v>17</v>
      </c>
      <c r="BN24" s="306">
        <v>6</v>
      </c>
      <c r="BO24" s="304">
        <v>0</v>
      </c>
      <c r="BP24" s="306">
        <v>0</v>
      </c>
      <c r="BQ24" s="302"/>
      <c r="BR24" s="304">
        <v>0</v>
      </c>
      <c r="BS24" s="306">
        <v>0</v>
      </c>
      <c r="BT24" s="304">
        <v>0</v>
      </c>
      <c r="BU24" s="306">
        <v>0</v>
      </c>
      <c r="BV24" s="304">
        <v>0</v>
      </c>
      <c r="BW24" s="306">
        <v>0</v>
      </c>
      <c r="BX24" s="304">
        <v>0</v>
      </c>
      <c r="BY24" s="302"/>
      <c r="BZ24" s="541">
        <v>0</v>
      </c>
      <c r="CA24" s="305">
        <v>0</v>
      </c>
      <c r="CB24" s="541">
        <v>0</v>
      </c>
      <c r="CC24" s="305">
        <v>0</v>
      </c>
      <c r="CD24" s="541">
        <v>0</v>
      </c>
      <c r="CE24" s="305">
        <v>0</v>
      </c>
      <c r="CF24" s="541">
        <v>0</v>
      </c>
      <c r="CG24" s="305">
        <v>0</v>
      </c>
      <c r="CH24" s="541">
        <v>0</v>
      </c>
      <c r="CI24" s="305">
        <v>0</v>
      </c>
      <c r="CJ24" s="541">
        <v>0</v>
      </c>
      <c r="CK24" s="305">
        <v>0</v>
      </c>
      <c r="CL24" s="302"/>
      <c r="CM24" s="541">
        <v>0</v>
      </c>
      <c r="CN24" s="305">
        <v>0</v>
      </c>
      <c r="CO24" s="541">
        <v>4</v>
      </c>
      <c r="CP24" s="305">
        <v>1</v>
      </c>
      <c r="CQ24" s="541">
        <v>0</v>
      </c>
      <c r="CR24" s="305">
        <v>0</v>
      </c>
      <c r="CS24" s="541">
        <v>0</v>
      </c>
      <c r="CT24" s="305">
        <v>0</v>
      </c>
      <c r="CU24" s="541">
        <v>0</v>
      </c>
      <c r="CV24" s="305">
        <v>0</v>
      </c>
      <c r="CW24" s="541">
        <v>0</v>
      </c>
      <c r="CX24" s="305">
        <v>0</v>
      </c>
      <c r="CY24" s="302"/>
      <c r="CZ24" s="541">
        <v>0</v>
      </c>
      <c r="DA24" s="305">
        <v>0</v>
      </c>
      <c r="DB24" s="541">
        <v>5</v>
      </c>
      <c r="DC24" s="305">
        <v>2</v>
      </c>
      <c r="DD24" s="541">
        <v>1</v>
      </c>
      <c r="DE24" s="305">
        <v>0</v>
      </c>
      <c r="DF24" s="302"/>
      <c r="DG24" s="541">
        <v>0</v>
      </c>
      <c r="DH24" s="305">
        <v>0</v>
      </c>
      <c r="DI24" s="218"/>
      <c r="DK24" s="513">
        <f t="shared" si="0"/>
        <v>56</v>
      </c>
      <c r="DL24" s="498" t="s">
        <v>102</v>
      </c>
      <c r="DM24" s="441" t="s">
        <v>37</v>
      </c>
    </row>
    <row r="25" spans="1:117" s="205" customFormat="1">
      <c r="A25" s="218"/>
      <c r="B25" s="214" t="s">
        <v>198</v>
      </c>
      <c r="C25" s="192" t="s">
        <v>199</v>
      </c>
      <c r="D25" s="243" t="s">
        <v>224</v>
      </c>
      <c r="E25" s="279" t="s">
        <v>153</v>
      </c>
      <c r="F25" s="218"/>
      <c r="G25" s="350" t="s">
        <v>211</v>
      </c>
      <c r="H25" s="352"/>
      <c r="I25" s="335" t="s">
        <v>211</v>
      </c>
      <c r="J25" s="335" t="s">
        <v>211</v>
      </c>
      <c r="K25" s="352"/>
      <c r="L25" s="335" t="s">
        <v>211</v>
      </c>
      <c r="M25" s="218"/>
      <c r="N25" s="335">
        <v>0</v>
      </c>
      <c r="O25" s="335" t="s">
        <v>211</v>
      </c>
      <c r="P25" s="335" t="s">
        <v>211</v>
      </c>
      <c r="Q25" s="335" t="s">
        <v>211</v>
      </c>
      <c r="R25" s="335" t="s">
        <v>211</v>
      </c>
      <c r="S25" s="335" t="s">
        <v>211</v>
      </c>
      <c r="T25" s="335" t="s">
        <v>211</v>
      </c>
      <c r="U25" s="335" t="s">
        <v>211</v>
      </c>
      <c r="V25" s="218"/>
      <c r="W25" s="308">
        <f>29+124</f>
        <v>153</v>
      </c>
      <c r="X25" s="308">
        <v>194</v>
      </c>
      <c r="Y25" s="218"/>
      <c r="Z25" s="308">
        <v>133</v>
      </c>
      <c r="AA25" s="218"/>
      <c r="AB25" s="308">
        <v>136</v>
      </c>
      <c r="AC25" s="218"/>
      <c r="AD25" s="314">
        <v>17</v>
      </c>
      <c r="AE25" s="218"/>
      <c r="AF25" s="394">
        <v>0</v>
      </c>
      <c r="AG25" s="394">
        <v>0</v>
      </c>
      <c r="AH25" s="394">
        <v>0</v>
      </c>
      <c r="AI25" s="394">
        <v>0</v>
      </c>
      <c r="AJ25" s="394">
        <v>0</v>
      </c>
      <c r="AK25" s="394">
        <v>0</v>
      </c>
      <c r="AL25" s="394">
        <v>0</v>
      </c>
      <c r="AM25" s="394">
        <v>0</v>
      </c>
      <c r="AN25" s="394">
        <v>0</v>
      </c>
      <c r="AO25" s="394">
        <v>0</v>
      </c>
      <c r="AP25" s="394">
        <v>1</v>
      </c>
      <c r="AQ25" s="394">
        <v>0</v>
      </c>
      <c r="AR25" s="394">
        <v>35</v>
      </c>
      <c r="AS25" s="394">
        <v>30</v>
      </c>
      <c r="AT25" s="394">
        <v>81</v>
      </c>
      <c r="AU25" s="394">
        <v>51</v>
      </c>
      <c r="AV25" s="394">
        <v>39</v>
      </c>
      <c r="AW25" s="394">
        <v>7</v>
      </c>
      <c r="AX25" s="394">
        <v>0</v>
      </c>
      <c r="AY25" s="394">
        <v>0</v>
      </c>
      <c r="AZ25" s="394"/>
      <c r="BA25" s="394">
        <v>0</v>
      </c>
      <c r="BB25" s="394">
        <v>2</v>
      </c>
      <c r="BC25" s="394">
        <v>0</v>
      </c>
      <c r="BD25" s="394">
        <v>0</v>
      </c>
      <c r="BE25" s="394">
        <v>181</v>
      </c>
      <c r="BF25" s="394">
        <v>190</v>
      </c>
      <c r="BG25" s="394">
        <v>0</v>
      </c>
      <c r="BH25" s="394">
        <v>42</v>
      </c>
      <c r="BI25" s="394">
        <v>0</v>
      </c>
      <c r="BJ25" s="218"/>
      <c r="BK25" s="202">
        <v>2</v>
      </c>
      <c r="BL25" s="204">
        <v>2</v>
      </c>
      <c r="BM25" s="202">
        <v>31</v>
      </c>
      <c r="BN25" s="204">
        <v>1</v>
      </c>
      <c r="BO25" s="202">
        <v>154</v>
      </c>
      <c r="BP25" s="204">
        <v>174</v>
      </c>
      <c r="BQ25" s="218"/>
      <c r="BR25" s="202">
        <v>0</v>
      </c>
      <c r="BS25" s="204">
        <v>0</v>
      </c>
      <c r="BT25" s="202">
        <v>0</v>
      </c>
      <c r="BU25" s="204">
        <v>63</v>
      </c>
      <c r="BV25" s="202">
        <v>61</v>
      </c>
      <c r="BW25" s="204">
        <v>100</v>
      </c>
      <c r="BX25" s="202">
        <v>147</v>
      </c>
      <c r="BY25" s="218"/>
      <c r="BZ25" s="371">
        <v>0</v>
      </c>
      <c r="CA25" s="184">
        <v>0</v>
      </c>
      <c r="CB25" s="371">
        <v>0</v>
      </c>
      <c r="CC25" s="184">
        <v>0</v>
      </c>
      <c r="CD25" s="371">
        <v>0</v>
      </c>
      <c r="CE25" s="184">
        <v>0</v>
      </c>
      <c r="CF25" s="371">
        <v>50</v>
      </c>
      <c r="CG25" s="184">
        <v>3</v>
      </c>
      <c r="CH25" s="371">
        <v>96</v>
      </c>
      <c r="CI25" s="184">
        <v>0</v>
      </c>
      <c r="CJ25" s="371">
        <v>0</v>
      </c>
      <c r="CK25" s="184">
        <v>0</v>
      </c>
      <c r="CL25" s="218"/>
      <c r="CM25" s="371">
        <v>0</v>
      </c>
      <c r="CN25" s="184">
        <v>0</v>
      </c>
      <c r="CO25" s="371">
        <v>0</v>
      </c>
      <c r="CP25" s="184">
        <v>0</v>
      </c>
      <c r="CQ25" s="371">
        <v>0</v>
      </c>
      <c r="CR25" s="184">
        <v>0</v>
      </c>
      <c r="CS25" s="371">
        <v>83</v>
      </c>
      <c r="CT25" s="184">
        <v>4</v>
      </c>
      <c r="CU25" s="371">
        <v>34</v>
      </c>
      <c r="CV25" s="184">
        <v>1</v>
      </c>
      <c r="CW25" s="371">
        <v>0</v>
      </c>
      <c r="CX25" s="184">
        <v>0</v>
      </c>
      <c r="CY25" s="218"/>
      <c r="CZ25" s="371">
        <v>0</v>
      </c>
      <c r="DA25" s="184">
        <v>0</v>
      </c>
      <c r="DB25" s="371">
        <v>0</v>
      </c>
      <c r="DC25" s="184">
        <v>0</v>
      </c>
      <c r="DD25" s="371">
        <v>116</v>
      </c>
      <c r="DE25" s="184">
        <v>0</v>
      </c>
      <c r="DF25" s="218"/>
      <c r="DG25" s="371">
        <v>0</v>
      </c>
      <c r="DH25" s="184">
        <v>0</v>
      </c>
      <c r="DI25" s="218"/>
      <c r="DK25" s="513">
        <f t="shared" si="0"/>
        <v>2414</v>
      </c>
      <c r="DL25" s="498" t="s">
        <v>153</v>
      </c>
      <c r="DM25" s="441" t="s">
        <v>224</v>
      </c>
    </row>
    <row r="26" spans="1:117" s="205" customFormat="1">
      <c r="A26" s="218"/>
      <c r="B26" s="196" t="s">
        <v>200</v>
      </c>
      <c r="C26" s="183" t="s">
        <v>201</v>
      </c>
      <c r="D26" s="243" t="s">
        <v>111</v>
      </c>
      <c r="E26" s="244" t="s">
        <v>4</v>
      </c>
      <c r="F26" s="218"/>
      <c r="G26" s="350" t="s">
        <v>211</v>
      </c>
      <c r="H26" s="352"/>
      <c r="I26" s="335" t="s">
        <v>211</v>
      </c>
      <c r="J26" s="335" t="s">
        <v>211</v>
      </c>
      <c r="K26" s="352"/>
      <c r="L26" s="335" t="s">
        <v>211</v>
      </c>
      <c r="M26" s="218"/>
      <c r="N26" s="335">
        <v>0</v>
      </c>
      <c r="O26" s="335" t="s">
        <v>211</v>
      </c>
      <c r="P26" s="335" t="s">
        <v>211</v>
      </c>
      <c r="Q26" s="335" t="s">
        <v>211</v>
      </c>
      <c r="R26" s="335" t="s">
        <v>211</v>
      </c>
      <c r="S26" s="335" t="s">
        <v>211</v>
      </c>
      <c r="T26" s="335" t="s">
        <v>211</v>
      </c>
      <c r="U26" s="335" t="s">
        <v>211</v>
      </c>
      <c r="V26" s="218"/>
      <c r="W26" s="308">
        <v>9</v>
      </c>
      <c r="X26" s="308">
        <v>0</v>
      </c>
      <c r="Y26" s="218"/>
      <c r="Z26" s="308">
        <v>0</v>
      </c>
      <c r="AA26" s="218"/>
      <c r="AB26" s="308">
        <v>2</v>
      </c>
      <c r="AC26" s="218"/>
      <c r="AD26" s="314">
        <v>2</v>
      </c>
      <c r="AE26" s="218"/>
      <c r="AF26" s="394" t="s">
        <v>211</v>
      </c>
      <c r="AG26" s="394" t="s">
        <v>211</v>
      </c>
      <c r="AH26" s="394" t="s">
        <v>211</v>
      </c>
      <c r="AI26" s="394" t="s">
        <v>211</v>
      </c>
      <c r="AJ26" s="394" t="s">
        <v>211</v>
      </c>
      <c r="AK26" s="394" t="s">
        <v>211</v>
      </c>
      <c r="AL26" s="394" t="s">
        <v>211</v>
      </c>
      <c r="AM26" s="394" t="s">
        <v>211</v>
      </c>
      <c r="AN26" s="394" t="s">
        <v>211</v>
      </c>
      <c r="AO26" s="394" t="s">
        <v>211</v>
      </c>
      <c r="AP26" s="394" t="s">
        <v>211</v>
      </c>
      <c r="AQ26" s="394" t="s">
        <v>211</v>
      </c>
      <c r="AR26" s="394" t="s">
        <v>211</v>
      </c>
      <c r="AS26" s="394" t="s">
        <v>211</v>
      </c>
      <c r="AT26" s="394" t="s">
        <v>211</v>
      </c>
      <c r="AU26" s="394" t="s">
        <v>211</v>
      </c>
      <c r="AV26" s="394" t="s">
        <v>211</v>
      </c>
      <c r="AW26" s="394" t="s">
        <v>211</v>
      </c>
      <c r="AX26" s="394" t="s">
        <v>211</v>
      </c>
      <c r="AY26" s="394" t="s">
        <v>211</v>
      </c>
      <c r="AZ26" s="394"/>
      <c r="BA26" s="394" t="s">
        <v>211</v>
      </c>
      <c r="BB26" s="394" t="s">
        <v>211</v>
      </c>
      <c r="BC26" s="394" t="s">
        <v>211</v>
      </c>
      <c r="BD26" s="394" t="s">
        <v>211</v>
      </c>
      <c r="BE26" s="394" t="s">
        <v>211</v>
      </c>
      <c r="BF26" s="394" t="s">
        <v>211</v>
      </c>
      <c r="BG26" s="394" t="s">
        <v>211</v>
      </c>
      <c r="BH26" s="394" t="s">
        <v>211</v>
      </c>
      <c r="BI26" s="394" t="s">
        <v>211</v>
      </c>
      <c r="BJ26" s="218"/>
      <c r="BK26" s="202">
        <v>0</v>
      </c>
      <c r="BL26" s="204">
        <v>0</v>
      </c>
      <c r="BM26" s="202">
        <v>0</v>
      </c>
      <c r="BN26" s="204">
        <v>0</v>
      </c>
      <c r="BO26" s="202">
        <v>0</v>
      </c>
      <c r="BP26" s="204">
        <v>0</v>
      </c>
      <c r="BQ26" s="218"/>
      <c r="BR26" s="202">
        <v>0</v>
      </c>
      <c r="BS26" s="204">
        <v>0</v>
      </c>
      <c r="BT26" s="202">
        <v>0</v>
      </c>
      <c r="BU26" s="204">
        <v>0</v>
      </c>
      <c r="BV26" s="202">
        <v>0</v>
      </c>
      <c r="BW26" s="204">
        <v>0</v>
      </c>
      <c r="BX26" s="202">
        <v>0</v>
      </c>
      <c r="BY26" s="218"/>
      <c r="BZ26" s="371">
        <v>0</v>
      </c>
      <c r="CA26" s="184">
        <v>0</v>
      </c>
      <c r="CB26" s="371">
        <v>0</v>
      </c>
      <c r="CC26" s="184">
        <v>0</v>
      </c>
      <c r="CD26" s="371">
        <v>5</v>
      </c>
      <c r="CE26" s="184">
        <v>0</v>
      </c>
      <c r="CF26" s="371">
        <v>1</v>
      </c>
      <c r="CG26" s="184">
        <v>0</v>
      </c>
      <c r="CH26" s="371">
        <v>0</v>
      </c>
      <c r="CI26" s="184">
        <v>0</v>
      </c>
      <c r="CJ26" s="371">
        <v>0</v>
      </c>
      <c r="CK26" s="184">
        <v>0</v>
      </c>
      <c r="CL26" s="218"/>
      <c r="CM26" s="371">
        <v>0</v>
      </c>
      <c r="CN26" s="184">
        <v>0</v>
      </c>
      <c r="CO26" s="371">
        <v>0</v>
      </c>
      <c r="CP26" s="184">
        <v>0</v>
      </c>
      <c r="CQ26" s="371">
        <v>0</v>
      </c>
      <c r="CR26" s="184">
        <v>0</v>
      </c>
      <c r="CS26" s="371">
        <v>0</v>
      </c>
      <c r="CT26" s="184">
        <v>0</v>
      </c>
      <c r="CU26" s="371">
        <v>0</v>
      </c>
      <c r="CV26" s="184">
        <v>0</v>
      </c>
      <c r="CW26" s="371">
        <v>0</v>
      </c>
      <c r="CX26" s="184">
        <v>0</v>
      </c>
      <c r="CY26" s="218"/>
      <c r="CZ26" s="371">
        <v>0</v>
      </c>
      <c r="DA26" s="184">
        <v>0</v>
      </c>
      <c r="DB26" s="371">
        <v>0</v>
      </c>
      <c r="DC26" s="184">
        <v>0</v>
      </c>
      <c r="DD26" s="371">
        <v>0</v>
      </c>
      <c r="DE26" s="184">
        <v>0</v>
      </c>
      <c r="DF26" s="218"/>
      <c r="DG26" s="371">
        <v>0</v>
      </c>
      <c r="DH26" s="184">
        <v>0</v>
      </c>
      <c r="DI26" s="218"/>
      <c r="DK26" s="513">
        <f t="shared" si="0"/>
        <v>19</v>
      </c>
      <c r="DL26" s="495" t="s">
        <v>4</v>
      </c>
      <c r="DM26" s="441" t="s">
        <v>111</v>
      </c>
    </row>
    <row r="27" spans="1:117" s="205" customFormat="1">
      <c r="A27" s="218"/>
      <c r="B27" s="196" t="s">
        <v>202</v>
      </c>
      <c r="C27" s="183" t="s">
        <v>203</v>
      </c>
      <c r="D27" s="243" t="s">
        <v>28</v>
      </c>
      <c r="E27" s="244" t="s">
        <v>6</v>
      </c>
      <c r="F27" s="218"/>
      <c r="G27" s="350" t="s">
        <v>211</v>
      </c>
      <c r="H27" s="352"/>
      <c r="I27" s="335" t="s">
        <v>211</v>
      </c>
      <c r="J27" s="335" t="s">
        <v>211</v>
      </c>
      <c r="K27" s="352"/>
      <c r="L27" s="335" t="s">
        <v>211</v>
      </c>
      <c r="M27" s="218"/>
      <c r="N27" s="335">
        <v>0</v>
      </c>
      <c r="O27" s="335" t="s">
        <v>211</v>
      </c>
      <c r="P27" s="335" t="s">
        <v>211</v>
      </c>
      <c r="Q27" s="335" t="s">
        <v>211</v>
      </c>
      <c r="R27" s="335" t="s">
        <v>211</v>
      </c>
      <c r="S27" s="335" t="s">
        <v>211</v>
      </c>
      <c r="T27" s="335" t="s">
        <v>211</v>
      </c>
      <c r="U27" s="335" t="s">
        <v>211</v>
      </c>
      <c r="V27" s="218"/>
      <c r="W27" s="318" t="s">
        <v>211</v>
      </c>
      <c r="X27" s="318" t="s">
        <v>211</v>
      </c>
      <c r="Y27" s="275"/>
      <c r="Z27" s="318" t="s">
        <v>211</v>
      </c>
      <c r="AA27" s="275"/>
      <c r="AB27" s="318" t="s">
        <v>211</v>
      </c>
      <c r="AC27" s="275"/>
      <c r="AD27" s="327" t="s">
        <v>211</v>
      </c>
      <c r="AE27" s="218"/>
      <c r="AF27" s="394">
        <v>0</v>
      </c>
      <c r="AG27" s="394">
        <v>0</v>
      </c>
      <c r="AH27" s="394">
        <v>0</v>
      </c>
      <c r="AI27" s="394">
        <v>0</v>
      </c>
      <c r="AJ27" s="394">
        <v>0</v>
      </c>
      <c r="AK27" s="394">
        <v>0</v>
      </c>
      <c r="AL27" s="394">
        <v>0</v>
      </c>
      <c r="AM27" s="394">
        <v>0</v>
      </c>
      <c r="AN27" s="394">
        <v>0</v>
      </c>
      <c r="AO27" s="394">
        <v>0</v>
      </c>
      <c r="AP27" s="394">
        <v>0</v>
      </c>
      <c r="AQ27" s="394">
        <v>1</v>
      </c>
      <c r="AR27" s="394">
        <v>0</v>
      </c>
      <c r="AS27" s="394">
        <v>0</v>
      </c>
      <c r="AT27" s="394">
        <v>0</v>
      </c>
      <c r="AU27" s="394">
        <v>0</v>
      </c>
      <c r="AV27" s="394">
        <v>0</v>
      </c>
      <c r="AW27" s="394">
        <v>0</v>
      </c>
      <c r="AX27" s="394">
        <v>1</v>
      </c>
      <c r="AY27" s="394">
        <v>0</v>
      </c>
      <c r="AZ27" s="394"/>
      <c r="BA27" s="394">
        <v>0</v>
      </c>
      <c r="BB27" s="394">
        <v>0</v>
      </c>
      <c r="BC27" s="394">
        <v>0</v>
      </c>
      <c r="BD27" s="394">
        <v>0</v>
      </c>
      <c r="BE27" s="394">
        <v>0</v>
      </c>
      <c r="BF27" s="394">
        <v>0</v>
      </c>
      <c r="BG27" s="394">
        <v>9</v>
      </c>
      <c r="BH27" s="394">
        <v>0</v>
      </c>
      <c r="BI27" s="394">
        <v>0</v>
      </c>
      <c r="BJ27" s="218"/>
      <c r="BK27" s="202">
        <v>0</v>
      </c>
      <c r="BL27" s="204">
        <v>0</v>
      </c>
      <c r="BM27" s="202">
        <v>0</v>
      </c>
      <c r="BN27" s="204">
        <v>0</v>
      </c>
      <c r="BO27" s="202">
        <v>0</v>
      </c>
      <c r="BP27" s="204">
        <v>0</v>
      </c>
      <c r="BQ27" s="218"/>
      <c r="BR27" s="202">
        <v>0</v>
      </c>
      <c r="BS27" s="204">
        <v>0</v>
      </c>
      <c r="BT27" s="202">
        <v>0</v>
      </c>
      <c r="BU27" s="204">
        <v>0</v>
      </c>
      <c r="BV27" s="202">
        <v>0</v>
      </c>
      <c r="BW27" s="204">
        <v>0</v>
      </c>
      <c r="BX27" s="202">
        <v>0</v>
      </c>
      <c r="BY27" s="218"/>
      <c r="BZ27" s="371">
        <v>0</v>
      </c>
      <c r="CA27" s="184">
        <v>0</v>
      </c>
      <c r="CB27" s="371">
        <v>0</v>
      </c>
      <c r="CC27" s="184">
        <v>0</v>
      </c>
      <c r="CD27" s="371">
        <v>1</v>
      </c>
      <c r="CE27" s="184">
        <v>1</v>
      </c>
      <c r="CF27" s="371">
        <v>0</v>
      </c>
      <c r="CG27" s="184">
        <v>0</v>
      </c>
      <c r="CH27" s="371">
        <v>0</v>
      </c>
      <c r="CI27" s="184">
        <v>0</v>
      </c>
      <c r="CJ27" s="371">
        <v>0</v>
      </c>
      <c r="CK27" s="184">
        <v>0</v>
      </c>
      <c r="CL27" s="218"/>
      <c r="CM27" s="371">
        <v>0</v>
      </c>
      <c r="CN27" s="184">
        <v>0</v>
      </c>
      <c r="CO27" s="371">
        <v>0</v>
      </c>
      <c r="CP27" s="184">
        <v>0</v>
      </c>
      <c r="CQ27" s="371">
        <v>0</v>
      </c>
      <c r="CR27" s="184">
        <v>0</v>
      </c>
      <c r="CS27" s="371">
        <v>0</v>
      </c>
      <c r="CT27" s="184">
        <v>0</v>
      </c>
      <c r="CU27" s="371">
        <v>0</v>
      </c>
      <c r="CV27" s="184">
        <v>0</v>
      </c>
      <c r="CW27" s="371">
        <v>0</v>
      </c>
      <c r="CX27" s="184">
        <v>0</v>
      </c>
      <c r="CY27" s="218"/>
      <c r="CZ27" s="371">
        <v>0</v>
      </c>
      <c r="DA27" s="184">
        <v>0</v>
      </c>
      <c r="DB27" s="371">
        <v>0</v>
      </c>
      <c r="DC27" s="184">
        <v>0</v>
      </c>
      <c r="DD27" s="371">
        <v>0</v>
      </c>
      <c r="DE27" s="184">
        <v>0</v>
      </c>
      <c r="DF27" s="218"/>
      <c r="DG27" s="371">
        <v>0</v>
      </c>
      <c r="DH27" s="184">
        <v>0</v>
      </c>
      <c r="DI27" s="218"/>
      <c r="DK27" s="513">
        <f t="shared" si="0"/>
        <v>13</v>
      </c>
      <c r="DL27" s="495" t="s">
        <v>6</v>
      </c>
      <c r="DM27" s="441" t="s">
        <v>28</v>
      </c>
    </row>
    <row r="28" spans="1:117" s="361" customFormat="1">
      <c r="A28" s="302"/>
      <c r="B28" s="360" t="s">
        <v>204</v>
      </c>
      <c r="C28" s="303" t="s">
        <v>205</v>
      </c>
      <c r="D28" s="362" t="s">
        <v>35</v>
      </c>
      <c r="E28" s="363" t="s">
        <v>103</v>
      </c>
      <c r="F28" s="302"/>
      <c r="G28" s="353" t="s">
        <v>211</v>
      </c>
      <c r="H28" s="354"/>
      <c r="I28" s="342" t="s">
        <v>211</v>
      </c>
      <c r="J28" s="342" t="s">
        <v>211</v>
      </c>
      <c r="K28" s="354"/>
      <c r="L28" s="342" t="s">
        <v>211</v>
      </c>
      <c r="M28" s="302"/>
      <c r="N28" s="597">
        <v>2</v>
      </c>
      <c r="O28" s="597">
        <v>0</v>
      </c>
      <c r="P28" s="597">
        <v>53</v>
      </c>
      <c r="Q28" s="597" t="s">
        <v>211</v>
      </c>
      <c r="R28" s="597">
        <v>36</v>
      </c>
      <c r="S28" s="597">
        <v>12</v>
      </c>
      <c r="T28" s="597">
        <v>62</v>
      </c>
      <c r="U28" s="597">
        <v>62</v>
      </c>
      <c r="V28" s="302"/>
      <c r="W28" s="319">
        <v>48</v>
      </c>
      <c r="X28" s="319">
        <v>24</v>
      </c>
      <c r="Y28" s="302"/>
      <c r="Z28" s="319">
        <v>57</v>
      </c>
      <c r="AA28" s="302"/>
      <c r="AB28" s="319">
        <v>28</v>
      </c>
      <c r="AC28" s="302"/>
      <c r="AD28" s="328">
        <v>56</v>
      </c>
      <c r="AE28" s="302"/>
      <c r="AF28" s="535">
        <v>0</v>
      </c>
      <c r="AG28" s="535">
        <v>0</v>
      </c>
      <c r="AH28" s="535">
        <v>101</v>
      </c>
      <c r="AI28" s="535">
        <v>1</v>
      </c>
      <c r="AJ28" s="535">
        <v>0</v>
      </c>
      <c r="AK28" s="535">
        <v>0</v>
      </c>
      <c r="AL28" s="535">
        <v>0</v>
      </c>
      <c r="AM28" s="535">
        <v>0</v>
      </c>
      <c r="AN28" s="535">
        <v>3</v>
      </c>
      <c r="AO28" s="535">
        <v>0</v>
      </c>
      <c r="AP28" s="535">
        <v>2</v>
      </c>
      <c r="AQ28" s="535">
        <v>31</v>
      </c>
      <c r="AR28" s="535">
        <v>34</v>
      </c>
      <c r="AS28" s="535">
        <v>68</v>
      </c>
      <c r="AT28" s="535">
        <v>86</v>
      </c>
      <c r="AU28" s="535">
        <v>121</v>
      </c>
      <c r="AV28" s="535">
        <v>87</v>
      </c>
      <c r="AW28" s="535">
        <v>57</v>
      </c>
      <c r="AX28" s="535">
        <v>0</v>
      </c>
      <c r="AY28" s="535">
        <v>0</v>
      </c>
      <c r="AZ28" s="535"/>
      <c r="BA28" s="535">
        <v>0</v>
      </c>
      <c r="BB28" s="535">
        <v>36</v>
      </c>
      <c r="BC28" s="535">
        <v>35</v>
      </c>
      <c r="BD28" s="535">
        <v>3</v>
      </c>
      <c r="BE28" s="535">
        <v>84</v>
      </c>
      <c r="BF28" s="535">
        <v>97</v>
      </c>
      <c r="BG28" s="535">
        <v>50</v>
      </c>
      <c r="BH28" s="535">
        <v>37</v>
      </c>
      <c r="BI28" s="535">
        <v>0</v>
      </c>
      <c r="BJ28" s="302"/>
      <c r="BK28" s="304">
        <v>18</v>
      </c>
      <c r="BL28" s="306">
        <v>19</v>
      </c>
      <c r="BM28" s="304">
        <f>19+44</f>
        <v>63</v>
      </c>
      <c r="BN28" s="306">
        <v>0</v>
      </c>
      <c r="BO28" s="304">
        <v>54</v>
      </c>
      <c r="BP28" s="306">
        <v>39</v>
      </c>
      <c r="BQ28" s="302"/>
      <c r="BR28" s="304">
        <v>0</v>
      </c>
      <c r="BS28" s="306">
        <v>0</v>
      </c>
      <c r="BT28" s="304">
        <v>0</v>
      </c>
      <c r="BU28" s="306">
        <v>34</v>
      </c>
      <c r="BV28" s="304">
        <v>33</v>
      </c>
      <c r="BW28" s="306">
        <v>58</v>
      </c>
      <c r="BX28" s="304">
        <v>66</v>
      </c>
      <c r="BY28" s="302"/>
      <c r="BZ28" s="541">
        <v>0</v>
      </c>
      <c r="CA28" s="305">
        <v>0</v>
      </c>
      <c r="CB28" s="541">
        <v>30</v>
      </c>
      <c r="CC28" s="305">
        <v>0</v>
      </c>
      <c r="CD28" s="541">
        <v>31</v>
      </c>
      <c r="CE28" s="305">
        <v>15</v>
      </c>
      <c r="CF28" s="541">
        <v>30</v>
      </c>
      <c r="CG28" s="305">
        <v>7</v>
      </c>
      <c r="CH28" s="541">
        <v>79</v>
      </c>
      <c r="CI28" s="305">
        <v>0</v>
      </c>
      <c r="CJ28" s="541">
        <v>8</v>
      </c>
      <c r="CK28" s="305">
        <v>0</v>
      </c>
      <c r="CL28" s="302"/>
      <c r="CM28" s="541">
        <v>0</v>
      </c>
      <c r="CN28" s="305">
        <v>0</v>
      </c>
      <c r="CO28" s="541">
        <v>24</v>
      </c>
      <c r="CP28" s="305">
        <v>0</v>
      </c>
      <c r="CQ28" s="541">
        <v>34</v>
      </c>
      <c r="CR28" s="305">
        <v>8</v>
      </c>
      <c r="CS28" s="541">
        <v>49</v>
      </c>
      <c r="CT28" s="305">
        <v>7</v>
      </c>
      <c r="CU28" s="541">
        <v>30</v>
      </c>
      <c r="CV28" s="305">
        <v>5</v>
      </c>
      <c r="CW28" s="541">
        <v>0</v>
      </c>
      <c r="CX28" s="305">
        <v>0</v>
      </c>
      <c r="CY28" s="302"/>
      <c r="CZ28" s="541">
        <v>0</v>
      </c>
      <c r="DA28" s="305">
        <v>0</v>
      </c>
      <c r="DB28" s="541">
        <v>13</v>
      </c>
      <c r="DC28" s="305">
        <v>0</v>
      </c>
      <c r="DD28" s="541">
        <v>30</v>
      </c>
      <c r="DE28" s="305">
        <v>0</v>
      </c>
      <c r="DF28" s="302"/>
      <c r="DG28" s="541">
        <v>0</v>
      </c>
      <c r="DH28" s="305">
        <v>0</v>
      </c>
      <c r="DI28" s="302"/>
      <c r="DK28" s="514">
        <f t="shared" si="0"/>
        <v>2157</v>
      </c>
      <c r="DL28" s="499" t="s">
        <v>103</v>
      </c>
      <c r="DM28" s="500" t="s">
        <v>35</v>
      </c>
    </row>
    <row r="29" spans="1:117" s="361" customFormat="1">
      <c r="A29" s="302"/>
      <c r="B29" s="360" t="s">
        <v>206</v>
      </c>
      <c r="C29" s="303" t="s">
        <v>207</v>
      </c>
      <c r="D29" s="362" t="s">
        <v>34</v>
      </c>
      <c r="E29" s="363" t="s">
        <v>104</v>
      </c>
      <c r="F29" s="302"/>
      <c r="G29" s="353" t="s">
        <v>211</v>
      </c>
      <c r="H29" s="354"/>
      <c r="I29" s="342" t="s">
        <v>211</v>
      </c>
      <c r="J29" s="342" t="s">
        <v>211</v>
      </c>
      <c r="K29" s="354"/>
      <c r="L29" s="342" t="s">
        <v>211</v>
      </c>
      <c r="M29" s="302"/>
      <c r="N29" s="598"/>
      <c r="O29" s="598"/>
      <c r="P29" s="598"/>
      <c r="Q29" s="598"/>
      <c r="R29" s="598"/>
      <c r="S29" s="598"/>
      <c r="T29" s="598"/>
      <c r="U29" s="598"/>
      <c r="V29" s="302"/>
      <c r="W29" s="319" t="s">
        <v>211</v>
      </c>
      <c r="X29" s="319" t="s">
        <v>211</v>
      </c>
      <c r="Y29" s="302"/>
      <c r="Z29" s="319">
        <v>0</v>
      </c>
      <c r="AA29" s="302"/>
      <c r="AB29" s="319" t="s">
        <v>211</v>
      </c>
      <c r="AC29" s="302"/>
      <c r="AD29" s="328">
        <v>5</v>
      </c>
      <c r="AE29" s="302"/>
      <c r="AF29" s="535">
        <v>0</v>
      </c>
      <c r="AG29" s="535">
        <v>0</v>
      </c>
      <c r="AH29" s="535">
        <v>0</v>
      </c>
      <c r="AI29" s="535">
        <v>0</v>
      </c>
      <c r="AJ29" s="535">
        <v>0</v>
      </c>
      <c r="AK29" s="535">
        <v>0</v>
      </c>
      <c r="AL29" s="535">
        <v>0</v>
      </c>
      <c r="AM29" s="535">
        <v>0</v>
      </c>
      <c r="AN29" s="535">
        <v>0</v>
      </c>
      <c r="AO29" s="535">
        <v>0</v>
      </c>
      <c r="AP29" s="535">
        <v>0</v>
      </c>
      <c r="AQ29" s="535">
        <v>0</v>
      </c>
      <c r="AR29" s="535">
        <v>0</v>
      </c>
      <c r="AS29" s="535">
        <v>7</v>
      </c>
      <c r="AT29" s="535">
        <v>1</v>
      </c>
      <c r="AU29" s="535">
        <v>0</v>
      </c>
      <c r="AV29" s="535">
        <v>11</v>
      </c>
      <c r="AW29" s="535">
        <v>0</v>
      </c>
      <c r="AX29" s="535">
        <v>0</v>
      </c>
      <c r="AY29" s="535">
        <v>0</v>
      </c>
      <c r="AZ29" s="535"/>
      <c r="BA29" s="535">
        <v>0</v>
      </c>
      <c r="BB29" s="535">
        <v>0</v>
      </c>
      <c r="BC29" s="535">
        <v>0</v>
      </c>
      <c r="BD29" s="535">
        <v>2</v>
      </c>
      <c r="BE29" s="535">
        <v>2</v>
      </c>
      <c r="BF29" s="535">
        <v>5</v>
      </c>
      <c r="BG29" s="535">
        <v>6</v>
      </c>
      <c r="BH29" s="535">
        <v>0</v>
      </c>
      <c r="BI29" s="535">
        <v>0</v>
      </c>
      <c r="BJ29" s="302"/>
      <c r="BK29" s="304">
        <v>2</v>
      </c>
      <c r="BL29" s="306">
        <v>0</v>
      </c>
      <c r="BM29" s="304">
        <v>0</v>
      </c>
      <c r="BN29" s="306">
        <v>0</v>
      </c>
      <c r="BO29" s="304">
        <v>7</v>
      </c>
      <c r="BP29" s="306">
        <v>3</v>
      </c>
      <c r="BQ29" s="302"/>
      <c r="BR29" s="304">
        <v>0</v>
      </c>
      <c r="BS29" s="306">
        <v>0</v>
      </c>
      <c r="BT29" s="304">
        <v>0</v>
      </c>
      <c r="BU29" s="306">
        <v>3</v>
      </c>
      <c r="BV29" s="304">
        <v>21</v>
      </c>
      <c r="BW29" s="306">
        <v>22</v>
      </c>
      <c r="BX29" s="304">
        <v>14</v>
      </c>
      <c r="BY29" s="302"/>
      <c r="BZ29" s="541">
        <v>0</v>
      </c>
      <c r="CA29" s="305">
        <v>0</v>
      </c>
      <c r="CB29" s="541">
        <v>0</v>
      </c>
      <c r="CC29" s="305">
        <v>0</v>
      </c>
      <c r="CD29" s="541">
        <v>0</v>
      </c>
      <c r="CE29" s="305">
        <v>0</v>
      </c>
      <c r="CF29" s="541">
        <v>0</v>
      </c>
      <c r="CG29" s="305">
        <v>0</v>
      </c>
      <c r="CH29" s="541">
        <v>0</v>
      </c>
      <c r="CI29" s="305">
        <v>0</v>
      </c>
      <c r="CJ29" s="541">
        <v>0</v>
      </c>
      <c r="CK29" s="305">
        <v>0</v>
      </c>
      <c r="CL29" s="302"/>
      <c r="CM29" s="541">
        <v>0</v>
      </c>
      <c r="CN29" s="305">
        <v>0</v>
      </c>
      <c r="CO29" s="541">
        <v>0</v>
      </c>
      <c r="CP29" s="305">
        <v>0</v>
      </c>
      <c r="CQ29" s="541">
        <v>0</v>
      </c>
      <c r="CR29" s="305">
        <v>0</v>
      </c>
      <c r="CS29" s="541">
        <v>11</v>
      </c>
      <c r="CT29" s="305">
        <v>0</v>
      </c>
      <c r="CU29" s="541">
        <v>9</v>
      </c>
      <c r="CV29" s="305">
        <v>1</v>
      </c>
      <c r="CW29" s="541">
        <v>0</v>
      </c>
      <c r="CX29" s="305">
        <v>0</v>
      </c>
      <c r="CY29" s="302"/>
      <c r="CZ29" s="541">
        <v>0</v>
      </c>
      <c r="DA29" s="305">
        <v>0</v>
      </c>
      <c r="DB29" s="541">
        <v>0</v>
      </c>
      <c r="DC29" s="305">
        <v>0</v>
      </c>
      <c r="DD29" s="541">
        <v>0</v>
      </c>
      <c r="DE29" s="305">
        <v>0</v>
      </c>
      <c r="DF29" s="302"/>
      <c r="DG29" s="541">
        <v>0</v>
      </c>
      <c r="DH29" s="305">
        <v>0</v>
      </c>
      <c r="DI29" s="302"/>
      <c r="DK29" s="514">
        <f t="shared" si="0"/>
        <v>132</v>
      </c>
      <c r="DL29" s="501" t="s">
        <v>104</v>
      </c>
      <c r="DM29" s="500" t="s">
        <v>34</v>
      </c>
    </row>
    <row r="30" spans="1:117" s="205" customFormat="1">
      <c r="A30" s="232"/>
      <c r="B30" s="210" t="s">
        <v>208</v>
      </c>
      <c r="C30" s="236" t="s">
        <v>209</v>
      </c>
      <c r="D30" s="245" t="s">
        <v>29</v>
      </c>
      <c r="E30" s="246" t="s">
        <v>7</v>
      </c>
      <c r="F30" s="232"/>
      <c r="G30" s="355" t="s">
        <v>211</v>
      </c>
      <c r="H30" s="351"/>
      <c r="I30" s="336" t="s">
        <v>211</v>
      </c>
      <c r="J30" s="336" t="s">
        <v>211</v>
      </c>
      <c r="K30" s="351"/>
      <c r="L30" s="336" t="s">
        <v>211</v>
      </c>
      <c r="M30" s="232"/>
      <c r="N30" s="336">
        <v>0</v>
      </c>
      <c r="O30" s="336" t="s">
        <v>211</v>
      </c>
      <c r="P30" s="336" t="s">
        <v>211</v>
      </c>
      <c r="Q30" s="336" t="s">
        <v>211</v>
      </c>
      <c r="R30" s="336" t="s">
        <v>211</v>
      </c>
      <c r="S30" s="336" t="s">
        <v>211</v>
      </c>
      <c r="T30" s="336" t="s">
        <v>211</v>
      </c>
      <c r="U30" s="336" t="s">
        <v>211</v>
      </c>
      <c r="V30" s="232"/>
      <c r="W30" s="320" t="s">
        <v>211</v>
      </c>
      <c r="X30" s="320" t="s">
        <v>211</v>
      </c>
      <c r="Y30" s="274"/>
      <c r="Z30" s="320" t="s">
        <v>211</v>
      </c>
      <c r="AA30" s="274"/>
      <c r="AB30" s="320" t="s">
        <v>211</v>
      </c>
      <c r="AC30" s="274"/>
      <c r="AD30" s="329" t="s">
        <v>211</v>
      </c>
      <c r="AE30" s="232"/>
      <c r="AF30" s="426" t="s">
        <v>211</v>
      </c>
      <c r="AG30" s="426" t="s">
        <v>211</v>
      </c>
      <c r="AH30" s="426" t="s">
        <v>211</v>
      </c>
      <c r="AI30" s="426" t="s">
        <v>211</v>
      </c>
      <c r="AJ30" s="426" t="s">
        <v>211</v>
      </c>
      <c r="AK30" s="426" t="s">
        <v>211</v>
      </c>
      <c r="AL30" s="426" t="s">
        <v>211</v>
      </c>
      <c r="AM30" s="426" t="s">
        <v>211</v>
      </c>
      <c r="AN30" s="426" t="s">
        <v>211</v>
      </c>
      <c r="AO30" s="426" t="s">
        <v>211</v>
      </c>
      <c r="AP30" s="426" t="s">
        <v>211</v>
      </c>
      <c r="AQ30" s="426" t="s">
        <v>211</v>
      </c>
      <c r="AR30" s="426" t="s">
        <v>211</v>
      </c>
      <c r="AS30" s="426" t="s">
        <v>211</v>
      </c>
      <c r="AT30" s="426" t="s">
        <v>211</v>
      </c>
      <c r="AU30" s="426" t="s">
        <v>211</v>
      </c>
      <c r="AV30" s="426" t="s">
        <v>211</v>
      </c>
      <c r="AW30" s="426" t="s">
        <v>211</v>
      </c>
      <c r="AX30" s="426" t="s">
        <v>211</v>
      </c>
      <c r="AY30" s="426" t="s">
        <v>211</v>
      </c>
      <c r="AZ30" s="426"/>
      <c r="BA30" s="426" t="s">
        <v>211</v>
      </c>
      <c r="BB30" s="426" t="s">
        <v>211</v>
      </c>
      <c r="BC30" s="426" t="s">
        <v>211</v>
      </c>
      <c r="BD30" s="426" t="s">
        <v>211</v>
      </c>
      <c r="BE30" s="426" t="s">
        <v>211</v>
      </c>
      <c r="BF30" s="426" t="s">
        <v>211</v>
      </c>
      <c r="BG30" s="426" t="s">
        <v>211</v>
      </c>
      <c r="BH30" s="426" t="s">
        <v>211</v>
      </c>
      <c r="BI30" s="426" t="s">
        <v>211</v>
      </c>
      <c r="BJ30" s="232"/>
      <c r="BK30" s="202">
        <v>0</v>
      </c>
      <c r="BL30" s="204">
        <v>0</v>
      </c>
      <c r="BM30" s="202">
        <v>0</v>
      </c>
      <c r="BN30" s="204">
        <v>0</v>
      </c>
      <c r="BO30" s="202">
        <v>0</v>
      </c>
      <c r="BP30" s="204">
        <v>0</v>
      </c>
      <c r="BQ30" s="232"/>
      <c r="BR30" s="202">
        <v>0</v>
      </c>
      <c r="BS30" s="204">
        <v>0</v>
      </c>
      <c r="BT30" s="202">
        <v>0</v>
      </c>
      <c r="BU30" s="204">
        <v>0</v>
      </c>
      <c r="BV30" s="202">
        <v>0</v>
      </c>
      <c r="BW30" s="204">
        <v>0</v>
      </c>
      <c r="BX30" s="202">
        <v>0</v>
      </c>
      <c r="BY30" s="232"/>
      <c r="BZ30" s="371">
        <v>0</v>
      </c>
      <c r="CA30" s="184">
        <v>0</v>
      </c>
      <c r="CB30" s="371">
        <v>0</v>
      </c>
      <c r="CC30" s="184">
        <v>0</v>
      </c>
      <c r="CD30" s="371">
        <v>0</v>
      </c>
      <c r="CE30" s="184">
        <v>0</v>
      </c>
      <c r="CF30" s="371">
        <v>0</v>
      </c>
      <c r="CG30" s="184">
        <v>0</v>
      </c>
      <c r="CH30" s="371">
        <v>0</v>
      </c>
      <c r="CI30" s="184">
        <v>0</v>
      </c>
      <c r="CJ30" s="371">
        <v>0</v>
      </c>
      <c r="CK30" s="184">
        <v>0</v>
      </c>
      <c r="CL30" s="232"/>
      <c r="CM30" s="371">
        <v>0</v>
      </c>
      <c r="CN30" s="184">
        <v>0</v>
      </c>
      <c r="CO30" s="371">
        <v>0</v>
      </c>
      <c r="CP30" s="184">
        <v>0</v>
      </c>
      <c r="CQ30" s="371">
        <v>0</v>
      </c>
      <c r="CR30" s="184">
        <v>0</v>
      </c>
      <c r="CS30" s="371">
        <v>0</v>
      </c>
      <c r="CT30" s="184">
        <v>0</v>
      </c>
      <c r="CU30" s="371">
        <v>0</v>
      </c>
      <c r="CV30" s="184">
        <v>0</v>
      </c>
      <c r="CW30" s="371">
        <v>0</v>
      </c>
      <c r="CX30" s="184">
        <v>0</v>
      </c>
      <c r="CY30" s="232"/>
      <c r="CZ30" s="371">
        <v>0</v>
      </c>
      <c r="DA30" s="184">
        <v>0</v>
      </c>
      <c r="DB30" s="371">
        <v>0</v>
      </c>
      <c r="DC30" s="184">
        <v>0</v>
      </c>
      <c r="DD30" s="371">
        <v>0</v>
      </c>
      <c r="DE30" s="184">
        <v>0</v>
      </c>
      <c r="DF30" s="232"/>
      <c r="DG30" s="371">
        <v>0</v>
      </c>
      <c r="DH30" s="184">
        <v>0</v>
      </c>
      <c r="DI30" s="232"/>
      <c r="DK30" s="513">
        <f t="shared" si="0"/>
        <v>0</v>
      </c>
      <c r="DL30" s="502" t="s">
        <v>7</v>
      </c>
      <c r="DM30" s="503" t="s">
        <v>29</v>
      </c>
    </row>
    <row r="31" spans="1:117" s="205" customFormat="1">
      <c r="A31" s="232"/>
      <c r="B31" s="210">
        <v>59.689500000000002</v>
      </c>
      <c r="C31" s="236">
        <v>-154.69533000000001</v>
      </c>
      <c r="D31" s="396" t="s">
        <v>256</v>
      </c>
      <c r="E31" s="395" t="s">
        <v>254</v>
      </c>
      <c r="F31" s="232"/>
      <c r="G31" s="355" t="s">
        <v>211</v>
      </c>
      <c r="H31" s="351"/>
      <c r="I31" s="336" t="s">
        <v>211</v>
      </c>
      <c r="J31" s="336" t="s">
        <v>211</v>
      </c>
      <c r="K31" s="351"/>
      <c r="L31" s="336" t="s">
        <v>211</v>
      </c>
      <c r="M31" s="232"/>
      <c r="N31" s="336">
        <v>0</v>
      </c>
      <c r="O31" s="336" t="s">
        <v>211</v>
      </c>
      <c r="P31" s="336" t="s">
        <v>211</v>
      </c>
      <c r="Q31" s="336" t="s">
        <v>211</v>
      </c>
      <c r="R31" s="336" t="s">
        <v>211</v>
      </c>
      <c r="S31" s="336" t="s">
        <v>211</v>
      </c>
      <c r="T31" s="336" t="s">
        <v>211</v>
      </c>
      <c r="U31" s="336" t="s">
        <v>211</v>
      </c>
      <c r="V31" s="232"/>
      <c r="W31" s="320" t="s">
        <v>211</v>
      </c>
      <c r="X31" s="320" t="s">
        <v>211</v>
      </c>
      <c r="Y31" s="274"/>
      <c r="Z31" s="320" t="s">
        <v>211</v>
      </c>
      <c r="AA31" s="274"/>
      <c r="AB31" s="320" t="s">
        <v>211</v>
      </c>
      <c r="AC31" s="274"/>
      <c r="AD31" s="329" t="s">
        <v>211</v>
      </c>
      <c r="AE31" s="232"/>
      <c r="AF31" s="426" t="s">
        <v>211</v>
      </c>
      <c r="AG31" s="426" t="s">
        <v>211</v>
      </c>
      <c r="AH31" s="426" t="s">
        <v>211</v>
      </c>
      <c r="AI31" s="426">
        <v>3</v>
      </c>
      <c r="AJ31" s="426" t="s">
        <v>211</v>
      </c>
      <c r="AK31" s="426">
        <v>0</v>
      </c>
      <c r="AL31" s="426">
        <v>0</v>
      </c>
      <c r="AM31" s="426">
        <v>0</v>
      </c>
      <c r="AN31" s="426" t="s">
        <v>211</v>
      </c>
      <c r="AO31" s="426" t="s">
        <v>211</v>
      </c>
      <c r="AP31" s="426">
        <v>21</v>
      </c>
      <c r="AQ31" s="426">
        <v>12</v>
      </c>
      <c r="AR31" s="426">
        <v>21</v>
      </c>
      <c r="AS31" s="426">
        <v>0</v>
      </c>
      <c r="AT31" s="426">
        <v>0</v>
      </c>
      <c r="AU31" s="426">
        <v>0</v>
      </c>
      <c r="AV31" s="426">
        <v>0</v>
      </c>
      <c r="AW31" s="426">
        <v>0</v>
      </c>
      <c r="AX31" s="426">
        <v>0</v>
      </c>
      <c r="AY31" s="426">
        <v>0</v>
      </c>
      <c r="AZ31" s="426"/>
      <c r="BA31" s="426">
        <v>0</v>
      </c>
      <c r="BB31" s="426">
        <v>8</v>
      </c>
      <c r="BC31" s="426">
        <v>42</v>
      </c>
      <c r="BD31" s="426">
        <v>18</v>
      </c>
      <c r="BE31" s="426">
        <v>0</v>
      </c>
      <c r="BF31" s="426">
        <v>0</v>
      </c>
      <c r="BG31" s="426">
        <v>0</v>
      </c>
      <c r="BH31" s="426">
        <v>0</v>
      </c>
      <c r="BI31" s="426">
        <v>0</v>
      </c>
      <c r="BJ31" s="232"/>
      <c r="BK31" s="202" t="s">
        <v>211</v>
      </c>
      <c r="BL31" s="204" t="s">
        <v>211</v>
      </c>
      <c r="BM31" s="202" t="s">
        <v>211</v>
      </c>
      <c r="BN31" s="204" t="s">
        <v>211</v>
      </c>
      <c r="BO31" s="202" t="s">
        <v>211</v>
      </c>
      <c r="BP31" s="204" t="s">
        <v>211</v>
      </c>
      <c r="BQ31" s="232"/>
      <c r="BR31" s="202" t="s">
        <v>211</v>
      </c>
      <c r="BS31" s="204" t="s">
        <v>211</v>
      </c>
      <c r="BT31" s="202" t="s">
        <v>211</v>
      </c>
      <c r="BU31" s="204" t="s">
        <v>211</v>
      </c>
      <c r="BV31" s="202" t="s">
        <v>211</v>
      </c>
      <c r="BW31" s="204" t="s">
        <v>211</v>
      </c>
      <c r="BX31" s="202" t="s">
        <v>211</v>
      </c>
      <c r="BY31" s="232"/>
      <c r="BZ31" s="371" t="s">
        <v>211</v>
      </c>
      <c r="CA31" s="184" t="s">
        <v>211</v>
      </c>
      <c r="CB31" s="371" t="s">
        <v>211</v>
      </c>
      <c r="CC31" s="184" t="s">
        <v>211</v>
      </c>
      <c r="CD31" s="371" t="s">
        <v>211</v>
      </c>
      <c r="CE31" s="184" t="s">
        <v>211</v>
      </c>
      <c r="CF31" s="371" t="s">
        <v>211</v>
      </c>
      <c r="CG31" s="184" t="s">
        <v>211</v>
      </c>
      <c r="CH31" s="371" t="s">
        <v>211</v>
      </c>
      <c r="CI31" s="184" t="s">
        <v>211</v>
      </c>
      <c r="CJ31" s="371" t="s">
        <v>211</v>
      </c>
      <c r="CK31" s="184" t="s">
        <v>211</v>
      </c>
      <c r="CL31" s="232"/>
      <c r="CM31" s="371" t="s">
        <v>211</v>
      </c>
      <c r="CN31" s="184" t="s">
        <v>211</v>
      </c>
      <c r="CO31" s="371" t="s">
        <v>211</v>
      </c>
      <c r="CP31" s="184" t="s">
        <v>211</v>
      </c>
      <c r="CQ31" s="371" t="s">
        <v>211</v>
      </c>
      <c r="CR31" s="184" t="s">
        <v>211</v>
      </c>
      <c r="CS31" s="371" t="s">
        <v>211</v>
      </c>
      <c r="CT31" s="184" t="s">
        <v>211</v>
      </c>
      <c r="CU31" s="371" t="s">
        <v>211</v>
      </c>
      <c r="CV31" s="184" t="s">
        <v>211</v>
      </c>
      <c r="CW31" s="371" t="s">
        <v>211</v>
      </c>
      <c r="CX31" s="184" t="s">
        <v>211</v>
      </c>
      <c r="CY31" s="232"/>
      <c r="CZ31" s="371" t="s">
        <v>211</v>
      </c>
      <c r="DA31" s="184" t="s">
        <v>211</v>
      </c>
      <c r="DB31" s="371" t="s">
        <v>211</v>
      </c>
      <c r="DC31" s="184" t="s">
        <v>211</v>
      </c>
      <c r="DD31" s="371" t="s">
        <v>211</v>
      </c>
      <c r="DE31" s="184" t="s">
        <v>211</v>
      </c>
      <c r="DF31" s="232"/>
      <c r="DG31" s="371" t="s">
        <v>211</v>
      </c>
      <c r="DH31" s="184" t="s">
        <v>211</v>
      </c>
      <c r="DI31" s="232"/>
      <c r="DK31" s="513">
        <f t="shared" si="0"/>
        <v>125</v>
      </c>
      <c r="DL31" s="502" t="s">
        <v>254</v>
      </c>
      <c r="DM31" s="504" t="s">
        <v>256</v>
      </c>
    </row>
    <row r="32" spans="1:117" s="205" customFormat="1">
      <c r="A32" s="232"/>
      <c r="B32" s="210">
        <v>59.720199999999998</v>
      </c>
      <c r="C32" s="236">
        <v>-154.44637</v>
      </c>
      <c r="D32" s="396" t="s">
        <v>257</v>
      </c>
      <c r="E32" s="395" t="s">
        <v>255</v>
      </c>
      <c r="F32" s="232"/>
      <c r="G32" s="355" t="s">
        <v>211</v>
      </c>
      <c r="H32" s="351"/>
      <c r="I32" s="336" t="s">
        <v>211</v>
      </c>
      <c r="J32" s="336" t="s">
        <v>211</v>
      </c>
      <c r="K32" s="351"/>
      <c r="L32" s="336" t="s">
        <v>211</v>
      </c>
      <c r="M32" s="232"/>
      <c r="N32" s="336">
        <v>0</v>
      </c>
      <c r="O32" s="336" t="s">
        <v>211</v>
      </c>
      <c r="P32" s="336" t="s">
        <v>211</v>
      </c>
      <c r="Q32" s="336" t="s">
        <v>211</v>
      </c>
      <c r="R32" s="336" t="s">
        <v>211</v>
      </c>
      <c r="S32" s="336" t="s">
        <v>211</v>
      </c>
      <c r="T32" s="336" t="s">
        <v>211</v>
      </c>
      <c r="U32" s="336" t="s">
        <v>211</v>
      </c>
      <c r="V32" s="232"/>
      <c r="W32" s="320" t="s">
        <v>211</v>
      </c>
      <c r="X32" s="320" t="s">
        <v>211</v>
      </c>
      <c r="Y32" s="274"/>
      <c r="Z32" s="320" t="s">
        <v>211</v>
      </c>
      <c r="AA32" s="274"/>
      <c r="AB32" s="320" t="s">
        <v>211</v>
      </c>
      <c r="AC32" s="274"/>
      <c r="AD32" s="329" t="s">
        <v>211</v>
      </c>
      <c r="AE32" s="232"/>
      <c r="AF32" s="426">
        <v>0</v>
      </c>
      <c r="AG32" s="426">
        <v>0</v>
      </c>
      <c r="AH32" s="426">
        <v>0</v>
      </c>
      <c r="AI32" s="426">
        <v>0</v>
      </c>
      <c r="AJ32" s="426">
        <v>0</v>
      </c>
      <c r="AK32" s="426">
        <v>0</v>
      </c>
      <c r="AL32" s="426">
        <v>0</v>
      </c>
      <c r="AM32" s="426">
        <v>0</v>
      </c>
      <c r="AN32" s="426">
        <v>0</v>
      </c>
      <c r="AO32" s="426">
        <v>18</v>
      </c>
      <c r="AP32" s="426">
        <v>0</v>
      </c>
      <c r="AQ32" s="426">
        <v>0</v>
      </c>
      <c r="AR32" s="426">
        <v>0</v>
      </c>
      <c r="AS32" s="426">
        <v>48</v>
      </c>
      <c r="AT32" s="426">
        <v>0</v>
      </c>
      <c r="AU32" s="426">
        <v>0</v>
      </c>
      <c r="AV32" s="426">
        <v>0</v>
      </c>
      <c r="AW32" s="426">
        <v>0</v>
      </c>
      <c r="AX32" s="426">
        <v>0</v>
      </c>
      <c r="AY32" s="426">
        <v>0</v>
      </c>
      <c r="AZ32" s="426"/>
      <c r="BA32" s="426">
        <v>0</v>
      </c>
      <c r="BB32" s="426">
        <v>0</v>
      </c>
      <c r="BC32" s="426">
        <v>0</v>
      </c>
      <c r="BD32" s="426">
        <v>0</v>
      </c>
      <c r="BE32" s="426">
        <v>0</v>
      </c>
      <c r="BF32" s="426">
        <v>0</v>
      </c>
      <c r="BG32" s="426">
        <v>0</v>
      </c>
      <c r="BH32" s="426">
        <v>0</v>
      </c>
      <c r="BI32" s="426">
        <v>0</v>
      </c>
      <c r="BJ32" s="232"/>
      <c r="BK32" s="202" t="s">
        <v>211</v>
      </c>
      <c r="BL32" s="204" t="s">
        <v>211</v>
      </c>
      <c r="BM32" s="202" t="s">
        <v>211</v>
      </c>
      <c r="BN32" s="204" t="s">
        <v>211</v>
      </c>
      <c r="BO32" s="202" t="s">
        <v>211</v>
      </c>
      <c r="BP32" s="204" t="s">
        <v>211</v>
      </c>
      <c r="BQ32" s="232"/>
      <c r="BR32" s="202" t="s">
        <v>211</v>
      </c>
      <c r="BS32" s="204" t="s">
        <v>211</v>
      </c>
      <c r="BT32" s="202" t="s">
        <v>211</v>
      </c>
      <c r="BU32" s="204" t="s">
        <v>211</v>
      </c>
      <c r="BV32" s="202" t="s">
        <v>211</v>
      </c>
      <c r="BW32" s="204" t="s">
        <v>211</v>
      </c>
      <c r="BX32" s="202" t="s">
        <v>211</v>
      </c>
      <c r="BY32" s="232"/>
      <c r="BZ32" s="371" t="s">
        <v>211</v>
      </c>
      <c r="CA32" s="184" t="s">
        <v>211</v>
      </c>
      <c r="CB32" s="371" t="s">
        <v>211</v>
      </c>
      <c r="CC32" s="184" t="s">
        <v>211</v>
      </c>
      <c r="CD32" s="371" t="s">
        <v>211</v>
      </c>
      <c r="CE32" s="184" t="s">
        <v>211</v>
      </c>
      <c r="CF32" s="371" t="s">
        <v>211</v>
      </c>
      <c r="CG32" s="184" t="s">
        <v>211</v>
      </c>
      <c r="CH32" s="371" t="s">
        <v>211</v>
      </c>
      <c r="CI32" s="184" t="s">
        <v>211</v>
      </c>
      <c r="CJ32" s="371" t="s">
        <v>211</v>
      </c>
      <c r="CK32" s="184" t="s">
        <v>211</v>
      </c>
      <c r="CL32" s="232"/>
      <c r="CM32" s="371" t="s">
        <v>211</v>
      </c>
      <c r="CN32" s="184" t="s">
        <v>211</v>
      </c>
      <c r="CO32" s="371" t="s">
        <v>211</v>
      </c>
      <c r="CP32" s="184" t="s">
        <v>211</v>
      </c>
      <c r="CQ32" s="371" t="s">
        <v>211</v>
      </c>
      <c r="CR32" s="184" t="s">
        <v>211</v>
      </c>
      <c r="CS32" s="371" t="s">
        <v>211</v>
      </c>
      <c r="CT32" s="184" t="s">
        <v>211</v>
      </c>
      <c r="CU32" s="371" t="s">
        <v>211</v>
      </c>
      <c r="CV32" s="184" t="s">
        <v>211</v>
      </c>
      <c r="CW32" s="371" t="s">
        <v>211</v>
      </c>
      <c r="CX32" s="184" t="s">
        <v>211</v>
      </c>
      <c r="CY32" s="232"/>
      <c r="CZ32" s="371" t="s">
        <v>211</v>
      </c>
      <c r="DA32" s="184" t="s">
        <v>211</v>
      </c>
      <c r="DB32" s="371" t="s">
        <v>211</v>
      </c>
      <c r="DC32" s="184" t="s">
        <v>211</v>
      </c>
      <c r="DD32" s="371" t="s">
        <v>211</v>
      </c>
      <c r="DE32" s="184" t="s">
        <v>211</v>
      </c>
      <c r="DF32" s="232"/>
      <c r="DG32" s="371" t="s">
        <v>211</v>
      </c>
      <c r="DH32" s="184" t="s">
        <v>211</v>
      </c>
      <c r="DI32" s="232"/>
      <c r="DK32" s="513">
        <f t="shared" si="0"/>
        <v>66</v>
      </c>
      <c r="DL32" s="502" t="s">
        <v>255</v>
      </c>
      <c r="DM32" s="504" t="s">
        <v>257</v>
      </c>
    </row>
    <row r="33" spans="1:117" s="205" customFormat="1" ht="16" thickBot="1">
      <c r="A33" s="218"/>
      <c r="B33" s="196"/>
      <c r="C33" s="183"/>
      <c r="D33" s="247"/>
      <c r="E33" s="280" t="s">
        <v>258</v>
      </c>
      <c r="F33" s="218"/>
      <c r="G33" s="350" t="s">
        <v>211</v>
      </c>
      <c r="H33" s="352"/>
      <c r="I33" s="335" t="s">
        <v>211</v>
      </c>
      <c r="J33" s="335" t="s">
        <v>211</v>
      </c>
      <c r="K33" s="352"/>
      <c r="L33" s="335" t="s">
        <v>211</v>
      </c>
      <c r="M33" s="218"/>
      <c r="N33" s="335" t="s">
        <v>211</v>
      </c>
      <c r="O33" s="335" t="s">
        <v>211</v>
      </c>
      <c r="P33" s="335" t="s">
        <v>211</v>
      </c>
      <c r="Q33" s="335" t="s">
        <v>211</v>
      </c>
      <c r="R33" s="335" t="s">
        <v>211</v>
      </c>
      <c r="S33" s="335" t="s">
        <v>211</v>
      </c>
      <c r="T33" s="335" t="s">
        <v>211</v>
      </c>
      <c r="U33" s="335" t="s">
        <v>211</v>
      </c>
      <c r="V33" s="218"/>
      <c r="W33" s="318" t="s">
        <v>211</v>
      </c>
      <c r="X33" s="318" t="s">
        <v>211</v>
      </c>
      <c r="Y33" s="275"/>
      <c r="Z33" s="318" t="s">
        <v>211</v>
      </c>
      <c r="AA33" s="275"/>
      <c r="AB33" s="318" t="s">
        <v>211</v>
      </c>
      <c r="AC33" s="275"/>
      <c r="AD33" s="327" t="s">
        <v>211</v>
      </c>
      <c r="AE33" s="218"/>
      <c r="AF33" s="426" t="s">
        <v>211</v>
      </c>
      <c r="AG33" s="426" t="s">
        <v>211</v>
      </c>
      <c r="AH33" s="426" t="s">
        <v>211</v>
      </c>
      <c r="AI33" s="426" t="s">
        <v>211</v>
      </c>
      <c r="AJ33" s="426" t="s">
        <v>211</v>
      </c>
      <c r="AK33" s="426" t="s">
        <v>211</v>
      </c>
      <c r="AL33" s="426" t="s">
        <v>211</v>
      </c>
      <c r="AM33" s="426" t="s">
        <v>211</v>
      </c>
      <c r="AN33" s="426" t="s">
        <v>211</v>
      </c>
      <c r="AO33" s="426" t="s">
        <v>211</v>
      </c>
      <c r="AP33" s="426" t="s">
        <v>211</v>
      </c>
      <c r="AQ33" s="426" t="s">
        <v>211</v>
      </c>
      <c r="AR33" s="426" t="s">
        <v>211</v>
      </c>
      <c r="AS33" s="426" t="s">
        <v>211</v>
      </c>
      <c r="AT33" s="426" t="s">
        <v>211</v>
      </c>
      <c r="AU33" s="426" t="s">
        <v>211</v>
      </c>
      <c r="AV33" s="426" t="s">
        <v>211</v>
      </c>
      <c r="AW33" s="426" t="s">
        <v>211</v>
      </c>
      <c r="AX33" s="426" t="s">
        <v>211</v>
      </c>
      <c r="AY33" s="426" t="s">
        <v>211</v>
      </c>
      <c r="AZ33" s="394"/>
      <c r="BA33" s="534" t="s">
        <v>211</v>
      </c>
      <c r="BB33" s="534" t="s">
        <v>211</v>
      </c>
      <c r="BC33" s="534" t="s">
        <v>211</v>
      </c>
      <c r="BD33" s="534" t="s">
        <v>211</v>
      </c>
      <c r="BE33" s="534" t="s">
        <v>211</v>
      </c>
      <c r="BF33" s="534" t="s">
        <v>211</v>
      </c>
      <c r="BG33" s="534" t="s">
        <v>211</v>
      </c>
      <c r="BH33" s="534" t="s">
        <v>211</v>
      </c>
      <c r="BI33" s="534" t="s">
        <v>211</v>
      </c>
      <c r="BJ33" s="218"/>
      <c r="BK33" s="547" t="s">
        <v>211</v>
      </c>
      <c r="BL33" s="548" t="s">
        <v>211</v>
      </c>
      <c r="BM33" s="547" t="s">
        <v>211</v>
      </c>
      <c r="BN33" s="548" t="s">
        <v>211</v>
      </c>
      <c r="BO33" s="547" t="s">
        <v>211</v>
      </c>
      <c r="BP33" s="548" t="s">
        <v>211</v>
      </c>
      <c r="BQ33" s="218"/>
      <c r="BR33" s="547" t="s">
        <v>211</v>
      </c>
      <c r="BS33" s="548" t="s">
        <v>211</v>
      </c>
      <c r="BT33" s="547" t="s">
        <v>211</v>
      </c>
      <c r="BU33" s="548" t="s">
        <v>211</v>
      </c>
      <c r="BV33" s="547" t="s">
        <v>211</v>
      </c>
      <c r="BW33" s="548" t="s">
        <v>211</v>
      </c>
      <c r="BX33" s="547" t="s">
        <v>211</v>
      </c>
      <c r="BY33" s="218"/>
      <c r="BZ33" s="542">
        <v>11</v>
      </c>
      <c r="CA33" s="187">
        <v>0</v>
      </c>
      <c r="CB33" s="543" t="s">
        <v>211</v>
      </c>
      <c r="CC33" s="544" t="s">
        <v>211</v>
      </c>
      <c r="CD33" s="543" t="s">
        <v>211</v>
      </c>
      <c r="CE33" s="544" t="s">
        <v>211</v>
      </c>
      <c r="CF33" s="543" t="s">
        <v>211</v>
      </c>
      <c r="CG33" s="544" t="s">
        <v>211</v>
      </c>
      <c r="CH33" s="543" t="s">
        <v>211</v>
      </c>
      <c r="CI33" s="544" t="s">
        <v>211</v>
      </c>
      <c r="CJ33" s="543" t="s">
        <v>211</v>
      </c>
      <c r="CK33" s="544" t="s">
        <v>211</v>
      </c>
      <c r="CL33" s="218"/>
      <c r="CM33" s="542">
        <v>73</v>
      </c>
      <c r="CN33" s="187">
        <v>0</v>
      </c>
      <c r="CO33" s="543" t="s">
        <v>211</v>
      </c>
      <c r="CP33" s="544" t="s">
        <v>211</v>
      </c>
      <c r="CQ33" s="543" t="s">
        <v>211</v>
      </c>
      <c r="CR33" s="544" t="s">
        <v>211</v>
      </c>
      <c r="CS33" s="543" t="s">
        <v>211</v>
      </c>
      <c r="CT33" s="544" t="s">
        <v>211</v>
      </c>
      <c r="CU33" s="543" t="s">
        <v>211</v>
      </c>
      <c r="CV33" s="544" t="s">
        <v>211</v>
      </c>
      <c r="CW33" s="543" t="s">
        <v>211</v>
      </c>
      <c r="CX33" s="544" t="s">
        <v>211</v>
      </c>
      <c r="CY33" s="218"/>
      <c r="CZ33" s="543" t="s">
        <v>211</v>
      </c>
      <c r="DA33" s="544" t="s">
        <v>211</v>
      </c>
      <c r="DB33" s="543" t="s">
        <v>211</v>
      </c>
      <c r="DC33" s="544" t="s">
        <v>211</v>
      </c>
      <c r="DD33" s="543" t="s">
        <v>211</v>
      </c>
      <c r="DE33" s="544" t="s">
        <v>211</v>
      </c>
      <c r="DF33" s="218"/>
      <c r="DG33" s="542">
        <v>9</v>
      </c>
      <c r="DH33" s="187">
        <v>0</v>
      </c>
      <c r="DI33" s="218"/>
      <c r="DK33" s="515">
        <f t="shared" si="0"/>
        <v>93</v>
      </c>
      <c r="DL33" s="505" t="s">
        <v>258</v>
      </c>
      <c r="DM33" s="506"/>
    </row>
    <row r="34" spans="1:117" s="205" customFormat="1" ht="3" customHeight="1" thickBot="1">
      <c r="A34" s="226"/>
      <c r="B34" s="599"/>
      <c r="C34" s="600"/>
      <c r="D34" s="600"/>
      <c r="E34" s="601"/>
      <c r="F34" s="226"/>
      <c r="G34" s="337"/>
      <c r="H34" s="356"/>
      <c r="I34" s="337"/>
      <c r="J34" s="337"/>
      <c r="K34" s="356"/>
      <c r="L34" s="337"/>
      <c r="M34" s="226"/>
      <c r="N34" s="337"/>
      <c r="O34" s="337"/>
      <c r="P34" s="337"/>
      <c r="Q34" s="337"/>
      <c r="R34" s="337"/>
      <c r="S34" s="337"/>
      <c r="T34" s="337"/>
      <c r="U34" s="337"/>
      <c r="V34" s="226"/>
      <c r="W34" s="321"/>
      <c r="X34" s="321"/>
      <c r="Y34" s="226"/>
      <c r="Z34" s="321"/>
      <c r="AA34" s="226"/>
      <c r="AB34" s="321"/>
      <c r="AC34" s="226"/>
      <c r="AD34" s="321"/>
      <c r="AE34" s="226"/>
      <c r="AF34" s="536"/>
      <c r="AG34" s="536"/>
      <c r="AH34" s="536"/>
      <c r="AI34" s="536"/>
      <c r="AJ34" s="536"/>
      <c r="AK34" s="536"/>
      <c r="AL34" s="536"/>
      <c r="AM34" s="536"/>
      <c r="AN34" s="536"/>
      <c r="AO34" s="536"/>
      <c r="AP34" s="536"/>
      <c r="AQ34" s="536"/>
      <c r="AR34" s="536"/>
      <c r="AS34" s="536"/>
      <c r="AT34" s="536"/>
      <c r="AU34" s="536"/>
      <c r="AV34" s="536"/>
      <c r="AW34" s="536"/>
      <c r="AX34" s="536"/>
      <c r="AY34" s="536"/>
      <c r="AZ34" s="536"/>
      <c r="BA34" s="536"/>
      <c r="BB34" s="536"/>
      <c r="BC34" s="536"/>
      <c r="BD34" s="536"/>
      <c r="BE34" s="536"/>
      <c r="BF34" s="536"/>
      <c r="BG34" s="536"/>
      <c r="BH34" s="536"/>
      <c r="BI34" s="536"/>
      <c r="BJ34" s="226"/>
      <c r="BK34" s="209"/>
      <c r="BL34" s="188"/>
      <c r="BM34" s="188"/>
      <c r="BN34" s="188"/>
      <c r="BO34" s="188"/>
      <c r="BP34" s="188"/>
      <c r="BQ34" s="226"/>
      <c r="BR34" s="206"/>
      <c r="BS34" s="207"/>
      <c r="BT34" s="207"/>
      <c r="BU34" s="207"/>
      <c r="BV34" s="207"/>
      <c r="BW34" s="207"/>
      <c r="BX34" s="207"/>
      <c r="BY34" s="226"/>
      <c r="BZ34" s="207"/>
      <c r="CA34" s="208"/>
      <c r="CB34" s="188"/>
      <c r="CC34" s="188"/>
      <c r="CD34" s="188"/>
      <c r="CE34" s="188"/>
      <c r="CF34" s="188"/>
      <c r="CG34" s="188"/>
      <c r="CH34" s="188"/>
      <c r="CI34" s="188"/>
      <c r="CJ34" s="188"/>
      <c r="CK34" s="188"/>
      <c r="CL34" s="226"/>
      <c r="CM34" s="206"/>
      <c r="CN34" s="207"/>
      <c r="CO34" s="207"/>
      <c r="CP34" s="207"/>
      <c r="CQ34" s="207"/>
      <c r="CR34" s="207"/>
      <c r="CS34" s="207"/>
      <c r="CT34" s="207"/>
      <c r="CU34" s="207"/>
      <c r="CV34" s="207"/>
      <c r="CW34" s="207"/>
      <c r="CX34" s="208"/>
      <c r="CY34" s="226"/>
      <c r="CZ34" s="188"/>
      <c r="DA34" s="188"/>
      <c r="DB34" s="188"/>
      <c r="DC34" s="188"/>
      <c r="DD34" s="188"/>
      <c r="DE34" s="188"/>
      <c r="DF34" s="226"/>
      <c r="DG34" s="206"/>
      <c r="DH34" s="208"/>
      <c r="DI34" s="226"/>
      <c r="DK34" s="293"/>
    </row>
    <row r="35" spans="1:117" s="294" customFormat="1" ht="41.25" customHeight="1" thickBot="1">
      <c r="A35" s="263"/>
      <c r="B35" s="602" t="s">
        <v>212</v>
      </c>
      <c r="C35" s="603"/>
      <c r="D35" s="603"/>
      <c r="E35" s="604"/>
      <c r="F35" s="263"/>
      <c r="G35" s="338">
        <f>SUM(G16:G33)</f>
        <v>77</v>
      </c>
      <c r="H35" s="357"/>
      <c r="I35" s="338">
        <f>SUM(I16:I33)</f>
        <v>75</v>
      </c>
      <c r="J35" s="338">
        <f>SUM(J16:J33)</f>
        <v>0</v>
      </c>
      <c r="K35" s="357"/>
      <c r="L35" s="338">
        <f>SUM(L16:L33)</f>
        <v>20</v>
      </c>
      <c r="M35" s="263"/>
      <c r="N35" s="338">
        <f t="shared" ref="N35:U35" si="1">SUM(N16:N30)</f>
        <v>67</v>
      </c>
      <c r="O35" s="338">
        <f t="shared" si="1"/>
        <v>103</v>
      </c>
      <c r="P35" s="338">
        <f t="shared" ref="P35" si="2">SUM(P16:P30)</f>
        <v>89</v>
      </c>
      <c r="Q35" s="338">
        <f t="shared" si="1"/>
        <v>51</v>
      </c>
      <c r="R35" s="338">
        <f t="shared" ref="R35" si="3">SUM(R16:R30)</f>
        <v>64</v>
      </c>
      <c r="S35" s="338">
        <f t="shared" si="1"/>
        <v>12</v>
      </c>
      <c r="T35" s="338">
        <f t="shared" si="1"/>
        <v>122</v>
      </c>
      <c r="U35" s="338">
        <f t="shared" si="1"/>
        <v>137</v>
      </c>
      <c r="V35" s="263"/>
      <c r="W35" s="322">
        <f>SUM(W16:W33)</f>
        <v>321</v>
      </c>
      <c r="X35" s="322">
        <f>SUM(X16:X30)</f>
        <v>218</v>
      </c>
      <c r="Y35" s="263"/>
      <c r="Z35" s="322">
        <f>SUM(Z16:Z30)</f>
        <v>225</v>
      </c>
      <c r="AA35" s="263"/>
      <c r="AB35" s="322">
        <f>SUM(AB16:AB33)</f>
        <v>166</v>
      </c>
      <c r="AC35" s="263"/>
      <c r="AD35" s="330">
        <f>SUM(AD16:AD30)</f>
        <v>80</v>
      </c>
      <c r="AE35" s="263"/>
      <c r="AF35" s="537">
        <f>SUM(AF16:AF33)</f>
        <v>0</v>
      </c>
      <c r="AG35" s="537">
        <f t="shared" ref="AG35:AY35" si="4">SUM(AG16:AG33)</f>
        <v>0</v>
      </c>
      <c r="AH35" s="537">
        <f t="shared" si="4"/>
        <v>101</v>
      </c>
      <c r="AI35" s="537">
        <f t="shared" si="4"/>
        <v>4</v>
      </c>
      <c r="AJ35" s="537">
        <f t="shared" si="4"/>
        <v>1</v>
      </c>
      <c r="AK35" s="537">
        <f t="shared" si="4"/>
        <v>0</v>
      </c>
      <c r="AL35" s="537">
        <f t="shared" si="4"/>
        <v>0</v>
      </c>
      <c r="AM35" s="537">
        <f t="shared" si="4"/>
        <v>0</v>
      </c>
      <c r="AN35" s="537">
        <f t="shared" si="4"/>
        <v>105</v>
      </c>
      <c r="AO35" s="537">
        <f t="shared" si="4"/>
        <v>96</v>
      </c>
      <c r="AP35" s="537">
        <f t="shared" si="4"/>
        <v>30</v>
      </c>
      <c r="AQ35" s="537">
        <f t="shared" si="4"/>
        <v>107</v>
      </c>
      <c r="AR35" s="537">
        <f t="shared" si="4"/>
        <v>125</v>
      </c>
      <c r="AS35" s="537">
        <f t="shared" si="4"/>
        <v>194</v>
      </c>
      <c r="AT35" s="537">
        <f t="shared" si="4"/>
        <v>276</v>
      </c>
      <c r="AU35" s="537">
        <f t="shared" si="4"/>
        <v>211</v>
      </c>
      <c r="AV35" s="537">
        <f t="shared" si="4"/>
        <v>199</v>
      </c>
      <c r="AW35" s="537">
        <f t="shared" si="4"/>
        <v>64</v>
      </c>
      <c r="AX35" s="537">
        <f t="shared" si="4"/>
        <v>2</v>
      </c>
      <c r="AY35" s="537">
        <f t="shared" si="4"/>
        <v>0</v>
      </c>
      <c r="AZ35" s="537"/>
      <c r="BA35" s="537">
        <f>SUM(BA16:BA33)</f>
        <v>3</v>
      </c>
      <c r="BB35" s="537">
        <f t="shared" ref="BB35:BI35" si="5">SUM(BB16:BB33)</f>
        <v>48</v>
      </c>
      <c r="BC35" s="537">
        <f t="shared" si="5"/>
        <v>239</v>
      </c>
      <c r="BD35" s="537">
        <f t="shared" si="5"/>
        <v>39</v>
      </c>
      <c r="BE35" s="537">
        <f t="shared" si="5"/>
        <v>311</v>
      </c>
      <c r="BF35" s="537">
        <f t="shared" si="5"/>
        <v>313</v>
      </c>
      <c r="BG35" s="537">
        <f t="shared" si="5"/>
        <v>85</v>
      </c>
      <c r="BH35" s="537">
        <f t="shared" si="5"/>
        <v>79</v>
      </c>
      <c r="BI35" s="537">
        <f t="shared" si="5"/>
        <v>0</v>
      </c>
      <c r="BJ35" s="263"/>
      <c r="BK35" s="264">
        <f t="shared" ref="BK35:BP35" si="6">SUM(BK16:BK30)</f>
        <v>151</v>
      </c>
      <c r="BL35" s="265">
        <f t="shared" si="6"/>
        <v>82</v>
      </c>
      <c r="BM35" s="266">
        <f t="shared" si="6"/>
        <v>235</v>
      </c>
      <c r="BN35" s="267">
        <f t="shared" si="6"/>
        <v>24</v>
      </c>
      <c r="BO35" s="266">
        <f t="shared" si="6"/>
        <v>232</v>
      </c>
      <c r="BP35" s="268">
        <f t="shared" si="6"/>
        <v>216</v>
      </c>
      <c r="BQ35" s="263"/>
      <c r="BR35" s="269">
        <v>0</v>
      </c>
      <c r="BS35" s="267">
        <f t="shared" ref="BS35:BX35" si="7">SUM(BS16:BS30)</f>
        <v>21</v>
      </c>
      <c r="BT35" s="266">
        <f t="shared" si="7"/>
        <v>27</v>
      </c>
      <c r="BU35" s="270">
        <f t="shared" si="7"/>
        <v>131</v>
      </c>
      <c r="BV35" s="271">
        <f t="shared" si="7"/>
        <v>115</v>
      </c>
      <c r="BW35" s="270">
        <f t="shared" si="7"/>
        <v>180</v>
      </c>
      <c r="BX35" s="271">
        <f t="shared" si="7"/>
        <v>228</v>
      </c>
      <c r="BY35" s="263"/>
      <c r="BZ35" s="550">
        <f>SUM(BZ16:BZ33)</f>
        <v>11</v>
      </c>
      <c r="CA35" s="271">
        <f>SUM(CA16:CA33)</f>
        <v>0</v>
      </c>
      <c r="CB35" s="550">
        <f>SUM(CB16:CB30)</f>
        <v>30</v>
      </c>
      <c r="CC35" s="271">
        <f t="shared" ref="CC35" si="8">SUM(CC16:CC30)</f>
        <v>0</v>
      </c>
      <c r="CD35" s="550">
        <f>SUM(CD16:CD30)</f>
        <v>142</v>
      </c>
      <c r="CE35" s="271">
        <f t="shared" ref="CE35" si="9">SUM(CE16:CE30)</f>
        <v>63</v>
      </c>
      <c r="CF35" s="550">
        <f>SUM(CF16:CF30)</f>
        <v>188</v>
      </c>
      <c r="CG35" s="271">
        <f t="shared" ref="CG35:CK35" si="10">SUM(CG16:CG30)</f>
        <v>55</v>
      </c>
      <c r="CH35" s="550">
        <f t="shared" si="10"/>
        <v>179</v>
      </c>
      <c r="CI35" s="271">
        <f t="shared" si="10"/>
        <v>0</v>
      </c>
      <c r="CJ35" s="550">
        <f t="shared" si="10"/>
        <v>8</v>
      </c>
      <c r="CK35" s="271">
        <f t="shared" si="10"/>
        <v>0</v>
      </c>
      <c r="CL35" s="263"/>
      <c r="CM35" s="550">
        <f t="shared" ref="CM35:CX35" si="11">SUM(CM16:CM33)</f>
        <v>73</v>
      </c>
      <c r="CN35" s="271">
        <f t="shared" si="11"/>
        <v>0</v>
      </c>
      <c r="CO35" s="550">
        <f t="shared" si="11"/>
        <v>75</v>
      </c>
      <c r="CP35" s="271">
        <f t="shared" si="11"/>
        <v>4</v>
      </c>
      <c r="CQ35" s="550">
        <f t="shared" si="11"/>
        <v>138</v>
      </c>
      <c r="CR35" s="271">
        <f t="shared" si="11"/>
        <v>43</v>
      </c>
      <c r="CS35" s="550">
        <f t="shared" si="11"/>
        <v>180</v>
      </c>
      <c r="CT35" s="271">
        <f t="shared" si="11"/>
        <v>16</v>
      </c>
      <c r="CU35" s="550">
        <f t="shared" si="11"/>
        <v>136</v>
      </c>
      <c r="CV35" s="271">
        <f t="shared" si="11"/>
        <v>22</v>
      </c>
      <c r="CW35" s="550">
        <f t="shared" si="11"/>
        <v>0</v>
      </c>
      <c r="CX35" s="271">
        <f t="shared" si="11"/>
        <v>0</v>
      </c>
      <c r="CY35" s="263"/>
      <c r="CZ35" s="550">
        <f t="shared" ref="CZ35:DE35" si="12">SUM(CZ16:CZ33)</f>
        <v>0</v>
      </c>
      <c r="DA35" s="271">
        <f t="shared" si="12"/>
        <v>0</v>
      </c>
      <c r="DB35" s="550">
        <f t="shared" si="12"/>
        <v>125</v>
      </c>
      <c r="DC35" s="271">
        <f t="shared" si="12"/>
        <v>43</v>
      </c>
      <c r="DD35" s="550">
        <f t="shared" si="12"/>
        <v>262</v>
      </c>
      <c r="DE35" s="271">
        <f t="shared" si="12"/>
        <v>0</v>
      </c>
      <c r="DF35" s="263"/>
      <c r="DG35" s="550">
        <f t="shared" ref="DG35:DH35" si="13">SUM(DG16:DG33)</f>
        <v>9</v>
      </c>
      <c r="DH35" s="271">
        <f t="shared" si="13"/>
        <v>0</v>
      </c>
      <c r="DI35" s="263"/>
      <c r="DK35" s="299"/>
    </row>
    <row r="36" spans="1:117" s="295" customFormat="1" ht="3" customHeight="1" thickBot="1">
      <c r="A36" s="248"/>
      <c r="B36" s="251"/>
      <c r="C36" s="252"/>
      <c r="D36" s="254"/>
      <c r="E36" s="252"/>
      <c r="F36" s="248"/>
      <c r="G36" s="339"/>
      <c r="H36" s="358"/>
      <c r="I36" s="339"/>
      <c r="J36" s="339"/>
      <c r="K36" s="358"/>
      <c r="L36" s="339"/>
      <c r="M36" s="248"/>
      <c r="N36" s="339"/>
      <c r="O36" s="339"/>
      <c r="P36" s="339"/>
      <c r="Q36" s="339"/>
      <c r="R36" s="339"/>
      <c r="S36" s="339"/>
      <c r="T36" s="339"/>
      <c r="U36" s="339"/>
      <c r="V36" s="248"/>
      <c r="W36" s="323"/>
      <c r="X36" s="323"/>
      <c r="Y36" s="248"/>
      <c r="Z36" s="323"/>
      <c r="AA36" s="248"/>
      <c r="AB36" s="323"/>
      <c r="AC36" s="248"/>
      <c r="AD36" s="323"/>
      <c r="AE36" s="248"/>
      <c r="AF36" s="538"/>
      <c r="AG36" s="538"/>
      <c r="AH36" s="538"/>
      <c r="AI36" s="538"/>
      <c r="AJ36" s="538"/>
      <c r="AK36" s="538"/>
      <c r="AL36" s="538"/>
      <c r="AM36" s="538"/>
      <c r="AN36" s="538"/>
      <c r="AO36" s="538"/>
      <c r="AP36" s="538"/>
      <c r="AQ36" s="538"/>
      <c r="AR36" s="538"/>
      <c r="AS36" s="538"/>
      <c r="AT36" s="538"/>
      <c r="AU36" s="538"/>
      <c r="AV36" s="538"/>
      <c r="AW36" s="538"/>
      <c r="AX36" s="538"/>
      <c r="AY36" s="538"/>
      <c r="AZ36" s="538"/>
      <c r="BA36" s="538"/>
      <c r="BB36" s="538"/>
      <c r="BC36" s="538"/>
      <c r="BD36" s="538"/>
      <c r="BE36" s="538"/>
      <c r="BF36" s="538"/>
      <c r="BG36" s="538"/>
      <c r="BH36" s="538"/>
      <c r="BI36" s="538"/>
      <c r="BJ36" s="248"/>
      <c r="BK36" s="250"/>
      <c r="BL36" s="249"/>
      <c r="BM36" s="249"/>
      <c r="BN36" s="249"/>
      <c r="BO36" s="249"/>
      <c r="BP36" s="249"/>
      <c r="BQ36" s="248"/>
      <c r="BR36" s="251"/>
      <c r="BS36" s="252"/>
      <c r="BT36" s="252"/>
      <c r="BU36" s="252"/>
      <c r="BV36" s="252"/>
      <c r="BW36" s="252"/>
      <c r="BX36" s="252"/>
      <c r="BY36" s="248"/>
      <c r="BZ36" s="252"/>
      <c r="CA36" s="253"/>
      <c r="CB36" s="249"/>
      <c r="CC36" s="249"/>
      <c r="CD36" s="249"/>
      <c r="CE36" s="249"/>
      <c r="CF36" s="249"/>
      <c r="CG36" s="249"/>
      <c r="CH36" s="249"/>
      <c r="CI36" s="216"/>
      <c r="CJ36" s="249"/>
      <c r="CK36" s="216"/>
      <c r="CL36" s="248"/>
      <c r="CM36" s="251"/>
      <c r="CN36" s="254"/>
      <c r="CO36" s="252"/>
      <c r="CP36" s="254"/>
      <c r="CQ36" s="252"/>
      <c r="CR36" s="254"/>
      <c r="CS36" s="252"/>
      <c r="CT36" s="254"/>
      <c r="CU36" s="252"/>
      <c r="CV36" s="254"/>
      <c r="CW36" s="252"/>
      <c r="CX36" s="255"/>
      <c r="CY36" s="248"/>
      <c r="CZ36" s="249"/>
      <c r="DA36" s="216"/>
      <c r="DB36" s="249"/>
      <c r="DC36" s="216"/>
      <c r="DD36" s="249"/>
      <c r="DE36" s="216"/>
      <c r="DF36" s="248"/>
      <c r="DG36" s="251"/>
      <c r="DH36" s="255"/>
      <c r="DI36" s="248"/>
      <c r="DK36" s="300"/>
      <c r="DL36" s="252"/>
      <c r="DM36" s="254"/>
    </row>
    <row r="37" spans="1:117" s="296" customFormat="1" ht="76.5" customHeight="1" thickBot="1">
      <c r="A37" s="281"/>
      <c r="B37" s="605" t="s">
        <v>213</v>
      </c>
      <c r="C37" s="606"/>
      <c r="D37" s="606"/>
      <c r="E37" s="607"/>
      <c r="F37" s="281"/>
      <c r="G37" s="340">
        <f>SUM(G18:G34)</f>
        <v>77</v>
      </c>
      <c r="H37" s="359"/>
      <c r="I37" s="340">
        <f>SUM(I16:I33)</f>
        <v>75</v>
      </c>
      <c r="J37" s="340">
        <f>SUM(J16:J33)</f>
        <v>0</v>
      </c>
      <c r="K37" s="359"/>
      <c r="L37" s="340">
        <f>SUM(L18:L34)</f>
        <v>20</v>
      </c>
      <c r="M37" s="281"/>
      <c r="N37" s="340">
        <f t="shared" ref="N37:U37" si="14">SUM(N18:N34)</f>
        <v>67</v>
      </c>
      <c r="O37" s="340">
        <f t="shared" si="14"/>
        <v>103</v>
      </c>
      <c r="P37" s="340">
        <f t="shared" ref="P37" si="15">SUM(P18:P34)</f>
        <v>89</v>
      </c>
      <c r="Q37" s="340">
        <f t="shared" si="14"/>
        <v>51</v>
      </c>
      <c r="R37" s="340">
        <f t="shared" ref="R37" si="16">SUM(R18:R34)</f>
        <v>64</v>
      </c>
      <c r="S37" s="340">
        <f t="shared" si="14"/>
        <v>12</v>
      </c>
      <c r="T37" s="340">
        <f t="shared" si="14"/>
        <v>122</v>
      </c>
      <c r="U37" s="340">
        <f t="shared" si="14"/>
        <v>137</v>
      </c>
      <c r="V37" s="281"/>
      <c r="W37" s="324">
        <f>SUM(W18:W34)</f>
        <v>319</v>
      </c>
      <c r="X37" s="324">
        <f>SUM(X18:X34)</f>
        <v>218</v>
      </c>
      <c r="Y37" s="281"/>
      <c r="Z37" s="324">
        <f>SUM(Z18:Z34)</f>
        <v>225</v>
      </c>
      <c r="AA37" s="281"/>
      <c r="AB37" s="324">
        <f>SUM(AB18:AB34)</f>
        <v>166</v>
      </c>
      <c r="AC37" s="281"/>
      <c r="AD37" s="331">
        <f>SUM(AD18:AD34)</f>
        <v>80</v>
      </c>
      <c r="AE37" s="281"/>
      <c r="AF37" s="539">
        <f>SUM(AF16:AF33)</f>
        <v>0</v>
      </c>
      <c r="AG37" s="539">
        <f t="shared" ref="AG37:AY37" si="17">SUM(AG16:AG33)</f>
        <v>0</v>
      </c>
      <c r="AH37" s="539">
        <f t="shared" si="17"/>
        <v>101</v>
      </c>
      <c r="AI37" s="539">
        <f t="shared" si="17"/>
        <v>4</v>
      </c>
      <c r="AJ37" s="539">
        <f t="shared" si="17"/>
        <v>1</v>
      </c>
      <c r="AK37" s="539">
        <f t="shared" si="17"/>
        <v>0</v>
      </c>
      <c r="AL37" s="539">
        <f t="shared" si="17"/>
        <v>0</v>
      </c>
      <c r="AM37" s="539">
        <f t="shared" si="17"/>
        <v>0</v>
      </c>
      <c r="AN37" s="539">
        <f t="shared" si="17"/>
        <v>105</v>
      </c>
      <c r="AO37" s="539">
        <f t="shared" si="17"/>
        <v>96</v>
      </c>
      <c r="AP37" s="539">
        <f t="shared" si="17"/>
        <v>30</v>
      </c>
      <c r="AQ37" s="539">
        <f t="shared" si="17"/>
        <v>107</v>
      </c>
      <c r="AR37" s="539">
        <f t="shared" si="17"/>
        <v>125</v>
      </c>
      <c r="AS37" s="539">
        <f t="shared" si="17"/>
        <v>194</v>
      </c>
      <c r="AT37" s="539">
        <f t="shared" si="17"/>
        <v>276</v>
      </c>
      <c r="AU37" s="539">
        <f t="shared" si="17"/>
        <v>211</v>
      </c>
      <c r="AV37" s="539">
        <f t="shared" si="17"/>
        <v>199</v>
      </c>
      <c r="AW37" s="539">
        <f t="shared" si="17"/>
        <v>64</v>
      </c>
      <c r="AX37" s="539">
        <f t="shared" si="17"/>
        <v>2</v>
      </c>
      <c r="AY37" s="539">
        <f t="shared" si="17"/>
        <v>0</v>
      </c>
      <c r="AZ37" s="539"/>
      <c r="BA37" s="539">
        <f>SUM(BA16:BA33)</f>
        <v>3</v>
      </c>
      <c r="BB37" s="539">
        <f t="shared" ref="BB37:BI37" si="18">SUM(BB16:BB33)</f>
        <v>48</v>
      </c>
      <c r="BC37" s="539">
        <f t="shared" si="18"/>
        <v>239</v>
      </c>
      <c r="BD37" s="539">
        <f t="shared" si="18"/>
        <v>39</v>
      </c>
      <c r="BE37" s="539">
        <f t="shared" si="18"/>
        <v>311</v>
      </c>
      <c r="BF37" s="539">
        <f t="shared" si="18"/>
        <v>313</v>
      </c>
      <c r="BG37" s="539">
        <f t="shared" si="18"/>
        <v>85</v>
      </c>
      <c r="BH37" s="539">
        <f t="shared" si="18"/>
        <v>79</v>
      </c>
      <c r="BI37" s="539">
        <f t="shared" si="18"/>
        <v>0</v>
      </c>
      <c r="BJ37" s="281"/>
      <c r="BK37" s="282">
        <f t="shared" ref="BK37:BP37" si="19">SUM(BK18:BK34)</f>
        <v>148</v>
      </c>
      <c r="BL37" s="283">
        <f>SUM(BL18:BL34)</f>
        <v>81</v>
      </c>
      <c r="BM37" s="284">
        <f>SUM(BM18:BM34)</f>
        <v>235</v>
      </c>
      <c r="BN37" s="285">
        <f t="shared" si="19"/>
        <v>24</v>
      </c>
      <c r="BO37" s="284">
        <f t="shared" si="19"/>
        <v>232</v>
      </c>
      <c r="BP37" s="286">
        <f t="shared" si="19"/>
        <v>216</v>
      </c>
      <c r="BQ37" s="281"/>
      <c r="BR37" s="287">
        <v>0</v>
      </c>
      <c r="BS37" s="285">
        <f t="shared" ref="BS37:BX37" si="20">SUM(BS18:BS34)</f>
        <v>21</v>
      </c>
      <c r="BT37" s="284">
        <f t="shared" si="20"/>
        <v>27</v>
      </c>
      <c r="BU37" s="288">
        <f t="shared" si="20"/>
        <v>131</v>
      </c>
      <c r="BV37" s="289">
        <f t="shared" si="20"/>
        <v>115</v>
      </c>
      <c r="BW37" s="288">
        <f t="shared" si="20"/>
        <v>180</v>
      </c>
      <c r="BX37" s="289">
        <f t="shared" si="20"/>
        <v>228</v>
      </c>
      <c r="BY37" s="281"/>
      <c r="BZ37" s="608">
        <f>BZ35+CA35</f>
        <v>11</v>
      </c>
      <c r="CA37" s="609"/>
      <c r="CB37" s="610">
        <f>CB35+CC35</f>
        <v>30</v>
      </c>
      <c r="CC37" s="609"/>
      <c r="CD37" s="608">
        <f>CD35+CE35</f>
        <v>205</v>
      </c>
      <c r="CE37" s="609"/>
      <c r="CF37" s="608">
        <f>CF35+CG35</f>
        <v>243</v>
      </c>
      <c r="CG37" s="609"/>
      <c r="CH37" s="608">
        <f>CH35+CI35</f>
        <v>179</v>
      </c>
      <c r="CI37" s="609"/>
      <c r="CJ37" s="608">
        <f>CJ35+CK35</f>
        <v>8</v>
      </c>
      <c r="CK37" s="610"/>
      <c r="CL37" s="281"/>
      <c r="CM37" s="608">
        <f>CM35+CN35</f>
        <v>73</v>
      </c>
      <c r="CN37" s="609"/>
      <c r="CO37" s="608">
        <f>CO35+CP35</f>
        <v>79</v>
      </c>
      <c r="CP37" s="609"/>
      <c r="CQ37" s="608">
        <f>CQ35+CR35</f>
        <v>181</v>
      </c>
      <c r="CR37" s="609"/>
      <c r="CS37" s="608">
        <f>CS35+CT35</f>
        <v>196</v>
      </c>
      <c r="CT37" s="609"/>
      <c r="CU37" s="608">
        <f>CU35+CV35</f>
        <v>158</v>
      </c>
      <c r="CV37" s="609"/>
      <c r="CW37" s="608">
        <f>CW35+CX35</f>
        <v>0</v>
      </c>
      <c r="CX37" s="609"/>
      <c r="CY37" s="281"/>
      <c r="CZ37" s="610">
        <f>CZ35+DA35</f>
        <v>0</v>
      </c>
      <c r="DA37" s="609"/>
      <c r="DB37" s="608">
        <f>DB35+DC35</f>
        <v>168</v>
      </c>
      <c r="DC37" s="609"/>
      <c r="DD37" s="608">
        <f>DD35+DE35</f>
        <v>262</v>
      </c>
      <c r="DE37" s="610"/>
      <c r="DF37" s="281"/>
      <c r="DG37" s="608">
        <f>DG35+DH35</f>
        <v>9</v>
      </c>
      <c r="DH37" s="609"/>
      <c r="DI37" s="281"/>
      <c r="DK37" s="301"/>
    </row>
    <row r="38" spans="1:117" s="205" customFormat="1">
      <c r="A38" s="181"/>
      <c r="B38" s="181"/>
      <c r="C38" s="181"/>
      <c r="D38" s="182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  <c r="BK38" s="181"/>
      <c r="BL38" s="181"/>
      <c r="BM38" s="181"/>
      <c r="BN38" s="181"/>
      <c r="BO38" s="181"/>
      <c r="BP38" s="181"/>
      <c r="BQ38" s="181"/>
      <c r="BR38" s="181"/>
      <c r="BS38" s="181"/>
      <c r="BT38" s="181"/>
      <c r="BU38" s="181"/>
      <c r="BV38" s="181"/>
      <c r="BW38" s="181"/>
      <c r="BX38" s="181"/>
      <c r="BY38" s="181"/>
      <c r="BZ38" s="181"/>
      <c r="CA38" s="181"/>
      <c r="CB38" s="181"/>
      <c r="CC38" s="181"/>
      <c r="CD38" s="181"/>
      <c r="CE38" s="181"/>
      <c r="CF38" s="181"/>
      <c r="CG38" s="182"/>
      <c r="CH38" s="182"/>
      <c r="CI38" s="182"/>
      <c r="CJ38" s="182"/>
      <c r="CK38" s="182"/>
      <c r="CL38" s="181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  <c r="CY38" s="181"/>
      <c r="CZ38" s="182"/>
      <c r="DA38" s="182"/>
      <c r="DB38" s="182"/>
      <c r="DC38" s="182"/>
      <c r="DD38" s="182"/>
      <c r="DE38" s="182"/>
      <c r="DF38" s="181"/>
      <c r="DG38" s="182"/>
      <c r="DH38" s="182"/>
      <c r="DI38" s="181"/>
      <c r="DK38" s="293"/>
      <c r="DL38" s="181"/>
      <c r="DM38" s="182"/>
    </row>
    <row r="39" spans="1:117" s="293" customFormat="1" ht="27.75" hidden="1" customHeight="1">
      <c r="A39" s="181"/>
      <c r="C39" s="181"/>
      <c r="D39" s="181"/>
      <c r="E39" s="181"/>
      <c r="F39" s="181"/>
      <c r="G39" s="181" t="s">
        <v>222</v>
      </c>
      <c r="H39" s="181"/>
      <c r="I39" s="181" t="s">
        <v>222</v>
      </c>
      <c r="J39" s="181" t="s">
        <v>222</v>
      </c>
      <c r="K39" s="181"/>
      <c r="L39" s="181" t="s">
        <v>222</v>
      </c>
      <c r="M39" s="181"/>
      <c r="N39" s="181" t="s">
        <v>222</v>
      </c>
      <c r="O39" s="181" t="s">
        <v>222</v>
      </c>
      <c r="P39" s="181" t="s">
        <v>222</v>
      </c>
      <c r="Q39" s="181" t="s">
        <v>222</v>
      </c>
      <c r="R39" s="181" t="s">
        <v>222</v>
      </c>
      <c r="S39" s="181" t="s">
        <v>222</v>
      </c>
      <c r="T39" s="181" t="s">
        <v>222</v>
      </c>
      <c r="U39" s="181" t="s">
        <v>222</v>
      </c>
      <c r="V39" s="181"/>
      <c r="W39" s="181" t="s">
        <v>222</v>
      </c>
      <c r="X39" s="181" t="s">
        <v>222</v>
      </c>
      <c r="Y39" s="181"/>
      <c r="Z39" s="181" t="s">
        <v>222</v>
      </c>
      <c r="AA39" s="181"/>
      <c r="AB39" s="181" t="s">
        <v>222</v>
      </c>
      <c r="AC39" s="181"/>
      <c r="AD39" s="181" t="s">
        <v>222</v>
      </c>
      <c r="AE39" s="181"/>
      <c r="AF39" s="181" t="s">
        <v>222</v>
      </c>
      <c r="AG39" s="181" t="s">
        <v>222</v>
      </c>
      <c r="AH39" s="181" t="s">
        <v>222</v>
      </c>
      <c r="AI39" s="181" t="s">
        <v>222</v>
      </c>
      <c r="AJ39" s="181" t="s">
        <v>222</v>
      </c>
      <c r="AK39" s="181" t="s">
        <v>222</v>
      </c>
      <c r="AL39" s="181" t="s">
        <v>222</v>
      </c>
      <c r="AM39" s="181" t="s">
        <v>222</v>
      </c>
      <c r="AN39" s="181" t="s">
        <v>222</v>
      </c>
      <c r="AO39" s="181" t="s">
        <v>222</v>
      </c>
      <c r="AP39" s="181" t="s">
        <v>222</v>
      </c>
      <c r="AQ39" s="181" t="s">
        <v>222</v>
      </c>
      <c r="AR39" s="181" t="s">
        <v>222</v>
      </c>
      <c r="AS39" s="181" t="s">
        <v>222</v>
      </c>
      <c r="AT39" s="181" t="s">
        <v>222</v>
      </c>
      <c r="AU39" s="181" t="s">
        <v>222</v>
      </c>
      <c r="AV39" s="181" t="s">
        <v>222</v>
      </c>
      <c r="AW39" s="181" t="s">
        <v>222</v>
      </c>
      <c r="AX39" s="181" t="s">
        <v>222</v>
      </c>
      <c r="AY39" s="181" t="s">
        <v>222</v>
      </c>
      <c r="AZ39" s="181"/>
      <c r="BA39" s="181" t="s">
        <v>222</v>
      </c>
      <c r="BB39" s="181" t="s">
        <v>222</v>
      </c>
      <c r="BC39" s="181" t="s">
        <v>222</v>
      </c>
      <c r="BD39" s="181" t="s">
        <v>222</v>
      </c>
      <c r="BE39" s="181" t="s">
        <v>222</v>
      </c>
      <c r="BF39" s="181" t="s">
        <v>222</v>
      </c>
      <c r="BG39" s="181" t="s">
        <v>222</v>
      </c>
      <c r="BH39" s="181" t="s">
        <v>222</v>
      </c>
      <c r="BI39" s="181" t="s">
        <v>222</v>
      </c>
      <c r="BJ39" s="181"/>
      <c r="BK39" s="181" t="s">
        <v>222</v>
      </c>
      <c r="BL39" s="181" t="s">
        <v>222</v>
      </c>
      <c r="BM39" s="181" t="s">
        <v>222</v>
      </c>
      <c r="BN39" s="181" t="s">
        <v>222</v>
      </c>
      <c r="BO39" s="181" t="s">
        <v>222</v>
      </c>
      <c r="BP39" s="181" t="s">
        <v>222</v>
      </c>
      <c r="BQ39" s="181"/>
      <c r="BR39" s="181" t="s">
        <v>222</v>
      </c>
      <c r="BS39" s="181" t="s">
        <v>222</v>
      </c>
      <c r="BT39" s="181" t="s">
        <v>222</v>
      </c>
      <c r="BU39" s="181" t="s">
        <v>222</v>
      </c>
      <c r="BV39" s="181" t="s">
        <v>222</v>
      </c>
      <c r="BW39" s="181" t="s">
        <v>222</v>
      </c>
      <c r="BX39" s="181" t="s">
        <v>222</v>
      </c>
      <c r="BY39" s="181"/>
      <c r="BZ39" s="181" t="s">
        <v>222</v>
      </c>
      <c r="CA39" s="181"/>
      <c r="CB39" s="181" t="s">
        <v>222</v>
      </c>
      <c r="CC39" s="181"/>
      <c r="CD39" s="181" t="s">
        <v>222</v>
      </c>
      <c r="CE39" s="181"/>
      <c r="CF39" s="181" t="s">
        <v>222</v>
      </c>
      <c r="CG39" s="182"/>
      <c r="CH39" s="182" t="s">
        <v>222</v>
      </c>
      <c r="CI39" s="182"/>
      <c r="CJ39" s="182" t="s">
        <v>222</v>
      </c>
      <c r="CK39" s="182"/>
      <c r="CL39" s="181"/>
      <c r="CM39" s="182" t="s">
        <v>222</v>
      </c>
      <c r="CN39" s="182"/>
      <c r="CO39" s="182" t="s">
        <v>222</v>
      </c>
      <c r="CP39" s="182"/>
      <c r="CQ39" s="182" t="s">
        <v>222</v>
      </c>
      <c r="CR39" s="182"/>
      <c r="CS39" s="182" t="s">
        <v>222</v>
      </c>
      <c r="CT39" s="182"/>
      <c r="CU39" s="182" t="s">
        <v>222</v>
      </c>
      <c r="CV39" s="182"/>
      <c r="CW39" s="182" t="s">
        <v>222</v>
      </c>
      <c r="CX39" s="182"/>
      <c r="CY39" s="181"/>
      <c r="CZ39" s="182" t="s">
        <v>222</v>
      </c>
      <c r="DA39" s="182"/>
      <c r="DB39" s="182" t="s">
        <v>222</v>
      </c>
      <c r="DC39" s="182"/>
      <c r="DD39" s="182" t="s">
        <v>222</v>
      </c>
      <c r="DE39" s="182"/>
      <c r="DF39" s="181"/>
      <c r="DG39" s="182" t="s">
        <v>222</v>
      </c>
      <c r="DH39" s="182"/>
      <c r="DI39" s="181"/>
      <c r="DL39" s="181"/>
      <c r="DM39" s="181"/>
    </row>
    <row r="40" spans="1:117" s="205" customFormat="1" hidden="1">
      <c r="A40" s="181"/>
      <c r="C40" s="181"/>
      <c r="D40" s="182"/>
      <c r="E40" s="181"/>
      <c r="F40" s="181"/>
      <c r="G40" s="181" t="s">
        <v>223</v>
      </c>
      <c r="H40" s="181"/>
      <c r="I40" s="181" t="s">
        <v>223</v>
      </c>
      <c r="J40" s="181" t="s">
        <v>223</v>
      </c>
      <c r="K40" s="181"/>
      <c r="L40" s="181" t="s">
        <v>223</v>
      </c>
      <c r="M40" s="181"/>
      <c r="N40" s="181" t="s">
        <v>223</v>
      </c>
      <c r="O40" s="181" t="s">
        <v>223</v>
      </c>
      <c r="P40" s="181" t="s">
        <v>223</v>
      </c>
      <c r="Q40" s="181" t="s">
        <v>223</v>
      </c>
      <c r="R40" s="181" t="s">
        <v>223</v>
      </c>
      <c r="S40" s="181" t="s">
        <v>223</v>
      </c>
      <c r="T40" s="181" t="s">
        <v>223</v>
      </c>
      <c r="U40" s="181" t="s">
        <v>223</v>
      </c>
      <c r="V40" s="181"/>
      <c r="W40" s="181" t="s">
        <v>223</v>
      </c>
      <c r="X40" s="181" t="s">
        <v>223</v>
      </c>
      <c r="Y40" s="181"/>
      <c r="Z40" s="181" t="s">
        <v>223</v>
      </c>
      <c r="AA40" s="181"/>
      <c r="AB40" s="181" t="s">
        <v>223</v>
      </c>
      <c r="AC40" s="181"/>
      <c r="AD40" s="181" t="s">
        <v>223</v>
      </c>
      <c r="AE40" s="181"/>
      <c r="AF40" s="181" t="s">
        <v>223</v>
      </c>
      <c r="AG40" s="181" t="s">
        <v>223</v>
      </c>
      <c r="AH40" s="181" t="s">
        <v>223</v>
      </c>
      <c r="AI40" s="181" t="s">
        <v>223</v>
      </c>
      <c r="AJ40" s="181" t="s">
        <v>223</v>
      </c>
      <c r="AK40" s="181" t="s">
        <v>223</v>
      </c>
      <c r="AL40" s="181" t="s">
        <v>223</v>
      </c>
      <c r="AM40" s="181" t="s">
        <v>223</v>
      </c>
      <c r="AN40" s="181" t="s">
        <v>223</v>
      </c>
      <c r="AO40" s="181" t="s">
        <v>223</v>
      </c>
      <c r="AP40" s="181" t="s">
        <v>223</v>
      </c>
      <c r="AQ40" s="181" t="s">
        <v>223</v>
      </c>
      <c r="AR40" s="181" t="s">
        <v>223</v>
      </c>
      <c r="AS40" s="181" t="s">
        <v>223</v>
      </c>
      <c r="AT40" s="181" t="s">
        <v>223</v>
      </c>
      <c r="AU40" s="181" t="s">
        <v>223</v>
      </c>
      <c r="AV40" s="181" t="s">
        <v>223</v>
      </c>
      <c r="AW40" s="181" t="s">
        <v>223</v>
      </c>
      <c r="AX40" s="181" t="s">
        <v>223</v>
      </c>
      <c r="AY40" s="181" t="s">
        <v>223</v>
      </c>
      <c r="AZ40" s="181"/>
      <c r="BA40" s="181" t="s">
        <v>223</v>
      </c>
      <c r="BB40" s="181" t="s">
        <v>223</v>
      </c>
      <c r="BC40" s="181" t="s">
        <v>223</v>
      </c>
      <c r="BD40" s="181" t="s">
        <v>223</v>
      </c>
      <c r="BE40" s="181" t="s">
        <v>223</v>
      </c>
      <c r="BF40" s="181" t="s">
        <v>223</v>
      </c>
      <c r="BG40" s="181" t="s">
        <v>223</v>
      </c>
      <c r="BH40" s="181" t="s">
        <v>223</v>
      </c>
      <c r="BI40" s="181" t="s">
        <v>223</v>
      </c>
      <c r="BJ40" s="181"/>
      <c r="BK40" s="181" t="s">
        <v>223</v>
      </c>
      <c r="BL40" s="181" t="s">
        <v>223</v>
      </c>
      <c r="BM40" s="181" t="s">
        <v>223</v>
      </c>
      <c r="BN40" s="181" t="s">
        <v>223</v>
      </c>
      <c r="BO40" s="181" t="s">
        <v>223</v>
      </c>
      <c r="BP40" s="181" t="s">
        <v>223</v>
      </c>
      <c r="BQ40" s="181"/>
      <c r="BR40" s="181" t="s">
        <v>223</v>
      </c>
      <c r="BS40" s="181" t="s">
        <v>222</v>
      </c>
      <c r="BT40" s="181" t="s">
        <v>222</v>
      </c>
      <c r="BU40" s="181" t="s">
        <v>222</v>
      </c>
      <c r="BV40" s="181" t="s">
        <v>222</v>
      </c>
      <c r="BW40" s="181" t="s">
        <v>222</v>
      </c>
      <c r="BX40" s="181" t="s">
        <v>222</v>
      </c>
      <c r="BY40" s="181"/>
      <c r="BZ40" s="181" t="s">
        <v>223</v>
      </c>
      <c r="CA40" s="181"/>
      <c r="CB40" s="181" t="s">
        <v>223</v>
      </c>
      <c r="CC40" s="181"/>
      <c r="CD40" s="181" t="s">
        <v>223</v>
      </c>
      <c r="CE40" s="181"/>
      <c r="CF40" s="181" t="s">
        <v>223</v>
      </c>
      <c r="CG40" s="182"/>
      <c r="CH40" s="182" t="s">
        <v>223</v>
      </c>
      <c r="CI40" s="182"/>
      <c r="CJ40" s="182" t="s">
        <v>223</v>
      </c>
      <c r="CK40" s="182"/>
      <c r="CL40" s="181"/>
      <c r="CM40" s="182" t="s">
        <v>223</v>
      </c>
      <c r="CN40" s="182"/>
      <c r="CO40" s="182" t="s">
        <v>223</v>
      </c>
      <c r="CP40" s="182"/>
      <c r="CQ40" s="182" t="s">
        <v>223</v>
      </c>
      <c r="CR40" s="182"/>
      <c r="CS40" s="182" t="s">
        <v>223</v>
      </c>
      <c r="CT40" s="182"/>
      <c r="CU40" s="182" t="s">
        <v>223</v>
      </c>
      <c r="CV40" s="182"/>
      <c r="CW40" s="182" t="s">
        <v>223</v>
      </c>
      <c r="CX40" s="182"/>
      <c r="CY40" s="181"/>
      <c r="CZ40" s="182" t="s">
        <v>223</v>
      </c>
      <c r="DA40" s="182"/>
      <c r="DB40" s="182" t="s">
        <v>223</v>
      </c>
      <c r="DC40" s="182"/>
      <c r="DD40" s="182" t="s">
        <v>223</v>
      </c>
      <c r="DE40" s="182"/>
      <c r="DF40" s="181"/>
      <c r="DG40" s="182" t="s">
        <v>223</v>
      </c>
      <c r="DH40" s="182"/>
      <c r="DI40" s="181"/>
      <c r="DK40" s="293"/>
      <c r="DL40" s="181"/>
      <c r="DM40" s="182"/>
    </row>
    <row r="41" spans="1:117" s="293" customFormat="1" hidden="1">
      <c r="A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  <c r="BF41" s="181"/>
      <c r="BG41" s="181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1"/>
      <c r="CE41" s="181"/>
      <c r="CF41" s="181"/>
      <c r="CG41" s="182"/>
      <c r="CH41" s="182"/>
      <c r="CI41" s="182"/>
      <c r="CJ41" s="182"/>
      <c r="CK41" s="182"/>
      <c r="CL41" s="181"/>
      <c r="CM41" s="182"/>
      <c r="CN41" s="182"/>
      <c r="CO41" s="182"/>
      <c r="CP41" s="182"/>
      <c r="CQ41" s="182"/>
      <c r="CR41" s="182"/>
      <c r="CS41" s="182"/>
      <c r="CT41" s="182"/>
      <c r="CU41" s="182"/>
      <c r="CV41" s="182"/>
      <c r="CW41" s="182"/>
      <c r="CX41" s="182"/>
      <c r="CY41" s="181"/>
      <c r="CZ41" s="182"/>
      <c r="DA41" s="182"/>
      <c r="DB41" s="182"/>
      <c r="DC41" s="182"/>
      <c r="DD41" s="182"/>
      <c r="DE41" s="182"/>
      <c r="DF41" s="181"/>
      <c r="DG41" s="182"/>
      <c r="DH41" s="182"/>
      <c r="DI41" s="181"/>
      <c r="DL41" s="181"/>
      <c r="DM41" s="181"/>
    </row>
    <row r="42" spans="1:117" s="293" customFormat="1">
      <c r="A42" s="181"/>
      <c r="C42" s="181"/>
      <c r="E42" s="181"/>
      <c r="F42" s="181"/>
      <c r="G42" s="507" t="s">
        <v>344</v>
      </c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2"/>
      <c r="CH42" s="182"/>
      <c r="CI42" s="182"/>
      <c r="CJ42" s="182"/>
      <c r="CK42" s="182"/>
      <c r="CL42" s="181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1"/>
      <c r="CZ42" s="182"/>
      <c r="DA42" s="182"/>
      <c r="DB42" s="182"/>
      <c r="DC42" s="182"/>
      <c r="DD42" s="182"/>
      <c r="DE42" s="182"/>
      <c r="DF42" s="181"/>
      <c r="DG42" s="182"/>
      <c r="DH42" s="182"/>
      <c r="DI42" s="181"/>
      <c r="DL42" s="181"/>
      <c r="DM42" s="181"/>
    </row>
    <row r="43" spans="1:117" s="293" customFormat="1">
      <c r="A43" s="181"/>
      <c r="C43" s="181"/>
      <c r="E43" s="181"/>
      <c r="F43" s="181"/>
      <c r="G43" s="182" t="s">
        <v>152</v>
      </c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  <c r="BC43" s="181"/>
      <c r="BD43" s="181"/>
      <c r="BE43" s="181"/>
      <c r="BF43" s="181"/>
      <c r="BG43" s="181"/>
      <c r="BH43" s="181"/>
      <c r="BI43" s="181"/>
      <c r="BJ43" s="181"/>
      <c r="BK43" s="181"/>
      <c r="BL43" s="181"/>
      <c r="BM43" s="181"/>
      <c r="BN43" s="181"/>
      <c r="BO43" s="181"/>
      <c r="BP43" s="181"/>
      <c r="BQ43" s="181"/>
      <c r="BR43" s="181"/>
      <c r="BS43" s="181"/>
      <c r="BT43" s="181"/>
      <c r="BU43" s="181"/>
      <c r="BV43" s="181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2"/>
      <c r="CH43" s="182"/>
      <c r="CI43" s="182"/>
      <c r="CJ43" s="182"/>
      <c r="CK43" s="182"/>
      <c r="CL43" s="181"/>
      <c r="CM43" s="182"/>
      <c r="CN43" s="182"/>
      <c r="CO43" s="182"/>
      <c r="CP43" s="182"/>
      <c r="CQ43" s="182"/>
      <c r="CR43" s="182"/>
      <c r="CS43" s="182"/>
      <c r="CT43" s="182"/>
      <c r="CU43" s="182"/>
      <c r="CV43" s="182"/>
      <c r="CW43" s="182"/>
      <c r="CX43" s="182"/>
      <c r="CY43" s="181"/>
      <c r="CZ43" s="182"/>
      <c r="DA43" s="182"/>
      <c r="DB43" s="182"/>
      <c r="DC43" s="182"/>
      <c r="DD43" s="182"/>
      <c r="DE43" s="182"/>
      <c r="DF43" s="181"/>
      <c r="DG43" s="182"/>
      <c r="DH43" s="182"/>
      <c r="DI43" s="181"/>
      <c r="DL43" s="181"/>
      <c r="DM43" s="181"/>
    </row>
    <row r="44" spans="1:117" s="205" customFormat="1">
      <c r="A44" s="181"/>
      <c r="C44" s="181"/>
      <c r="E44" s="181"/>
      <c r="F44" s="181"/>
      <c r="G44" s="182" t="s">
        <v>173</v>
      </c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  <c r="BK44" s="181"/>
      <c r="BL44" s="181"/>
      <c r="BM44" s="181"/>
      <c r="BN44" s="181"/>
      <c r="BO44" s="181"/>
      <c r="BP44" s="181"/>
      <c r="BQ44" s="181"/>
      <c r="BR44" s="181"/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1"/>
      <c r="CE44" s="181"/>
      <c r="CF44" s="181"/>
      <c r="CG44" s="182"/>
      <c r="CH44" s="182"/>
      <c r="CI44" s="182"/>
      <c r="CJ44" s="182"/>
      <c r="CK44" s="182"/>
      <c r="CL44" s="181"/>
      <c r="CM44" s="182"/>
      <c r="CN44" s="182"/>
      <c r="CO44" s="182"/>
      <c r="CP44" s="182"/>
      <c r="CQ44" s="182"/>
      <c r="CR44" s="182"/>
      <c r="CS44" s="182"/>
      <c r="CT44" s="182"/>
      <c r="CU44" s="182"/>
      <c r="CV44" s="182"/>
      <c r="CW44" s="182"/>
      <c r="CX44" s="182"/>
      <c r="CY44" s="181"/>
      <c r="CZ44" s="182"/>
      <c r="DA44" s="182"/>
      <c r="DB44" s="182"/>
      <c r="DC44" s="182"/>
      <c r="DD44" s="182"/>
      <c r="DE44" s="182"/>
      <c r="DF44" s="181"/>
      <c r="DG44" s="182"/>
      <c r="DH44" s="182"/>
      <c r="DI44" s="181"/>
      <c r="DK44" s="293"/>
      <c r="DL44" s="181"/>
      <c r="DM44" s="182"/>
    </row>
    <row r="45" spans="1:117" s="205" customFormat="1">
      <c r="A45" s="181"/>
      <c r="C45" s="181"/>
      <c r="E45" s="181"/>
      <c r="F45" s="181"/>
      <c r="G45" s="182" t="s">
        <v>338</v>
      </c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2"/>
      <c r="CH45" s="182"/>
      <c r="CI45" s="182"/>
      <c r="CJ45" s="182"/>
      <c r="CK45" s="182"/>
      <c r="CL45" s="181"/>
      <c r="CM45" s="182"/>
      <c r="CN45" s="182"/>
      <c r="CO45" s="182"/>
      <c r="CP45" s="182"/>
      <c r="CQ45" s="182"/>
      <c r="CR45" s="182"/>
      <c r="CS45" s="182"/>
      <c r="CT45" s="182"/>
      <c r="CU45" s="182"/>
      <c r="CV45" s="182"/>
      <c r="CW45" s="182"/>
      <c r="CX45" s="182"/>
      <c r="CY45" s="181"/>
      <c r="CZ45" s="182"/>
      <c r="DA45" s="182"/>
      <c r="DB45" s="182"/>
      <c r="DC45" s="182"/>
      <c r="DD45" s="182"/>
      <c r="DE45" s="182"/>
      <c r="DF45" s="181"/>
      <c r="DG45" s="182"/>
      <c r="DH45" s="182"/>
      <c r="DI45" s="181"/>
      <c r="DK45" s="293"/>
      <c r="DL45" s="181"/>
      <c r="DM45" s="182"/>
    </row>
    <row r="46" spans="1:117" s="205" customFormat="1">
      <c r="A46" s="181"/>
      <c r="C46" s="181"/>
      <c r="E46" s="181"/>
      <c r="F46" s="181"/>
      <c r="G46" s="182" t="s">
        <v>174</v>
      </c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  <c r="BB46" s="181"/>
      <c r="BC46" s="181"/>
      <c r="BD46" s="181"/>
      <c r="BE46" s="181"/>
      <c r="BF46" s="181"/>
      <c r="BG46" s="181"/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1"/>
      <c r="CE46" s="181"/>
      <c r="CF46" s="181"/>
      <c r="CG46" s="182"/>
      <c r="CH46" s="182"/>
      <c r="CI46" s="182"/>
      <c r="CJ46" s="182"/>
      <c r="CK46" s="182"/>
      <c r="CL46" s="181"/>
      <c r="CM46" s="182"/>
      <c r="CN46" s="182"/>
      <c r="CO46" s="182"/>
      <c r="CP46" s="182"/>
      <c r="CQ46" s="182"/>
      <c r="CR46" s="182"/>
      <c r="CS46" s="182"/>
      <c r="CT46" s="182"/>
      <c r="CU46" s="182"/>
      <c r="CV46" s="182"/>
      <c r="CW46" s="182"/>
      <c r="CX46" s="182"/>
      <c r="CY46" s="181"/>
      <c r="CZ46" s="182"/>
      <c r="DA46" s="182"/>
      <c r="DB46" s="182"/>
      <c r="DC46" s="182"/>
      <c r="DD46" s="182"/>
      <c r="DE46" s="182"/>
      <c r="DF46" s="181"/>
      <c r="DG46" s="182"/>
      <c r="DH46" s="182"/>
      <c r="DI46" s="181"/>
      <c r="DK46" s="293"/>
      <c r="DL46" s="181"/>
      <c r="DM46" s="182"/>
    </row>
    <row r="47" spans="1:117" s="205" customFormat="1">
      <c r="A47" s="181"/>
      <c r="C47" s="181"/>
      <c r="E47" s="181"/>
      <c r="F47" s="181"/>
      <c r="G47" s="182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1"/>
      <c r="AW47" s="181"/>
      <c r="AX47" s="181"/>
      <c r="AY47" s="181"/>
      <c r="AZ47" s="181"/>
      <c r="BA47" s="181"/>
      <c r="BB47" s="181"/>
      <c r="BC47" s="181"/>
      <c r="BD47" s="181"/>
      <c r="BE47" s="181"/>
      <c r="BF47" s="181"/>
      <c r="BG47" s="181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2"/>
      <c r="CH47" s="182"/>
      <c r="CI47" s="182"/>
      <c r="CJ47" s="182"/>
      <c r="CK47" s="182"/>
      <c r="CL47" s="181"/>
      <c r="CM47" s="182"/>
      <c r="CN47" s="182"/>
      <c r="CO47" s="182"/>
      <c r="CP47" s="182"/>
      <c r="CQ47" s="182"/>
      <c r="CR47" s="182"/>
      <c r="CS47" s="182"/>
      <c r="CT47" s="182"/>
      <c r="CU47" s="182"/>
      <c r="CV47" s="182"/>
      <c r="CW47" s="182"/>
      <c r="CX47" s="182"/>
      <c r="CY47" s="181"/>
      <c r="CZ47" s="182"/>
      <c r="DA47" s="182"/>
      <c r="DB47" s="182"/>
      <c r="DC47" s="182"/>
      <c r="DD47" s="182"/>
      <c r="DE47" s="182"/>
      <c r="DF47" s="181"/>
      <c r="DG47" s="182"/>
      <c r="DH47" s="182"/>
      <c r="DI47" s="181"/>
      <c r="DK47" s="293"/>
      <c r="DL47" s="181"/>
      <c r="DM47" s="182"/>
    </row>
    <row r="48" spans="1:117" s="205" customFormat="1">
      <c r="A48" s="181"/>
      <c r="C48" s="181"/>
      <c r="E48" s="181"/>
      <c r="F48" s="181"/>
      <c r="G48" s="508" t="s">
        <v>345</v>
      </c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81"/>
      <c r="BC48" s="181"/>
      <c r="BD48" s="181"/>
      <c r="BE48" s="181"/>
      <c r="BF48" s="181"/>
      <c r="BG48" s="181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  <c r="CG48" s="182"/>
      <c r="CH48" s="182"/>
      <c r="CI48" s="182"/>
      <c r="CJ48" s="182"/>
      <c r="CK48" s="182"/>
      <c r="CL48" s="181"/>
      <c r="CM48" s="182"/>
      <c r="CN48" s="182"/>
      <c r="CO48" s="182"/>
      <c r="CP48" s="182"/>
      <c r="CQ48" s="182"/>
      <c r="CR48" s="182"/>
      <c r="CS48" s="182"/>
      <c r="CT48" s="182"/>
      <c r="CU48" s="182"/>
      <c r="CV48" s="182"/>
      <c r="CW48" s="182"/>
      <c r="CX48" s="182"/>
      <c r="CY48" s="181"/>
      <c r="CZ48" s="182"/>
      <c r="DA48" s="182"/>
      <c r="DB48" s="182"/>
      <c r="DC48" s="182"/>
      <c r="DD48" s="182"/>
      <c r="DE48" s="182"/>
      <c r="DF48" s="181"/>
      <c r="DG48" s="182"/>
      <c r="DH48" s="182"/>
      <c r="DI48" s="181"/>
      <c r="DK48" s="293"/>
      <c r="DL48" s="181"/>
      <c r="DM48" s="182"/>
    </row>
    <row r="49" spans="1:117" s="205" customFormat="1">
      <c r="A49" s="181"/>
      <c r="C49" s="181"/>
      <c r="E49" s="181"/>
      <c r="F49" s="181"/>
      <c r="G49" s="205" t="s">
        <v>339</v>
      </c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  <c r="BB49" s="181"/>
      <c r="BC49" s="181"/>
      <c r="BD49" s="181"/>
      <c r="BE49" s="181"/>
      <c r="BF49" s="181"/>
      <c r="BG49" s="181"/>
      <c r="BH49" s="181"/>
      <c r="BI49" s="181"/>
      <c r="BJ49" s="181"/>
      <c r="BK49" s="181"/>
      <c r="BL49" s="181"/>
      <c r="BM49" s="181"/>
      <c r="BN49" s="181"/>
      <c r="BO49" s="181"/>
      <c r="BP49" s="181"/>
      <c r="BQ49" s="181"/>
      <c r="BR49" s="181"/>
      <c r="BS49" s="181"/>
      <c r="BT49" s="181"/>
      <c r="BU49" s="181"/>
      <c r="BV49" s="181"/>
      <c r="BW49" s="181"/>
      <c r="BX49" s="181"/>
      <c r="BY49" s="181"/>
      <c r="BZ49" s="181"/>
      <c r="CA49" s="181"/>
      <c r="CB49" s="181"/>
      <c r="CC49" s="181"/>
      <c r="CD49" s="181"/>
      <c r="CE49" s="181"/>
      <c r="CF49" s="181"/>
      <c r="CG49" s="182"/>
      <c r="CH49" s="182"/>
      <c r="CI49" s="182"/>
      <c r="CJ49" s="182"/>
      <c r="CK49" s="182"/>
      <c r="CL49" s="181"/>
      <c r="CM49" s="182"/>
      <c r="CN49" s="182"/>
      <c r="CO49" s="182"/>
      <c r="CP49" s="182"/>
      <c r="CQ49" s="182"/>
      <c r="CR49" s="182"/>
      <c r="CS49" s="182"/>
      <c r="CT49" s="182"/>
      <c r="CU49" s="182"/>
      <c r="CV49" s="182"/>
      <c r="CW49" s="182"/>
      <c r="CX49" s="182"/>
      <c r="CY49" s="181"/>
      <c r="CZ49" s="182"/>
      <c r="DA49" s="182"/>
      <c r="DB49" s="182"/>
      <c r="DC49" s="182"/>
      <c r="DD49" s="182"/>
      <c r="DE49" s="182"/>
      <c r="DF49" s="181"/>
      <c r="DG49" s="182"/>
      <c r="DH49" s="182"/>
      <c r="DI49" s="181"/>
      <c r="DK49" s="293"/>
      <c r="DL49" s="181"/>
      <c r="DM49" s="182"/>
    </row>
    <row r="50" spans="1:117" s="205" customFormat="1">
      <c r="A50" s="181"/>
      <c r="C50" s="181"/>
      <c r="E50" s="181"/>
      <c r="F50" s="181"/>
      <c r="G50" s="242" t="s">
        <v>340</v>
      </c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  <c r="BK50" s="181"/>
      <c r="BL50" s="181"/>
      <c r="BM50" s="181"/>
      <c r="BN50" s="181"/>
      <c r="BO50" s="181"/>
      <c r="BP50" s="181"/>
      <c r="BQ50" s="181"/>
      <c r="BR50" s="181"/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1"/>
      <c r="CF50" s="181"/>
      <c r="CG50" s="182"/>
      <c r="CH50" s="182"/>
      <c r="CI50" s="182"/>
      <c r="CJ50" s="182"/>
      <c r="CK50" s="182"/>
      <c r="CL50" s="181"/>
      <c r="CM50" s="182"/>
      <c r="CN50" s="182"/>
      <c r="CO50" s="182"/>
      <c r="CP50" s="182"/>
      <c r="CQ50" s="182"/>
      <c r="CR50" s="182"/>
      <c r="CS50" s="182"/>
      <c r="CT50" s="182"/>
      <c r="CU50" s="182"/>
      <c r="CV50" s="182"/>
      <c r="CW50" s="182"/>
      <c r="CX50" s="182"/>
      <c r="CY50" s="181"/>
      <c r="CZ50" s="182"/>
      <c r="DA50" s="182"/>
      <c r="DB50" s="182"/>
      <c r="DC50" s="182"/>
      <c r="DD50" s="182"/>
      <c r="DE50" s="182"/>
      <c r="DF50" s="181"/>
      <c r="DG50" s="182"/>
      <c r="DH50" s="182"/>
      <c r="DI50" s="181"/>
      <c r="DK50" s="293"/>
      <c r="DL50" s="181"/>
      <c r="DM50" s="182"/>
    </row>
    <row r="51" spans="1:117" s="205" customFormat="1">
      <c r="A51" s="181"/>
      <c r="C51" s="181"/>
      <c r="E51" s="181"/>
      <c r="F51" s="181"/>
      <c r="G51" s="242" t="s">
        <v>341</v>
      </c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1"/>
      <c r="BE51" s="181"/>
      <c r="BF51" s="181"/>
      <c r="BG51" s="181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2"/>
      <c r="CH51" s="182"/>
      <c r="CI51" s="182"/>
      <c r="CJ51" s="182"/>
      <c r="CK51" s="182"/>
      <c r="CL51" s="181"/>
      <c r="CM51" s="182"/>
      <c r="CN51" s="182"/>
      <c r="CO51" s="182"/>
      <c r="CP51" s="182"/>
      <c r="CQ51" s="182"/>
      <c r="CR51" s="182"/>
      <c r="CS51" s="182"/>
      <c r="CT51" s="182"/>
      <c r="CU51" s="182"/>
      <c r="CV51" s="182"/>
      <c r="CW51" s="182"/>
      <c r="CX51" s="182"/>
      <c r="CY51" s="181"/>
      <c r="CZ51" s="182"/>
      <c r="DA51" s="182"/>
      <c r="DB51" s="182"/>
      <c r="DC51" s="182"/>
      <c r="DD51" s="182"/>
      <c r="DE51" s="182"/>
      <c r="DF51" s="181"/>
      <c r="DG51" s="182"/>
      <c r="DH51" s="182"/>
      <c r="DI51" s="181"/>
      <c r="DK51" s="293"/>
      <c r="DL51" s="181"/>
      <c r="DM51" s="182"/>
    </row>
    <row r="52" spans="1:117" s="205" customFormat="1">
      <c r="A52" s="181"/>
      <c r="C52" s="181"/>
      <c r="E52" s="181"/>
      <c r="F52" s="181"/>
      <c r="G52" s="242" t="s">
        <v>342</v>
      </c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2"/>
      <c r="CH52" s="182"/>
      <c r="CI52" s="182"/>
      <c r="CJ52" s="182"/>
      <c r="CK52" s="182"/>
      <c r="CL52" s="181"/>
      <c r="CM52" s="182"/>
      <c r="CN52" s="182"/>
      <c r="CO52" s="182"/>
      <c r="CP52" s="182"/>
      <c r="CQ52" s="182"/>
      <c r="CR52" s="182"/>
      <c r="CS52" s="182"/>
      <c r="CT52" s="182"/>
      <c r="CU52" s="182"/>
      <c r="CV52" s="182"/>
      <c r="CW52" s="182"/>
      <c r="CX52" s="182"/>
      <c r="CY52" s="181"/>
      <c r="CZ52" s="182"/>
      <c r="DA52" s="182"/>
      <c r="DB52" s="182"/>
      <c r="DC52" s="182"/>
      <c r="DD52" s="182"/>
      <c r="DE52" s="182"/>
      <c r="DF52" s="181"/>
      <c r="DG52" s="182"/>
      <c r="DH52" s="182"/>
      <c r="DI52" s="181"/>
      <c r="DK52" s="293"/>
      <c r="DL52" s="181"/>
      <c r="DM52" s="182"/>
    </row>
    <row r="53" spans="1:117" s="205" customFormat="1">
      <c r="A53" s="181"/>
      <c r="C53" s="181"/>
      <c r="E53" s="181"/>
      <c r="F53" s="181"/>
      <c r="G53" s="242" t="s">
        <v>343</v>
      </c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  <c r="BB53" s="181"/>
      <c r="BC53" s="181"/>
      <c r="BD53" s="181"/>
      <c r="BE53" s="181"/>
      <c r="BF53" s="181"/>
      <c r="BG53" s="181"/>
      <c r="BH53" s="181"/>
      <c r="BI53" s="181"/>
      <c r="BJ53" s="181"/>
      <c r="BK53" s="181"/>
      <c r="BL53" s="181"/>
      <c r="BM53" s="181"/>
      <c r="BN53" s="181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1"/>
      <c r="CB53" s="181"/>
      <c r="CC53" s="181"/>
      <c r="CD53" s="181"/>
      <c r="CE53" s="181"/>
      <c r="CF53" s="181"/>
      <c r="CG53" s="182"/>
      <c r="CH53" s="182"/>
      <c r="CI53" s="182"/>
      <c r="CJ53" s="182"/>
      <c r="CK53" s="182"/>
      <c r="CL53" s="181"/>
      <c r="CM53" s="182"/>
      <c r="CN53" s="182"/>
      <c r="CO53" s="182"/>
      <c r="CP53" s="182"/>
      <c r="CQ53" s="182"/>
      <c r="CR53" s="182"/>
      <c r="CS53" s="182"/>
      <c r="CT53" s="182"/>
      <c r="CU53" s="182"/>
      <c r="CV53" s="182"/>
      <c r="CW53" s="182"/>
      <c r="CX53" s="182"/>
      <c r="CY53" s="181"/>
      <c r="CZ53" s="182"/>
      <c r="DA53" s="182"/>
      <c r="DB53" s="182"/>
      <c r="DC53" s="182"/>
      <c r="DD53" s="182"/>
      <c r="DE53" s="182"/>
      <c r="DF53" s="181"/>
      <c r="DG53" s="182"/>
      <c r="DH53" s="182"/>
      <c r="DI53" s="181"/>
      <c r="DK53" s="293"/>
      <c r="DL53" s="181"/>
      <c r="DM53" s="182"/>
    </row>
    <row r="54" spans="1:117" s="205" customFormat="1">
      <c r="A54" s="181"/>
      <c r="B54" s="242"/>
      <c r="C54" s="181"/>
      <c r="E54" s="181"/>
      <c r="F54" s="181"/>
      <c r="G54" s="397" t="s">
        <v>259</v>
      </c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1"/>
      <c r="AH54" s="181"/>
      <c r="AI54" s="181"/>
      <c r="AJ54" s="181"/>
      <c r="AK54" s="181"/>
      <c r="AL54" s="181"/>
      <c r="AM54" s="181"/>
      <c r="AN54" s="181"/>
      <c r="AO54" s="181"/>
      <c r="AP54" s="181"/>
      <c r="AQ54" s="181"/>
      <c r="AR54" s="181"/>
      <c r="AS54" s="181"/>
      <c r="AT54" s="181"/>
      <c r="AU54" s="181"/>
      <c r="AV54" s="181"/>
      <c r="AW54" s="181"/>
      <c r="AX54" s="181"/>
      <c r="AY54" s="181"/>
      <c r="AZ54" s="181"/>
      <c r="BA54" s="181"/>
      <c r="BB54" s="181"/>
      <c r="BC54" s="181"/>
      <c r="BD54" s="181"/>
      <c r="BE54" s="181"/>
      <c r="BF54" s="181"/>
      <c r="BG54" s="181"/>
      <c r="BH54" s="181"/>
      <c r="BI54" s="181"/>
      <c r="BJ54" s="181"/>
      <c r="BK54" s="181"/>
      <c r="BL54" s="181"/>
      <c r="BM54" s="181"/>
      <c r="BN54" s="181"/>
      <c r="BO54" s="181"/>
      <c r="BP54" s="181"/>
      <c r="BQ54" s="181"/>
      <c r="BR54" s="181"/>
      <c r="BS54" s="181"/>
      <c r="BT54" s="181"/>
      <c r="BU54" s="181"/>
      <c r="BV54" s="181"/>
      <c r="BW54" s="181"/>
      <c r="BX54" s="181"/>
      <c r="BY54" s="181"/>
      <c r="BZ54" s="181"/>
      <c r="CA54" s="181"/>
      <c r="CB54" s="181"/>
      <c r="CC54" s="181"/>
      <c r="CD54" s="181"/>
      <c r="CE54" s="181"/>
      <c r="CF54" s="181"/>
      <c r="CG54" s="182"/>
      <c r="CH54" s="182"/>
      <c r="CI54" s="182"/>
      <c r="CJ54" s="182"/>
      <c r="CK54" s="182"/>
      <c r="CL54" s="181"/>
      <c r="CM54" s="182"/>
      <c r="CN54" s="182"/>
      <c r="CO54" s="182"/>
      <c r="CP54" s="182"/>
      <c r="CQ54" s="182"/>
      <c r="CR54" s="182"/>
      <c r="CS54" s="182"/>
      <c r="CT54" s="182"/>
      <c r="CU54" s="182"/>
      <c r="CV54" s="182"/>
      <c r="CW54" s="182"/>
      <c r="CX54" s="182"/>
      <c r="CY54" s="181"/>
      <c r="CZ54" s="182"/>
      <c r="DA54" s="182"/>
      <c r="DB54" s="182"/>
      <c r="DC54" s="182"/>
      <c r="DD54" s="182"/>
      <c r="DE54" s="182"/>
      <c r="DF54" s="181"/>
      <c r="DG54" s="182"/>
      <c r="DH54" s="182"/>
      <c r="DI54" s="181"/>
      <c r="DK54" s="293"/>
      <c r="DL54" s="181"/>
      <c r="DM54" s="182"/>
    </row>
    <row r="55" spans="1:117" s="205" customFormat="1">
      <c r="A55" s="181"/>
      <c r="B55" s="242"/>
      <c r="C55" s="181"/>
      <c r="E55" s="181"/>
      <c r="F55" s="181"/>
      <c r="G55" s="397" t="s">
        <v>260</v>
      </c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1"/>
      <c r="AV55" s="181"/>
      <c r="AW55" s="181"/>
      <c r="AX55" s="181"/>
      <c r="AY55" s="181"/>
      <c r="AZ55" s="181"/>
      <c r="BA55" s="181"/>
      <c r="BB55" s="181"/>
      <c r="BC55" s="181"/>
      <c r="BD55" s="181"/>
      <c r="BE55" s="181"/>
      <c r="BF55" s="181"/>
      <c r="BG55" s="181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2"/>
      <c r="CH55" s="182"/>
      <c r="CI55" s="182"/>
      <c r="CJ55" s="182"/>
      <c r="CK55" s="182"/>
      <c r="CL55" s="181"/>
      <c r="CM55" s="182"/>
      <c r="CN55" s="182"/>
      <c r="CO55" s="182"/>
      <c r="CP55" s="182"/>
      <c r="CQ55" s="182"/>
      <c r="CR55" s="182"/>
      <c r="CS55" s="182"/>
      <c r="CT55" s="182"/>
      <c r="CU55" s="182"/>
      <c r="CV55" s="182"/>
      <c r="CW55" s="182"/>
      <c r="CX55" s="182"/>
      <c r="CY55" s="181"/>
      <c r="CZ55" s="182"/>
      <c r="DA55" s="182"/>
      <c r="DB55" s="182"/>
      <c r="DC55" s="182"/>
      <c r="DD55" s="182"/>
      <c r="DE55" s="182"/>
      <c r="DF55" s="181"/>
      <c r="DG55" s="182"/>
      <c r="DH55" s="182"/>
      <c r="DI55" s="181"/>
      <c r="DK55" s="293"/>
      <c r="DL55" s="181"/>
      <c r="DM55" s="182"/>
    </row>
    <row r="56" spans="1:117" s="205" customFormat="1">
      <c r="A56" s="181"/>
      <c r="B56" s="242"/>
      <c r="C56" s="181"/>
      <c r="E56" s="181"/>
      <c r="F56" s="181"/>
      <c r="G56" s="397" t="s">
        <v>261</v>
      </c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  <c r="BS56" s="181"/>
      <c r="BT56" s="181"/>
      <c r="BU56" s="181"/>
      <c r="BV56" s="181"/>
      <c r="BW56" s="181"/>
      <c r="BX56" s="181"/>
      <c r="BY56" s="181"/>
      <c r="BZ56" s="181"/>
      <c r="CA56" s="181"/>
      <c r="CB56" s="181"/>
      <c r="CC56" s="181"/>
      <c r="CD56" s="181"/>
      <c r="CE56" s="181"/>
      <c r="CF56" s="181"/>
      <c r="CG56" s="182"/>
      <c r="CH56" s="182"/>
      <c r="CI56" s="182"/>
      <c r="CJ56" s="182"/>
      <c r="CK56" s="182"/>
      <c r="CL56" s="181"/>
      <c r="CM56" s="182"/>
      <c r="CN56" s="182"/>
      <c r="CO56" s="182"/>
      <c r="CP56" s="182"/>
      <c r="CQ56" s="182"/>
      <c r="CR56" s="182"/>
      <c r="CS56" s="182"/>
      <c r="CT56" s="182"/>
      <c r="CU56" s="182"/>
      <c r="CV56" s="182"/>
      <c r="CW56" s="182"/>
      <c r="CX56" s="182"/>
      <c r="CY56" s="181"/>
      <c r="CZ56" s="182"/>
      <c r="DA56" s="182"/>
      <c r="DB56" s="182"/>
      <c r="DC56" s="182"/>
      <c r="DD56" s="182"/>
      <c r="DE56" s="182"/>
      <c r="DF56" s="181"/>
      <c r="DG56" s="182"/>
      <c r="DH56" s="182"/>
      <c r="DI56" s="181"/>
      <c r="DK56" s="293"/>
      <c r="DL56" s="181"/>
      <c r="DM56" s="182"/>
    </row>
    <row r="57" spans="1:117" s="205" customFormat="1">
      <c r="A57" s="181"/>
      <c r="B57" s="242"/>
      <c r="C57" s="181"/>
      <c r="D57" s="182"/>
      <c r="E57" s="181"/>
      <c r="F57" s="181"/>
      <c r="G57" s="397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  <c r="AI57" s="181"/>
      <c r="AJ57" s="181"/>
      <c r="AK57" s="181"/>
      <c r="AL57" s="181"/>
      <c r="AM57" s="181"/>
      <c r="AN57" s="181"/>
      <c r="AO57" s="181"/>
      <c r="AP57" s="181"/>
      <c r="AQ57" s="181"/>
      <c r="AR57" s="181"/>
      <c r="AS57" s="181"/>
      <c r="AT57" s="181"/>
      <c r="AU57" s="181"/>
      <c r="AV57" s="181"/>
      <c r="AW57" s="181"/>
      <c r="AX57" s="181"/>
      <c r="AY57" s="181"/>
      <c r="AZ57" s="181"/>
      <c r="BA57" s="181"/>
      <c r="BB57" s="181"/>
      <c r="BC57" s="181"/>
      <c r="BD57" s="181"/>
      <c r="BE57" s="181"/>
      <c r="BF57" s="181"/>
      <c r="BG57" s="181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2"/>
      <c r="CH57" s="182"/>
      <c r="CI57" s="182"/>
      <c r="CJ57" s="182"/>
      <c r="CK57" s="182"/>
      <c r="CL57" s="181"/>
      <c r="CM57" s="182"/>
      <c r="CN57" s="182"/>
      <c r="CO57" s="182"/>
      <c r="CP57" s="182"/>
      <c r="CQ57" s="182"/>
      <c r="CR57" s="182"/>
      <c r="CS57" s="182"/>
      <c r="CT57" s="182"/>
      <c r="CU57" s="182"/>
      <c r="CV57" s="182"/>
      <c r="CW57" s="182"/>
      <c r="CX57" s="182"/>
      <c r="CY57" s="181"/>
      <c r="CZ57" s="182"/>
      <c r="DA57" s="182"/>
      <c r="DB57" s="182"/>
      <c r="DC57" s="182"/>
      <c r="DD57" s="182"/>
      <c r="DE57" s="182"/>
      <c r="DF57" s="181"/>
      <c r="DG57" s="182"/>
      <c r="DH57" s="182"/>
      <c r="DI57" s="181"/>
      <c r="DK57" s="293"/>
      <c r="DL57" s="181"/>
      <c r="DM57" s="182"/>
    </row>
    <row r="58" spans="1:117" s="205" customFormat="1">
      <c r="A58" s="181"/>
      <c r="B58" s="242"/>
      <c r="C58" s="181"/>
      <c r="D58" s="182"/>
      <c r="E58" s="181"/>
      <c r="F58" s="181"/>
      <c r="G58" s="242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  <c r="BB58" s="181"/>
      <c r="BC58" s="181"/>
      <c r="BD58" s="181"/>
      <c r="BE58" s="181"/>
      <c r="BF58" s="181"/>
      <c r="BG58" s="181"/>
      <c r="BH58" s="181"/>
      <c r="BI58" s="181"/>
      <c r="BJ58" s="181"/>
      <c r="BK58" s="181"/>
      <c r="BL58" s="181"/>
      <c r="BM58" s="181"/>
      <c r="BN58" s="181"/>
      <c r="BO58" s="181"/>
      <c r="BP58" s="181"/>
      <c r="BQ58" s="181"/>
      <c r="BR58" s="181"/>
      <c r="BS58" s="181"/>
      <c r="BT58" s="181"/>
      <c r="BU58" s="181"/>
      <c r="BV58" s="181"/>
      <c r="BW58" s="181"/>
      <c r="BX58" s="181"/>
      <c r="BY58" s="181"/>
      <c r="BZ58" s="181"/>
      <c r="CA58" s="181"/>
      <c r="CB58" s="181"/>
      <c r="CC58" s="181"/>
      <c r="CD58" s="181"/>
      <c r="CE58" s="181"/>
      <c r="CF58" s="181"/>
      <c r="CG58" s="182"/>
      <c r="CH58" s="182"/>
      <c r="CI58" s="182"/>
      <c r="CJ58" s="182"/>
      <c r="CK58" s="182"/>
      <c r="CL58" s="181"/>
      <c r="CM58" s="182"/>
      <c r="CN58" s="182"/>
      <c r="CO58" s="182"/>
      <c r="CP58" s="182"/>
      <c r="CQ58" s="182"/>
      <c r="CR58" s="182"/>
      <c r="CS58" s="182"/>
      <c r="CT58" s="182"/>
      <c r="CU58" s="182"/>
      <c r="CV58" s="182"/>
      <c r="CW58" s="182"/>
      <c r="CX58" s="182"/>
      <c r="CY58" s="181"/>
      <c r="CZ58" s="182"/>
      <c r="DA58" s="182"/>
      <c r="DB58" s="182"/>
      <c r="DC58" s="182"/>
      <c r="DD58" s="182"/>
      <c r="DE58" s="182"/>
      <c r="DF58" s="181"/>
      <c r="DG58" s="182"/>
      <c r="DH58" s="182"/>
      <c r="DI58" s="181"/>
      <c r="DK58" s="293"/>
      <c r="DL58" s="181"/>
      <c r="DM58" s="182"/>
    </row>
    <row r="59" spans="1:117" s="205" customFormat="1">
      <c r="A59" s="181"/>
      <c r="B59" s="242"/>
      <c r="C59" s="181"/>
      <c r="D59" s="182"/>
      <c r="E59" s="181"/>
      <c r="F59" s="181"/>
      <c r="G59" s="397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1"/>
      <c r="CB59" s="181"/>
      <c r="CC59" s="181"/>
      <c r="CD59" s="181"/>
      <c r="CE59" s="181"/>
      <c r="CF59" s="181"/>
      <c r="CG59" s="182"/>
      <c r="CH59" s="182"/>
      <c r="CI59" s="182"/>
      <c r="CJ59" s="182"/>
      <c r="CK59" s="182"/>
      <c r="CL59" s="181"/>
      <c r="CM59" s="182"/>
      <c r="CN59" s="182"/>
      <c r="CO59" s="182"/>
      <c r="CP59" s="182"/>
      <c r="CQ59" s="182"/>
      <c r="CR59" s="182"/>
      <c r="CS59" s="182"/>
      <c r="CT59" s="182"/>
      <c r="CU59" s="182"/>
      <c r="CV59" s="182"/>
      <c r="CW59" s="182"/>
      <c r="CX59" s="182"/>
      <c r="CY59" s="181"/>
      <c r="CZ59" s="182"/>
      <c r="DA59" s="182"/>
      <c r="DB59" s="182"/>
      <c r="DC59" s="182"/>
      <c r="DD59" s="182"/>
      <c r="DE59" s="182"/>
      <c r="DF59" s="181"/>
      <c r="DG59" s="182"/>
      <c r="DH59" s="182"/>
      <c r="DI59" s="181"/>
      <c r="DK59" s="293"/>
      <c r="DL59" s="181"/>
      <c r="DM59" s="182"/>
    </row>
    <row r="60" spans="1:117" s="205" customFormat="1">
      <c r="A60" s="181"/>
      <c r="B60" s="242"/>
      <c r="C60" s="181"/>
      <c r="D60" s="182"/>
      <c r="E60" s="181"/>
      <c r="F60" s="181"/>
      <c r="G60" s="397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  <c r="AI60" s="181"/>
      <c r="AJ60" s="181"/>
      <c r="AK60" s="181"/>
      <c r="AL60" s="181"/>
      <c r="AM60" s="181"/>
      <c r="AN60" s="181"/>
      <c r="AO60" s="181"/>
      <c r="AP60" s="181"/>
      <c r="AQ60" s="181"/>
      <c r="AR60" s="181"/>
      <c r="AS60" s="181"/>
      <c r="AT60" s="181"/>
      <c r="AU60" s="181"/>
      <c r="AV60" s="181"/>
      <c r="AW60" s="181"/>
      <c r="AX60" s="181"/>
      <c r="AY60" s="181"/>
      <c r="AZ60" s="181"/>
      <c r="BA60" s="181"/>
      <c r="BB60" s="181"/>
      <c r="BC60" s="181"/>
      <c r="BD60" s="181"/>
      <c r="BE60" s="181"/>
      <c r="BF60" s="181"/>
      <c r="BG60" s="181"/>
      <c r="BH60" s="181"/>
      <c r="BI60" s="181"/>
      <c r="BJ60" s="181"/>
      <c r="BK60" s="181"/>
      <c r="BL60" s="181"/>
      <c r="BM60" s="181"/>
      <c r="BN60" s="181"/>
      <c r="BO60" s="181"/>
      <c r="BP60" s="181"/>
      <c r="BQ60" s="181"/>
      <c r="BR60" s="181"/>
      <c r="BS60" s="181"/>
      <c r="BT60" s="181"/>
      <c r="BU60" s="181"/>
      <c r="BV60" s="181"/>
      <c r="BW60" s="181"/>
      <c r="BX60" s="181"/>
      <c r="BY60" s="181"/>
      <c r="BZ60" s="181"/>
      <c r="CA60" s="181"/>
      <c r="CB60" s="181"/>
      <c r="CC60" s="181"/>
      <c r="CD60" s="181"/>
      <c r="CE60" s="181"/>
      <c r="CF60" s="181"/>
      <c r="CG60" s="182"/>
      <c r="CH60" s="182"/>
      <c r="CI60" s="182"/>
      <c r="CJ60" s="182"/>
      <c r="CK60" s="182"/>
      <c r="CL60" s="181"/>
      <c r="CM60" s="182"/>
      <c r="CN60" s="182"/>
      <c r="CO60" s="182"/>
      <c r="CP60" s="182"/>
      <c r="CQ60" s="182"/>
      <c r="CR60" s="182"/>
      <c r="CS60" s="182"/>
      <c r="CT60" s="182"/>
      <c r="CU60" s="182"/>
      <c r="CV60" s="182"/>
      <c r="CW60" s="182"/>
      <c r="CX60" s="182"/>
      <c r="CY60" s="181"/>
      <c r="CZ60" s="182"/>
      <c r="DA60" s="182"/>
      <c r="DB60" s="182"/>
      <c r="DC60" s="182"/>
      <c r="DD60" s="182"/>
      <c r="DE60" s="182"/>
      <c r="DF60" s="181"/>
      <c r="DG60" s="182"/>
      <c r="DH60" s="182"/>
      <c r="DI60" s="181"/>
      <c r="DK60" s="293"/>
      <c r="DL60" s="181"/>
      <c r="DM60" s="182"/>
    </row>
    <row r="61" spans="1:117" s="205" customFormat="1">
      <c r="A61" s="181"/>
      <c r="B61" s="242"/>
      <c r="C61" s="181"/>
      <c r="D61" s="182"/>
      <c r="E61" s="181"/>
      <c r="F61" s="181"/>
      <c r="G61" s="397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181"/>
      <c r="AK61" s="181"/>
      <c r="AL61" s="181"/>
      <c r="AM61" s="181"/>
      <c r="AN61" s="181"/>
      <c r="AO61" s="181"/>
      <c r="AP61" s="181"/>
      <c r="AQ61" s="181"/>
      <c r="AR61" s="181"/>
      <c r="AS61" s="181"/>
      <c r="AT61" s="181"/>
      <c r="AU61" s="181"/>
      <c r="AV61" s="181"/>
      <c r="AW61" s="181"/>
      <c r="AX61" s="181"/>
      <c r="AY61" s="181"/>
      <c r="AZ61" s="181"/>
      <c r="BA61" s="181"/>
      <c r="BB61" s="181"/>
      <c r="BC61" s="181"/>
      <c r="BD61" s="181"/>
      <c r="BE61" s="181"/>
      <c r="BF61" s="181"/>
      <c r="BG61" s="181"/>
      <c r="BH61" s="181"/>
      <c r="BI61" s="181"/>
      <c r="BJ61" s="181"/>
      <c r="BK61" s="181"/>
      <c r="BL61" s="181"/>
      <c r="BM61" s="181"/>
      <c r="BN61" s="181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1"/>
      <c r="CB61" s="181"/>
      <c r="CC61" s="181"/>
      <c r="CD61" s="181"/>
      <c r="CE61" s="181"/>
      <c r="CF61" s="181"/>
      <c r="CG61" s="182"/>
      <c r="CH61" s="182"/>
      <c r="CI61" s="182"/>
      <c r="CJ61" s="182"/>
      <c r="CK61" s="182"/>
      <c r="CL61" s="181"/>
      <c r="CM61" s="182"/>
      <c r="CN61" s="182"/>
      <c r="CO61" s="182"/>
      <c r="CP61" s="182"/>
      <c r="CQ61" s="182"/>
      <c r="CR61" s="182"/>
      <c r="CS61" s="182"/>
      <c r="CT61" s="182"/>
      <c r="CU61" s="182"/>
      <c r="CV61" s="182"/>
      <c r="CW61" s="182"/>
      <c r="CX61" s="182"/>
      <c r="CY61" s="181"/>
      <c r="CZ61" s="182"/>
      <c r="DA61" s="182"/>
      <c r="DB61" s="182"/>
      <c r="DC61" s="182"/>
      <c r="DD61" s="182"/>
      <c r="DE61" s="182"/>
      <c r="DF61" s="181"/>
      <c r="DG61" s="182"/>
      <c r="DH61" s="182"/>
      <c r="DI61" s="181"/>
      <c r="DK61" s="293"/>
      <c r="DL61" s="181"/>
      <c r="DM61" s="182"/>
    </row>
  </sheetData>
  <mergeCells count="210">
    <mergeCell ref="D9:E9"/>
    <mergeCell ref="D10:E10"/>
    <mergeCell ref="D11:E11"/>
    <mergeCell ref="D12:E12"/>
    <mergeCell ref="DG9:DH9"/>
    <mergeCell ref="DG10:DH10"/>
    <mergeCell ref="BZ9:CA9"/>
    <mergeCell ref="BZ10:CA10"/>
    <mergeCell ref="CH9:CI9"/>
    <mergeCell ref="CH10:CI10"/>
    <mergeCell ref="CB9:CC9"/>
    <mergeCell ref="CB10:CC10"/>
    <mergeCell ref="CD9:CE9"/>
    <mergeCell ref="CD10:CE10"/>
    <mergeCell ref="CJ9:CK9"/>
    <mergeCell ref="CJ10:CK10"/>
    <mergeCell ref="CF9:CG9"/>
    <mergeCell ref="CF10:CG10"/>
    <mergeCell ref="CU9:CV9"/>
    <mergeCell ref="CU10:CV10"/>
    <mergeCell ref="CM9:CN9"/>
    <mergeCell ref="CO9:CP9"/>
    <mergeCell ref="CQ9:CR9"/>
    <mergeCell ref="CS9:CT9"/>
    <mergeCell ref="CM10:CN10"/>
    <mergeCell ref="CO10:CP10"/>
    <mergeCell ref="CQ10:CR10"/>
    <mergeCell ref="CS10:CT10"/>
    <mergeCell ref="DG7:DH7"/>
    <mergeCell ref="DD9:DE9"/>
    <mergeCell ref="DD10:DE10"/>
    <mergeCell ref="DB9:DC9"/>
    <mergeCell ref="DB10:DC10"/>
    <mergeCell ref="CZ9:DA9"/>
    <mergeCell ref="CZ10:DA10"/>
    <mergeCell ref="CW9:CX9"/>
    <mergeCell ref="CW10:CX10"/>
    <mergeCell ref="CQ6:CR6"/>
    <mergeCell ref="CS6:CT6"/>
    <mergeCell ref="CU6:CV6"/>
    <mergeCell ref="CW6:CX6"/>
    <mergeCell ref="CZ6:DA6"/>
    <mergeCell ref="DB6:DC6"/>
    <mergeCell ref="DD6:DE6"/>
    <mergeCell ref="DG6:DH6"/>
    <mergeCell ref="B7:E7"/>
    <mergeCell ref="BZ7:CA7"/>
    <mergeCell ref="CB7:CC7"/>
    <mergeCell ref="CD7:CE7"/>
    <mergeCell ref="CF7:CG7"/>
    <mergeCell ref="CH7:CI7"/>
    <mergeCell ref="CJ7:CK7"/>
    <mergeCell ref="CM7:CN7"/>
    <mergeCell ref="CO7:CP7"/>
    <mergeCell ref="CQ7:CR7"/>
    <mergeCell ref="CS7:CT7"/>
    <mergeCell ref="CU7:CV7"/>
    <mergeCell ref="CW7:CX7"/>
    <mergeCell ref="CZ7:DA7"/>
    <mergeCell ref="DB7:DC7"/>
    <mergeCell ref="DD7:DE7"/>
    <mergeCell ref="B6:E6"/>
    <mergeCell ref="BZ6:CA6"/>
    <mergeCell ref="CB6:CC6"/>
    <mergeCell ref="CD6:CE6"/>
    <mergeCell ref="CF6:CG6"/>
    <mergeCell ref="CH6:CI6"/>
    <mergeCell ref="CJ6:CK6"/>
    <mergeCell ref="CM6:CN6"/>
    <mergeCell ref="CO6:CP6"/>
    <mergeCell ref="DG4:DH4"/>
    <mergeCell ref="B5:E5"/>
    <mergeCell ref="BZ5:CA5"/>
    <mergeCell ref="CB5:CC5"/>
    <mergeCell ref="CD5:CE5"/>
    <mergeCell ref="CF5:CG5"/>
    <mergeCell ref="CH5:CI5"/>
    <mergeCell ref="CJ5:CK5"/>
    <mergeCell ref="CM5:CN5"/>
    <mergeCell ref="CO5:CP5"/>
    <mergeCell ref="CQ5:CR5"/>
    <mergeCell ref="CS5:CT5"/>
    <mergeCell ref="CU5:CV5"/>
    <mergeCell ref="CW5:CX5"/>
    <mergeCell ref="CZ5:DA5"/>
    <mergeCell ref="DB5:DC5"/>
    <mergeCell ref="DD5:DE5"/>
    <mergeCell ref="DG5:DH5"/>
    <mergeCell ref="CQ3:CR3"/>
    <mergeCell ref="CS3:CT3"/>
    <mergeCell ref="CU3:CV3"/>
    <mergeCell ref="CW3:CX3"/>
    <mergeCell ref="CZ3:DA3"/>
    <mergeCell ref="DB3:DC3"/>
    <mergeCell ref="DD3:DE3"/>
    <mergeCell ref="DG3:DH3"/>
    <mergeCell ref="B4:E4"/>
    <mergeCell ref="BZ4:CA4"/>
    <mergeCell ref="CB4:CC4"/>
    <mergeCell ref="CD4:CE4"/>
    <mergeCell ref="CF4:CG4"/>
    <mergeCell ref="CH4:CI4"/>
    <mergeCell ref="CJ4:CK4"/>
    <mergeCell ref="CM4:CN4"/>
    <mergeCell ref="CO4:CP4"/>
    <mergeCell ref="CQ4:CR4"/>
    <mergeCell ref="CS4:CT4"/>
    <mergeCell ref="CU4:CV4"/>
    <mergeCell ref="CW4:CX4"/>
    <mergeCell ref="CZ4:DA4"/>
    <mergeCell ref="DB4:DC4"/>
    <mergeCell ref="DD4:DE4"/>
    <mergeCell ref="B3:E3"/>
    <mergeCell ref="BZ3:CA3"/>
    <mergeCell ref="CB3:CC3"/>
    <mergeCell ref="CD3:CE3"/>
    <mergeCell ref="CF3:CG3"/>
    <mergeCell ref="CH3:CI3"/>
    <mergeCell ref="CJ3:CK3"/>
    <mergeCell ref="CM3:CN3"/>
    <mergeCell ref="CO3:CP3"/>
    <mergeCell ref="DG37:DH37"/>
    <mergeCell ref="CS37:CT37"/>
    <mergeCell ref="CU37:CV37"/>
    <mergeCell ref="CW37:CX37"/>
    <mergeCell ref="CZ37:DA37"/>
    <mergeCell ref="DB37:DC37"/>
    <mergeCell ref="DD37:DE37"/>
    <mergeCell ref="CF37:CG37"/>
    <mergeCell ref="CH37:CI37"/>
    <mergeCell ref="CJ37:CK37"/>
    <mergeCell ref="CM37:CN37"/>
    <mergeCell ref="CO37:CP37"/>
    <mergeCell ref="CQ37:CR37"/>
    <mergeCell ref="B34:E34"/>
    <mergeCell ref="B35:E35"/>
    <mergeCell ref="B37:E37"/>
    <mergeCell ref="BZ37:CA37"/>
    <mergeCell ref="CB37:CC37"/>
    <mergeCell ref="CD37:CE37"/>
    <mergeCell ref="N28:N29"/>
    <mergeCell ref="O28:O29"/>
    <mergeCell ref="Q28:Q29"/>
    <mergeCell ref="S28:S29"/>
    <mergeCell ref="T28:T29"/>
    <mergeCell ref="U28:U29"/>
    <mergeCell ref="N23:N24"/>
    <mergeCell ref="O23:O24"/>
    <mergeCell ref="Q23:Q24"/>
    <mergeCell ref="S23:S24"/>
    <mergeCell ref="T23:T24"/>
    <mergeCell ref="U23:U24"/>
    <mergeCell ref="P23:P24"/>
    <mergeCell ref="P28:P29"/>
    <mergeCell ref="R23:R24"/>
    <mergeCell ref="R28:R29"/>
    <mergeCell ref="B13:B15"/>
    <mergeCell ref="C13:C15"/>
    <mergeCell ref="D13:E14"/>
    <mergeCell ref="CW12:CX12"/>
    <mergeCell ref="CZ12:DA12"/>
    <mergeCell ref="DB12:DC12"/>
    <mergeCell ref="DD12:DE12"/>
    <mergeCell ref="DG12:DH12"/>
    <mergeCell ref="CJ12:CK12"/>
    <mergeCell ref="CM12:CN12"/>
    <mergeCell ref="CO12:CP12"/>
    <mergeCell ref="CQ12:CR12"/>
    <mergeCell ref="CS12:CT12"/>
    <mergeCell ref="CU12:CV12"/>
    <mergeCell ref="BZ12:CA12"/>
    <mergeCell ref="CB12:CC12"/>
    <mergeCell ref="CD12:CE12"/>
    <mergeCell ref="CF12:CG12"/>
    <mergeCell ref="CH12:CI12"/>
    <mergeCell ref="CW11:CX11"/>
    <mergeCell ref="CZ11:DA11"/>
    <mergeCell ref="DB11:DC11"/>
    <mergeCell ref="DD11:DE11"/>
    <mergeCell ref="DG11:DH11"/>
    <mergeCell ref="CH11:CI11"/>
    <mergeCell ref="CJ11:CK11"/>
    <mergeCell ref="CM11:CN11"/>
    <mergeCell ref="CO11:CP11"/>
    <mergeCell ref="CQ11:CR11"/>
    <mergeCell ref="CS11:CT11"/>
    <mergeCell ref="B8:E8"/>
    <mergeCell ref="BZ8:CA8"/>
    <mergeCell ref="CB8:CC8"/>
    <mergeCell ref="CD8:CE8"/>
    <mergeCell ref="CF8:CG8"/>
    <mergeCell ref="CH8:CI8"/>
    <mergeCell ref="DL13:DM14"/>
    <mergeCell ref="DK13:DK15"/>
    <mergeCell ref="CW8:CX8"/>
    <mergeCell ref="CZ8:DA8"/>
    <mergeCell ref="DB8:DC8"/>
    <mergeCell ref="DD8:DE8"/>
    <mergeCell ref="DG8:DH8"/>
    <mergeCell ref="BZ11:CA11"/>
    <mergeCell ref="CB11:CC11"/>
    <mergeCell ref="CD11:CE11"/>
    <mergeCell ref="CF11:CG11"/>
    <mergeCell ref="CJ8:CK8"/>
    <mergeCell ref="CM8:CN8"/>
    <mergeCell ref="CO8:CP8"/>
    <mergeCell ref="CQ8:CR8"/>
    <mergeCell ref="CS8:CT8"/>
    <mergeCell ref="CU8:CV8"/>
    <mergeCell ref="CU11:CV11"/>
  </mergeCells>
  <pageMargins left="0.7" right="0.7" top="0.62" bottom="0.57999999999999996" header="0.41" footer="0.33"/>
  <pageSetup paperSize="5" scale="70" fitToWidth="9" orientation="landscape"/>
  <headerFooter>
    <oddHeader>&amp;R&amp;"-,Italic"&amp;12Printed &amp;D</oddHeader>
    <oddFooter>&amp;L&amp;"-,Italic"&amp;12&amp;F&amp;C&amp;"-,Italic"&amp;12Spreadsheet Name: &amp;A&amp;R&amp;"-,Italic"&amp;12Page &amp;P</oddFooter>
  </headerFooter>
  <ignoredErrors>
    <ignoredError sqref="B16:C18 B27:C30 B20:C26 R9:S9 AG8:AY8 BA8:BJ8 BA9:BI9 AF9:AY9 CZ8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>
      <selection activeCell="U47" sqref="U47"/>
    </sheetView>
  </sheetViews>
  <sheetFormatPr baseColWidth="10" defaultColWidth="8.83203125" defaultRowHeight="14" x14ac:dyDescent="0"/>
  <sheetData/>
  <pageMargins left="0.7" right="0.7" top="0.75" bottom="0.75" header="0.3" footer="0.3"/>
  <pageSetup scale="55" orientation="landscape"/>
  <headerFooter>
    <oddFooter>&amp;RSpreadsheet Name: &amp;A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>
      <selection activeCell="V36" sqref="V36"/>
    </sheetView>
  </sheetViews>
  <sheetFormatPr baseColWidth="10" defaultColWidth="8.83203125" defaultRowHeight="14" x14ac:dyDescent="0"/>
  <sheetData/>
  <pageMargins left="0.7" right="0.7" top="0.75" bottom="0.75" header="0.3" footer="0.3"/>
  <pageSetup scale="66" orientation="landscape" verticalDpi="0"/>
  <headerFooter>
    <oddFooter>&amp;RSpreadsheet Name: &amp;A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9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4" customWidth="1"/>
    <col min="2" max="2" width="20.5" bestFit="1" customWidth="1"/>
    <col min="3" max="3" width="14.1640625" customWidth="1"/>
    <col min="4" max="4" width="16.1640625" bestFit="1" customWidth="1"/>
    <col min="5" max="5" width="21.5" customWidth="1"/>
    <col min="6" max="6" width="68" customWidth="1"/>
  </cols>
  <sheetData>
    <row r="1" spans="1:6" s="378" customFormat="1" ht="40.5" customHeight="1">
      <c r="A1" s="529" t="s">
        <v>246</v>
      </c>
      <c r="B1" s="290"/>
      <c r="C1" s="290"/>
      <c r="D1" s="290"/>
      <c r="E1" s="290"/>
    </row>
    <row r="2" spans="1:6" ht="21" customHeight="1" thickBot="1">
      <c r="A2" s="383" t="s">
        <v>244</v>
      </c>
      <c r="B2" s="383" t="s">
        <v>2</v>
      </c>
      <c r="C2" s="390" t="s">
        <v>12</v>
      </c>
      <c r="D2" s="384" t="s">
        <v>24</v>
      </c>
      <c r="E2" s="387" t="s">
        <v>245</v>
      </c>
      <c r="F2" s="522" t="s">
        <v>218</v>
      </c>
    </row>
    <row r="3" spans="1:6" ht="15">
      <c r="A3" s="382" t="s">
        <v>106</v>
      </c>
      <c r="B3" s="382" t="s">
        <v>101</v>
      </c>
      <c r="C3" s="391" t="s">
        <v>106</v>
      </c>
      <c r="D3" s="385"/>
      <c r="E3" s="388" t="s">
        <v>232</v>
      </c>
      <c r="F3" s="527" t="s">
        <v>216</v>
      </c>
    </row>
    <row r="4" spans="1:6" ht="15">
      <c r="A4" s="247" t="s">
        <v>149</v>
      </c>
      <c r="B4" s="247" t="s">
        <v>126</v>
      </c>
      <c r="C4" s="392"/>
      <c r="D4" s="386"/>
      <c r="E4" s="389"/>
      <c r="F4" s="524" t="s">
        <v>221</v>
      </c>
    </row>
    <row r="5" spans="1:6" ht="15">
      <c r="A5" s="247" t="s">
        <v>150</v>
      </c>
      <c r="B5" s="247" t="s">
        <v>127</v>
      </c>
      <c r="C5" s="392"/>
      <c r="D5" s="386"/>
      <c r="E5" s="389" t="s">
        <v>241</v>
      </c>
      <c r="F5" s="524" t="s">
        <v>214</v>
      </c>
    </row>
    <row r="6" spans="1:6" s="364" customFormat="1" ht="42.75" customHeight="1">
      <c r="A6" s="379" t="s">
        <v>210</v>
      </c>
      <c r="B6" s="379" t="s">
        <v>8</v>
      </c>
      <c r="C6" s="519"/>
      <c r="D6" s="520"/>
      <c r="E6" s="521" t="s">
        <v>240</v>
      </c>
      <c r="F6" s="525" t="s">
        <v>215</v>
      </c>
    </row>
    <row r="7" spans="1:6" ht="15">
      <c r="A7" s="247" t="s">
        <v>134</v>
      </c>
      <c r="B7" s="247" t="s">
        <v>145</v>
      </c>
      <c r="C7" s="392"/>
      <c r="D7" s="386"/>
      <c r="E7" s="389" t="s">
        <v>243</v>
      </c>
      <c r="F7" s="524" t="s">
        <v>214</v>
      </c>
    </row>
    <row r="8" spans="1:6" ht="15">
      <c r="A8" s="247" t="s">
        <v>135</v>
      </c>
      <c r="B8" s="247" t="s">
        <v>146</v>
      </c>
      <c r="C8" s="392"/>
      <c r="D8" s="386"/>
      <c r="E8" s="389" t="s">
        <v>233</v>
      </c>
      <c r="F8" s="524" t="s">
        <v>214</v>
      </c>
    </row>
    <row r="9" spans="1:6" ht="15">
      <c r="A9" s="247" t="s">
        <v>136</v>
      </c>
      <c r="B9" s="247" t="s">
        <v>147</v>
      </c>
      <c r="C9" s="392"/>
      <c r="D9" s="386"/>
      <c r="E9" s="389"/>
      <c r="F9" s="524" t="s">
        <v>214</v>
      </c>
    </row>
    <row r="10" spans="1:6" ht="15">
      <c r="A10" s="247" t="s">
        <v>36</v>
      </c>
      <c r="B10" s="280" t="s">
        <v>105</v>
      </c>
      <c r="C10" s="392" t="s">
        <v>107</v>
      </c>
      <c r="D10" s="386" t="s">
        <v>230</v>
      </c>
      <c r="E10" s="389"/>
      <c r="F10" s="523" t="s">
        <v>216</v>
      </c>
    </row>
    <row r="11" spans="1:6" ht="15">
      <c r="A11" s="247" t="s">
        <v>37</v>
      </c>
      <c r="B11" s="280" t="s">
        <v>102</v>
      </c>
      <c r="C11" s="392" t="s">
        <v>108</v>
      </c>
      <c r="D11" s="386" t="s">
        <v>231</v>
      </c>
      <c r="E11" s="389" t="s">
        <v>234</v>
      </c>
      <c r="F11" s="523" t="s">
        <v>216</v>
      </c>
    </row>
    <row r="12" spans="1:6" s="364" customFormat="1" ht="40">
      <c r="A12" s="517" t="s">
        <v>224</v>
      </c>
      <c r="B12" s="518" t="s">
        <v>153</v>
      </c>
      <c r="C12" s="519" t="s">
        <v>253</v>
      </c>
      <c r="D12" s="520"/>
      <c r="E12" s="521" t="s">
        <v>247</v>
      </c>
      <c r="F12" s="525" t="s">
        <v>217</v>
      </c>
    </row>
    <row r="13" spans="1:6" ht="15">
      <c r="A13" s="247" t="s">
        <v>111</v>
      </c>
      <c r="B13" s="247" t="s">
        <v>4</v>
      </c>
      <c r="C13" s="392" t="s">
        <v>111</v>
      </c>
      <c r="D13" s="386"/>
      <c r="E13" s="389"/>
      <c r="F13" s="523" t="s">
        <v>216</v>
      </c>
    </row>
    <row r="14" spans="1:6" ht="15">
      <c r="A14" s="247" t="s">
        <v>28</v>
      </c>
      <c r="B14" s="247" t="s">
        <v>6</v>
      </c>
      <c r="C14" s="392"/>
      <c r="D14" s="386"/>
      <c r="E14" s="389" t="s">
        <v>235</v>
      </c>
      <c r="F14" s="523" t="s">
        <v>216</v>
      </c>
    </row>
    <row r="15" spans="1:6" ht="15">
      <c r="A15" s="380" t="s">
        <v>35</v>
      </c>
      <c r="B15" s="381" t="s">
        <v>103</v>
      </c>
      <c r="C15" s="392" t="s">
        <v>112</v>
      </c>
      <c r="D15" s="386"/>
      <c r="E15" s="389" t="s">
        <v>236</v>
      </c>
      <c r="F15" s="523" t="s">
        <v>216</v>
      </c>
    </row>
    <row r="16" spans="1:6" ht="15">
      <c r="A16" s="380" t="s">
        <v>34</v>
      </c>
      <c r="B16" s="381" t="s">
        <v>104</v>
      </c>
      <c r="C16" s="392" t="s">
        <v>114</v>
      </c>
      <c r="D16" s="386"/>
      <c r="E16" s="389" t="s">
        <v>237</v>
      </c>
      <c r="F16" s="523" t="s">
        <v>216</v>
      </c>
    </row>
    <row r="17" spans="1:6" ht="15">
      <c r="A17" s="247" t="s">
        <v>29</v>
      </c>
      <c r="B17" s="247" t="s">
        <v>7</v>
      </c>
      <c r="C17" s="392"/>
      <c r="D17" s="386"/>
      <c r="E17" s="389" t="s">
        <v>239</v>
      </c>
      <c r="F17" s="523" t="s">
        <v>216</v>
      </c>
    </row>
    <row r="18" spans="1:6" ht="15">
      <c r="A18" s="247"/>
      <c r="B18" s="280" t="s">
        <v>160</v>
      </c>
      <c r="C18" s="392"/>
      <c r="D18" s="386"/>
      <c r="E18" s="389"/>
      <c r="F18" s="526" t="s">
        <v>219</v>
      </c>
    </row>
    <row r="19" spans="1:6">
      <c r="A19" s="365"/>
      <c r="B19" s="365" t="s">
        <v>229</v>
      </c>
      <c r="C19" s="392" t="s">
        <v>113</v>
      </c>
      <c r="D19" s="386"/>
      <c r="E19" s="389" t="s">
        <v>248</v>
      </c>
      <c r="F19" s="524" t="s">
        <v>221</v>
      </c>
    </row>
    <row r="20" spans="1:6">
      <c r="A20" s="365"/>
      <c r="B20" s="491"/>
      <c r="C20" s="392" t="s">
        <v>118</v>
      </c>
      <c r="D20" s="386"/>
      <c r="E20" s="389" t="s">
        <v>250</v>
      </c>
      <c r="F20" s="524" t="s">
        <v>221</v>
      </c>
    </row>
    <row r="21" spans="1:6">
      <c r="A21" s="365"/>
      <c r="B21" s="491"/>
      <c r="C21" s="392" t="s">
        <v>119</v>
      </c>
      <c r="D21" s="386"/>
      <c r="E21" s="389" t="s">
        <v>249</v>
      </c>
      <c r="F21" s="524" t="s">
        <v>221</v>
      </c>
    </row>
    <row r="22" spans="1:6">
      <c r="A22" s="365"/>
      <c r="B22" s="367" t="s">
        <v>251</v>
      </c>
      <c r="C22" s="392" t="s">
        <v>120</v>
      </c>
      <c r="D22" s="386"/>
      <c r="E22" s="389" t="s">
        <v>238</v>
      </c>
      <c r="F22" s="524" t="s">
        <v>221</v>
      </c>
    </row>
    <row r="23" spans="1:6">
      <c r="A23" s="365"/>
      <c r="B23" s="367" t="s">
        <v>252</v>
      </c>
      <c r="C23" s="392"/>
      <c r="D23" s="386"/>
      <c r="E23" s="389" t="s">
        <v>242</v>
      </c>
      <c r="F23" s="524" t="s">
        <v>221</v>
      </c>
    </row>
    <row r="24" spans="1:6">
      <c r="A24" s="42"/>
      <c r="B24" s="42"/>
      <c r="C24" s="42"/>
      <c r="D24" s="42"/>
      <c r="E24" s="42"/>
      <c r="F24" s="42"/>
    </row>
    <row r="25" spans="1:6">
      <c r="A25" s="42"/>
      <c r="B25" s="42"/>
      <c r="C25" s="42"/>
      <c r="D25" s="42"/>
      <c r="E25" s="42"/>
      <c r="F25" s="42"/>
    </row>
    <row r="26" spans="1:6">
      <c r="A26" s="42"/>
      <c r="B26" s="42"/>
      <c r="C26" s="42"/>
      <c r="D26" s="42"/>
      <c r="E26" s="42"/>
      <c r="F26" s="528"/>
    </row>
    <row r="27" spans="1:6">
      <c r="A27" s="42"/>
      <c r="B27" s="42"/>
      <c r="C27" s="42"/>
      <c r="D27" s="42"/>
      <c r="E27" s="42"/>
      <c r="F27" s="42"/>
    </row>
    <row r="29" spans="1:6">
      <c r="B29" s="366" t="s">
        <v>220</v>
      </c>
      <c r="C29" s="516"/>
      <c r="D29" s="516"/>
      <c r="E29" s="516"/>
    </row>
  </sheetData>
  <pageMargins left="0.7" right="0.7" top="0.75" bottom="0.75" header="0.3" footer="0.3"/>
  <pageSetup scale="74" orientation="landscape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D42:F49"/>
  <sheetViews>
    <sheetView topLeftCell="A16" workbookViewId="0">
      <selection activeCell="B4" sqref="B4:Q49"/>
    </sheetView>
  </sheetViews>
  <sheetFormatPr baseColWidth="10" defaultColWidth="8.83203125" defaultRowHeight="14" x14ac:dyDescent="0"/>
  <sheetData>
    <row r="42" spans="4:6" ht="15" thickBot="1"/>
    <row r="43" spans="4:6">
      <c r="D43" s="167"/>
      <c r="E43" s="168">
        <v>2012</v>
      </c>
      <c r="F43" s="169">
        <v>2012</v>
      </c>
    </row>
    <row r="44" spans="4:6">
      <c r="D44" s="170"/>
      <c r="E44" s="171" t="s">
        <v>158</v>
      </c>
      <c r="F44" s="172" t="s">
        <v>159</v>
      </c>
    </row>
    <row r="45" spans="4:6">
      <c r="D45" s="173" t="s">
        <v>175</v>
      </c>
      <c r="E45" s="174">
        <v>0</v>
      </c>
      <c r="F45" s="175">
        <v>0</v>
      </c>
    </row>
    <row r="46" spans="4:6">
      <c r="D46" s="173" t="s">
        <v>176</v>
      </c>
      <c r="E46" s="174"/>
      <c r="F46" s="175"/>
    </row>
    <row r="47" spans="4:6">
      <c r="D47" s="173" t="s">
        <v>177</v>
      </c>
      <c r="E47" s="174">
        <v>125</v>
      </c>
      <c r="F47" s="175">
        <v>43</v>
      </c>
    </row>
    <row r="48" spans="4:6">
      <c r="D48" s="173" t="s">
        <v>178</v>
      </c>
      <c r="E48" s="174">
        <v>262</v>
      </c>
      <c r="F48" s="175">
        <v>0</v>
      </c>
    </row>
    <row r="49" spans="4:6" ht="15" thickBot="1">
      <c r="D49" s="176" t="s">
        <v>179</v>
      </c>
      <c r="E49" s="177"/>
      <c r="F49" s="178"/>
    </row>
  </sheetData>
  <pageMargins left="0.7" right="0.7" top="0.75" bottom="0.75" header="0.3" footer="0.3"/>
  <pageSetup scale="70" orientation="landscape" verticalDpi="0"/>
  <headerFooter>
    <oddFooter>&amp;RSpreadsheet Name: &amp;A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>
      <selection activeCell="X29" sqref="X29"/>
    </sheetView>
  </sheetViews>
  <sheetFormatPr baseColWidth="10" defaultColWidth="8.83203125" defaultRowHeight="14" x14ac:dyDescent="0"/>
  <sheetData/>
  <pageMargins left="0.7" right="0.7" top="0.75" bottom="0.7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9"/>
  <sheetViews>
    <sheetView workbookViewId="0">
      <selection activeCell="C7" sqref="C7"/>
    </sheetView>
  </sheetViews>
  <sheetFormatPr baseColWidth="10" defaultColWidth="8.83203125" defaultRowHeight="14" x14ac:dyDescent="0"/>
  <sheetData>
    <row r="7" spans="2:10" ht="15">
      <c r="B7" s="154">
        <v>1998</v>
      </c>
      <c r="C7" s="154">
        <v>1999</v>
      </c>
      <c r="D7" s="154">
        <v>2003</v>
      </c>
      <c r="E7" s="154">
        <v>2005</v>
      </c>
      <c r="F7" s="153">
        <v>2008</v>
      </c>
      <c r="G7" s="153">
        <v>2009</v>
      </c>
      <c r="H7" s="152">
        <v>2010</v>
      </c>
      <c r="I7" s="153">
        <v>2011</v>
      </c>
      <c r="J7" s="153">
        <v>2012</v>
      </c>
    </row>
    <row r="9" spans="2:10">
      <c r="B9" s="179">
        <v>319</v>
      </c>
      <c r="C9" s="179">
        <v>225</v>
      </c>
      <c r="D9">
        <v>166</v>
      </c>
      <c r="E9">
        <v>80</v>
      </c>
      <c r="F9">
        <v>235</v>
      </c>
      <c r="G9">
        <v>228</v>
      </c>
      <c r="H9">
        <v>243</v>
      </c>
      <c r="I9">
        <v>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8"/>
  <sheetViews>
    <sheetView workbookViewId="0">
      <selection activeCell="A46" sqref="A46"/>
    </sheetView>
  </sheetViews>
  <sheetFormatPr baseColWidth="10" defaultColWidth="8.83203125" defaultRowHeight="14" x14ac:dyDescent="0"/>
  <cols>
    <col min="1" max="1" width="28" customWidth="1"/>
    <col min="2" max="2" width="12.83203125" style="139" customWidth="1"/>
    <col min="3" max="3" width="9.83203125" style="139" customWidth="1"/>
    <col min="4" max="4" width="14.6640625" customWidth="1"/>
    <col min="5" max="5" width="10" bestFit="1" customWidth="1"/>
    <col min="6" max="6" width="9.33203125" bestFit="1" customWidth="1"/>
    <col min="8" max="8" width="13" customWidth="1"/>
    <col min="9" max="9" width="12.5" customWidth="1"/>
    <col min="14" max="14" width="11" customWidth="1"/>
    <col min="17" max="17" width="13.83203125" customWidth="1"/>
  </cols>
  <sheetData>
    <row r="2" spans="1:23">
      <c r="B2" s="139" t="s">
        <v>169</v>
      </c>
      <c r="C2" s="139" t="s">
        <v>170</v>
      </c>
      <c r="D2" s="139" t="s">
        <v>164</v>
      </c>
      <c r="E2" s="139" t="s">
        <v>158</v>
      </c>
      <c r="F2" s="139" t="s">
        <v>159</v>
      </c>
      <c r="I2" s="161" t="s">
        <v>169</v>
      </c>
      <c r="J2" s="161" t="s">
        <v>170</v>
      </c>
      <c r="K2" s="161" t="s">
        <v>164</v>
      </c>
      <c r="L2" s="161" t="s">
        <v>158</v>
      </c>
      <c r="M2" s="161" t="s">
        <v>159</v>
      </c>
      <c r="S2" s="180" t="s">
        <v>170</v>
      </c>
      <c r="T2" s="180" t="s">
        <v>164</v>
      </c>
      <c r="U2" s="180" t="s">
        <v>158</v>
      </c>
      <c r="V2" s="180" t="s">
        <v>159</v>
      </c>
    </row>
    <row r="3" spans="1:23" ht="15">
      <c r="A3" s="145">
        <v>39653</v>
      </c>
      <c r="B3" s="146">
        <v>39653</v>
      </c>
      <c r="C3" s="147">
        <f>WEEKNUM(B3)</f>
        <v>30</v>
      </c>
      <c r="D3" s="148">
        <v>148</v>
      </c>
      <c r="E3" s="148">
        <v>148</v>
      </c>
      <c r="F3" s="151">
        <v>0</v>
      </c>
      <c r="H3" s="145">
        <v>40647</v>
      </c>
      <c r="I3" s="162"/>
      <c r="J3" s="147">
        <v>15</v>
      </c>
      <c r="K3" s="147">
        <f>L3+M3</f>
        <v>73</v>
      </c>
      <c r="L3" s="148">
        <v>73</v>
      </c>
      <c r="M3" s="148">
        <v>0</v>
      </c>
      <c r="N3" s="151"/>
      <c r="Q3" s="145">
        <v>41002</v>
      </c>
      <c r="R3" s="162"/>
      <c r="S3" s="147">
        <v>15</v>
      </c>
      <c r="T3" s="147">
        <f>U3+V3</f>
        <v>0</v>
      </c>
      <c r="U3" s="148">
        <v>0</v>
      </c>
      <c r="V3" s="148">
        <v>0</v>
      </c>
      <c r="W3" s="151"/>
    </row>
    <row r="4" spans="1:23" ht="15">
      <c r="A4" s="145">
        <v>39654</v>
      </c>
      <c r="B4" s="146">
        <v>39654</v>
      </c>
      <c r="C4" s="147">
        <f t="shared" ref="C4:C15" si="0">WEEKNUM(B4)</f>
        <v>30</v>
      </c>
      <c r="D4" s="148">
        <v>81</v>
      </c>
      <c r="E4" s="148">
        <v>81</v>
      </c>
      <c r="F4" s="151">
        <v>0</v>
      </c>
      <c r="H4" s="145">
        <v>40711</v>
      </c>
      <c r="I4" s="146"/>
      <c r="J4" s="147">
        <v>24</v>
      </c>
      <c r="K4" s="147">
        <f t="shared" ref="K4:K8" si="1">L4+M4</f>
        <v>79</v>
      </c>
      <c r="L4" s="148">
        <v>75</v>
      </c>
      <c r="M4" s="148">
        <v>4</v>
      </c>
      <c r="N4" s="151"/>
      <c r="Q4" s="145">
        <v>41100</v>
      </c>
      <c r="R4" s="146"/>
      <c r="S4" s="147">
        <v>28</v>
      </c>
      <c r="T4" s="147">
        <f t="shared" ref="T4:T5" si="2">U4+V4</f>
        <v>168</v>
      </c>
      <c r="U4" s="148">
        <v>125</v>
      </c>
      <c r="V4" s="148">
        <v>43</v>
      </c>
      <c r="W4" s="151"/>
    </row>
    <row r="5" spans="1:23" ht="15">
      <c r="A5" s="145">
        <v>39662</v>
      </c>
      <c r="B5" s="146">
        <v>39662</v>
      </c>
      <c r="C5" s="147">
        <f t="shared" si="0"/>
        <v>31</v>
      </c>
      <c r="D5" s="148">
        <v>235</v>
      </c>
      <c r="E5" s="148">
        <v>235</v>
      </c>
      <c r="F5" s="151">
        <v>0</v>
      </c>
      <c r="H5" s="145">
        <v>40739</v>
      </c>
      <c r="I5" s="146"/>
      <c r="J5" s="147">
        <v>28</v>
      </c>
      <c r="K5" s="147">
        <f t="shared" si="1"/>
        <v>181</v>
      </c>
      <c r="L5" s="148">
        <v>138</v>
      </c>
      <c r="M5" s="148">
        <v>43</v>
      </c>
      <c r="N5" s="151"/>
      <c r="Q5" s="145">
        <v>41131</v>
      </c>
      <c r="R5" s="146"/>
      <c r="S5" s="147">
        <v>33</v>
      </c>
      <c r="T5" s="147">
        <f t="shared" si="2"/>
        <v>262</v>
      </c>
      <c r="U5" s="148">
        <v>262</v>
      </c>
      <c r="V5" s="148">
        <v>0</v>
      </c>
      <c r="W5" s="151"/>
    </row>
    <row r="6" spans="1:23" ht="15">
      <c r="A6" s="145">
        <v>39663</v>
      </c>
      <c r="B6" s="146">
        <v>39663</v>
      </c>
      <c r="C6" s="147">
        <f t="shared" si="0"/>
        <v>32</v>
      </c>
      <c r="D6" s="148">
        <v>24</v>
      </c>
      <c r="E6" s="148">
        <v>24</v>
      </c>
      <c r="F6" s="151">
        <v>0</v>
      </c>
      <c r="H6" s="145">
        <v>40768</v>
      </c>
      <c r="I6" s="146"/>
      <c r="J6" s="147">
        <v>33</v>
      </c>
      <c r="K6" s="147">
        <f t="shared" si="1"/>
        <v>196</v>
      </c>
      <c r="L6" s="148">
        <v>180</v>
      </c>
      <c r="M6" s="148">
        <v>16</v>
      </c>
      <c r="N6" s="151"/>
      <c r="Q6" s="145"/>
      <c r="R6" s="146"/>
      <c r="S6" s="147"/>
      <c r="T6" s="147"/>
      <c r="U6" s="148"/>
      <c r="V6" s="148"/>
      <c r="W6" s="151"/>
    </row>
    <row r="7" spans="1:23" ht="15">
      <c r="A7" s="145">
        <v>39675</v>
      </c>
      <c r="B7" s="146">
        <v>39675</v>
      </c>
      <c r="C7" s="147">
        <f t="shared" si="0"/>
        <v>33</v>
      </c>
      <c r="D7" s="148">
        <v>232</v>
      </c>
      <c r="E7" s="148">
        <v>232</v>
      </c>
      <c r="F7" s="151">
        <v>0</v>
      </c>
      <c r="H7" s="145">
        <v>40770</v>
      </c>
      <c r="I7" s="146"/>
      <c r="J7" s="147">
        <v>33</v>
      </c>
      <c r="K7" s="147">
        <f t="shared" si="1"/>
        <v>158</v>
      </c>
      <c r="L7" s="148">
        <v>136</v>
      </c>
      <c r="M7" s="148">
        <v>22</v>
      </c>
      <c r="N7" s="151"/>
    </row>
    <row r="8" spans="1:23" ht="15">
      <c r="A8" s="145">
        <v>39680</v>
      </c>
      <c r="B8" s="146">
        <v>39680</v>
      </c>
      <c r="C8" s="147">
        <f t="shared" si="0"/>
        <v>34</v>
      </c>
      <c r="D8" s="148">
        <v>216</v>
      </c>
      <c r="E8" s="148">
        <v>216</v>
      </c>
      <c r="F8" s="151">
        <v>0</v>
      </c>
      <c r="H8" s="145"/>
      <c r="I8" s="146"/>
      <c r="J8" s="147">
        <v>45</v>
      </c>
      <c r="K8" s="147">
        <f t="shared" si="1"/>
        <v>18</v>
      </c>
      <c r="L8" s="148">
        <v>18</v>
      </c>
      <c r="M8" s="148">
        <v>0</v>
      </c>
      <c r="N8" s="151"/>
    </row>
    <row r="9" spans="1:23" ht="15">
      <c r="A9" s="145">
        <v>39942</v>
      </c>
      <c r="B9" s="146">
        <v>39942</v>
      </c>
      <c r="C9" s="147">
        <f t="shared" si="0"/>
        <v>19</v>
      </c>
      <c r="D9" s="148">
        <v>0</v>
      </c>
      <c r="E9" s="148">
        <v>0</v>
      </c>
      <c r="F9" s="151">
        <v>0</v>
      </c>
      <c r="H9" s="145"/>
      <c r="I9" s="146"/>
      <c r="J9" s="147"/>
      <c r="K9" s="147"/>
      <c r="L9" s="148"/>
      <c r="M9" s="148"/>
      <c r="N9" s="151"/>
    </row>
    <row r="10" spans="1:23" ht="15">
      <c r="A10" s="145">
        <v>39978</v>
      </c>
      <c r="B10" s="146">
        <v>39978</v>
      </c>
      <c r="C10" s="147">
        <f t="shared" si="0"/>
        <v>25</v>
      </c>
      <c r="D10" s="148">
        <v>21</v>
      </c>
      <c r="E10" s="148">
        <v>21</v>
      </c>
      <c r="F10" s="151">
        <v>0</v>
      </c>
      <c r="H10" s="145"/>
      <c r="I10" s="146"/>
      <c r="J10" s="147"/>
      <c r="K10" s="147"/>
      <c r="L10" s="148"/>
      <c r="M10" s="148"/>
      <c r="N10" s="151"/>
    </row>
    <row r="11" spans="1:23" ht="16" thickBot="1">
      <c r="A11" s="145">
        <v>39978</v>
      </c>
      <c r="B11" s="146">
        <v>39978</v>
      </c>
      <c r="C11" s="147">
        <f t="shared" si="0"/>
        <v>25</v>
      </c>
      <c r="D11" s="148">
        <v>27</v>
      </c>
      <c r="E11" s="148">
        <v>27</v>
      </c>
      <c r="F11" s="151">
        <v>0</v>
      </c>
      <c r="H11" s="163"/>
      <c r="I11" s="164"/>
      <c r="J11" s="165"/>
      <c r="K11" s="165"/>
      <c r="L11" s="166"/>
      <c r="M11" s="148"/>
      <c r="N11" s="151"/>
    </row>
    <row r="12" spans="1:23" ht="15">
      <c r="A12" s="145">
        <v>40040</v>
      </c>
      <c r="B12" s="146">
        <v>40040</v>
      </c>
      <c r="C12" s="147">
        <f t="shared" si="0"/>
        <v>33</v>
      </c>
      <c r="D12" s="148">
        <v>131</v>
      </c>
      <c r="E12" s="148">
        <v>131</v>
      </c>
      <c r="F12" s="151">
        <v>0</v>
      </c>
      <c r="H12" s="167"/>
      <c r="I12" s="168">
        <v>2010</v>
      </c>
      <c r="J12" s="168">
        <v>2010</v>
      </c>
      <c r="K12" s="168">
        <v>2011</v>
      </c>
      <c r="L12" s="169">
        <v>2011</v>
      </c>
      <c r="N12" s="167"/>
      <c r="O12" s="168">
        <v>2011</v>
      </c>
      <c r="P12" s="169">
        <v>2011</v>
      </c>
    </row>
    <row r="13" spans="1:23" ht="15">
      <c r="A13" s="145">
        <v>40045</v>
      </c>
      <c r="B13" s="146">
        <v>40045</v>
      </c>
      <c r="C13" s="147">
        <f t="shared" si="0"/>
        <v>34</v>
      </c>
      <c r="D13" s="148">
        <v>115</v>
      </c>
      <c r="E13" s="148">
        <v>115</v>
      </c>
      <c r="F13" s="151">
        <v>0</v>
      </c>
      <c r="H13" s="170"/>
      <c r="I13" s="171" t="s">
        <v>158</v>
      </c>
      <c r="J13" s="171" t="s">
        <v>159</v>
      </c>
      <c r="K13" s="171" t="s">
        <v>158</v>
      </c>
      <c r="L13" s="172" t="s">
        <v>159</v>
      </c>
      <c r="N13" s="170"/>
      <c r="O13" s="171" t="s">
        <v>158</v>
      </c>
      <c r="P13" s="172" t="s">
        <v>159</v>
      </c>
    </row>
    <row r="14" spans="1:23" ht="15">
      <c r="A14" s="145">
        <v>40045</v>
      </c>
      <c r="B14" s="146">
        <v>40045</v>
      </c>
      <c r="C14" s="147">
        <f t="shared" si="0"/>
        <v>34</v>
      </c>
      <c r="D14" s="148">
        <v>180</v>
      </c>
      <c r="E14" s="148">
        <v>180</v>
      </c>
      <c r="F14" s="151">
        <v>0</v>
      </c>
      <c r="H14" s="173" t="s">
        <v>175</v>
      </c>
      <c r="I14" s="174">
        <v>11</v>
      </c>
      <c r="J14" s="174">
        <v>0</v>
      </c>
      <c r="K14" s="174">
        <v>73</v>
      </c>
      <c r="L14" s="175">
        <v>0</v>
      </c>
      <c r="N14" s="173" t="s">
        <v>175</v>
      </c>
      <c r="O14" s="174">
        <v>73</v>
      </c>
      <c r="P14" s="175">
        <v>0</v>
      </c>
    </row>
    <row r="15" spans="1:23" ht="15">
      <c r="A15" s="145">
        <v>40047</v>
      </c>
      <c r="B15" s="146">
        <v>40047</v>
      </c>
      <c r="C15" s="147">
        <f t="shared" si="0"/>
        <v>34</v>
      </c>
      <c r="D15" s="148">
        <v>228</v>
      </c>
      <c r="E15" s="148">
        <v>228</v>
      </c>
      <c r="F15" s="151">
        <v>0</v>
      </c>
      <c r="H15" s="173" t="s">
        <v>176</v>
      </c>
      <c r="I15" s="174">
        <v>30</v>
      </c>
      <c r="J15" s="174">
        <v>0</v>
      </c>
      <c r="K15" s="174">
        <v>75</v>
      </c>
      <c r="L15" s="175">
        <v>4</v>
      </c>
      <c r="N15" s="173" t="s">
        <v>176</v>
      </c>
      <c r="O15" s="174">
        <v>75</v>
      </c>
      <c r="P15" s="175">
        <v>4</v>
      </c>
    </row>
    <row r="16" spans="1:23" ht="15">
      <c r="A16" s="149">
        <v>40271</v>
      </c>
      <c r="B16" s="146"/>
      <c r="C16" s="147">
        <v>14</v>
      </c>
      <c r="D16" s="147">
        <v>11</v>
      </c>
      <c r="E16" s="147">
        <v>11</v>
      </c>
      <c r="F16" s="147">
        <v>0</v>
      </c>
      <c r="H16" s="173" t="s">
        <v>177</v>
      </c>
      <c r="I16" s="174">
        <v>142</v>
      </c>
      <c r="J16" s="174">
        <v>63</v>
      </c>
      <c r="K16" s="174">
        <v>138</v>
      </c>
      <c r="L16" s="175">
        <v>43</v>
      </c>
      <c r="N16" s="173" t="s">
        <v>177</v>
      </c>
      <c r="O16" s="174">
        <v>138</v>
      </c>
      <c r="P16" s="175">
        <v>43</v>
      </c>
    </row>
    <row r="17" spans="1:16" ht="15">
      <c r="A17" s="150">
        <v>40326</v>
      </c>
      <c r="B17" s="146"/>
      <c r="C17" s="147">
        <v>22</v>
      </c>
      <c r="D17" s="147">
        <v>30</v>
      </c>
      <c r="E17" s="147">
        <v>30</v>
      </c>
      <c r="F17" s="147">
        <v>0</v>
      </c>
      <c r="H17" s="173" t="s">
        <v>178</v>
      </c>
      <c r="I17" s="174">
        <v>188</v>
      </c>
      <c r="J17" s="174">
        <v>55</v>
      </c>
      <c r="K17" s="174">
        <v>136</v>
      </c>
      <c r="L17" s="175">
        <v>22</v>
      </c>
      <c r="N17" s="173" t="s">
        <v>178</v>
      </c>
      <c r="O17" s="174">
        <v>136</v>
      </c>
      <c r="P17" s="175">
        <v>22</v>
      </c>
    </row>
    <row r="18" spans="1:16" ht="16" thickBot="1">
      <c r="A18" s="150">
        <v>40368</v>
      </c>
      <c r="B18" s="146"/>
      <c r="C18" s="147">
        <v>28</v>
      </c>
      <c r="D18" s="147">
        <v>205</v>
      </c>
      <c r="E18" s="151">
        <v>142</v>
      </c>
      <c r="F18" s="151">
        <v>63</v>
      </c>
      <c r="H18" s="176" t="s">
        <v>179</v>
      </c>
      <c r="I18" s="177">
        <v>8</v>
      </c>
      <c r="J18" s="177">
        <v>0</v>
      </c>
      <c r="K18" s="177">
        <v>18</v>
      </c>
      <c r="L18" s="178">
        <v>0</v>
      </c>
      <c r="N18" s="176" t="s">
        <v>179</v>
      </c>
      <c r="O18" s="177">
        <v>18</v>
      </c>
      <c r="P18" s="178">
        <v>0</v>
      </c>
    </row>
    <row r="19" spans="1:16" ht="15">
      <c r="A19" s="150">
        <v>40393</v>
      </c>
      <c r="B19" s="146"/>
      <c r="C19" s="147">
        <v>32</v>
      </c>
      <c r="D19" s="147">
        <v>243</v>
      </c>
      <c r="E19" s="151">
        <v>188</v>
      </c>
      <c r="F19" s="151">
        <v>55</v>
      </c>
    </row>
    <row r="20" spans="1:16" ht="15">
      <c r="A20" s="150">
        <v>40414</v>
      </c>
      <c r="B20" s="146"/>
      <c r="C20" s="147">
        <v>35</v>
      </c>
      <c r="D20" s="147">
        <v>179</v>
      </c>
      <c r="E20" s="151">
        <v>170</v>
      </c>
      <c r="F20" s="151">
        <v>0</v>
      </c>
    </row>
    <row r="21" spans="1:16" ht="15">
      <c r="A21" s="150">
        <v>40485</v>
      </c>
      <c r="B21" s="146"/>
      <c r="C21" s="147">
        <v>45</v>
      </c>
      <c r="D21" s="147">
        <v>8</v>
      </c>
      <c r="E21" s="151">
        <v>8</v>
      </c>
      <c r="F21" s="151">
        <v>0</v>
      </c>
    </row>
    <row r="26" spans="1:16">
      <c r="B26" s="139" t="s">
        <v>169</v>
      </c>
      <c r="C26" s="139" t="s">
        <v>170</v>
      </c>
      <c r="D26" s="139" t="s">
        <v>164</v>
      </c>
      <c r="E26" s="139" t="s">
        <v>158</v>
      </c>
      <c r="F26" s="139" t="s">
        <v>159</v>
      </c>
    </row>
    <row r="27" spans="1:16" ht="15">
      <c r="A27" s="145">
        <v>39653</v>
      </c>
      <c r="B27" s="146">
        <v>39653</v>
      </c>
      <c r="C27" s="147">
        <f>WEEKNUM(B27)</f>
        <v>30</v>
      </c>
      <c r="D27" s="148">
        <v>148</v>
      </c>
      <c r="E27" s="148">
        <v>148</v>
      </c>
      <c r="F27" s="151">
        <v>0</v>
      </c>
    </row>
    <row r="28" spans="1:16" ht="15">
      <c r="A28" s="145">
        <v>39662</v>
      </c>
      <c r="B28" s="146">
        <v>39662</v>
      </c>
      <c r="C28" s="147">
        <f t="shared" ref="C28:C34" si="3">WEEKNUM(B28)</f>
        <v>31</v>
      </c>
      <c r="D28" s="148">
        <v>235</v>
      </c>
      <c r="E28" s="148">
        <v>235</v>
      </c>
      <c r="F28" s="151">
        <v>0</v>
      </c>
    </row>
    <row r="29" spans="1:16" ht="15">
      <c r="A29" s="145">
        <v>39675</v>
      </c>
      <c r="B29" s="146">
        <v>39675</v>
      </c>
      <c r="C29" s="147">
        <f t="shared" si="3"/>
        <v>33</v>
      </c>
      <c r="D29" s="148">
        <v>232</v>
      </c>
      <c r="E29" s="148">
        <v>232</v>
      </c>
      <c r="F29" s="151">
        <v>0</v>
      </c>
    </row>
    <row r="30" spans="1:16" ht="15">
      <c r="A30" s="145">
        <v>39680</v>
      </c>
      <c r="B30" s="146">
        <v>39680</v>
      </c>
      <c r="C30" s="147">
        <f t="shared" si="3"/>
        <v>34</v>
      </c>
      <c r="D30" s="148">
        <v>216</v>
      </c>
      <c r="E30" s="148">
        <v>216</v>
      </c>
      <c r="F30" s="151">
        <v>0</v>
      </c>
    </row>
    <row r="31" spans="1:16" ht="15">
      <c r="A31" s="145">
        <v>39942</v>
      </c>
      <c r="B31" s="146">
        <v>39942</v>
      </c>
      <c r="C31" s="147">
        <f t="shared" si="3"/>
        <v>19</v>
      </c>
      <c r="D31" s="148">
        <v>0</v>
      </c>
      <c r="E31" s="148">
        <v>0</v>
      </c>
      <c r="F31" s="151">
        <v>0</v>
      </c>
    </row>
    <row r="32" spans="1:16" ht="15">
      <c r="A32" s="145">
        <v>39978</v>
      </c>
      <c r="B32" s="146">
        <v>39978</v>
      </c>
      <c r="C32" s="147">
        <f t="shared" si="3"/>
        <v>25</v>
      </c>
      <c r="D32" s="148">
        <v>27</v>
      </c>
      <c r="E32" s="148">
        <v>27</v>
      </c>
      <c r="F32" s="151">
        <v>0</v>
      </c>
    </row>
    <row r="33" spans="1:6" ht="15">
      <c r="A33" s="145">
        <v>40040</v>
      </c>
      <c r="B33" s="146">
        <v>40040</v>
      </c>
      <c r="C33" s="147">
        <f t="shared" si="3"/>
        <v>33</v>
      </c>
      <c r="D33" s="148">
        <v>131</v>
      </c>
      <c r="E33" s="148">
        <v>131</v>
      </c>
      <c r="F33" s="151">
        <v>0</v>
      </c>
    </row>
    <row r="34" spans="1:6" ht="15">
      <c r="A34" s="145">
        <v>40047</v>
      </c>
      <c r="B34" s="146">
        <v>40047</v>
      </c>
      <c r="C34" s="147">
        <f t="shared" si="3"/>
        <v>34</v>
      </c>
      <c r="D34" s="148">
        <v>228</v>
      </c>
      <c r="E34" s="148">
        <v>228</v>
      </c>
      <c r="F34" s="151">
        <v>0</v>
      </c>
    </row>
    <row r="35" spans="1:6" ht="15">
      <c r="A35" s="149">
        <v>40271</v>
      </c>
      <c r="B35" s="146"/>
      <c r="C35" s="147">
        <v>14</v>
      </c>
      <c r="D35" s="147">
        <v>11</v>
      </c>
      <c r="E35" s="147">
        <v>11</v>
      </c>
      <c r="F35" s="147">
        <v>0</v>
      </c>
    </row>
    <row r="36" spans="1:6" ht="15">
      <c r="A36" s="150">
        <v>40326</v>
      </c>
      <c r="B36" s="146"/>
      <c r="C36" s="147">
        <v>22</v>
      </c>
      <c r="D36" s="147">
        <v>30</v>
      </c>
      <c r="E36" s="147">
        <v>30</v>
      </c>
      <c r="F36" s="147">
        <v>0</v>
      </c>
    </row>
    <row r="37" spans="1:6" ht="15">
      <c r="A37" s="150">
        <v>40368</v>
      </c>
      <c r="B37" s="146"/>
      <c r="C37" s="147">
        <v>28</v>
      </c>
      <c r="D37" s="147">
        <v>205</v>
      </c>
      <c r="E37" s="151">
        <v>142</v>
      </c>
      <c r="F37" s="151">
        <v>63</v>
      </c>
    </row>
    <row r="38" spans="1:6" ht="15">
      <c r="A38" s="150">
        <v>40393</v>
      </c>
      <c r="B38" s="146"/>
      <c r="C38" s="147">
        <v>32</v>
      </c>
      <c r="D38" s="147">
        <v>243</v>
      </c>
      <c r="E38" s="151">
        <v>188</v>
      </c>
      <c r="F38" s="151">
        <v>55</v>
      </c>
    </row>
    <row r="39" spans="1:6" ht="15">
      <c r="A39" s="150">
        <v>40414</v>
      </c>
      <c r="B39" s="146"/>
      <c r="C39" s="147">
        <v>35</v>
      </c>
      <c r="D39" s="147">
        <v>179</v>
      </c>
      <c r="E39" s="151">
        <v>170</v>
      </c>
      <c r="F39" s="151">
        <v>0</v>
      </c>
    </row>
    <row r="40" spans="1:6" ht="16" thickBot="1">
      <c r="A40" s="150">
        <v>40485</v>
      </c>
      <c r="B40" s="146"/>
      <c r="C40" s="147">
        <v>45</v>
      </c>
      <c r="D40" s="147">
        <v>8</v>
      </c>
      <c r="E40" s="151">
        <v>8</v>
      </c>
      <c r="F40" s="151">
        <v>0</v>
      </c>
    </row>
    <row r="41" spans="1:6" ht="18" customHeight="1" thickBot="1">
      <c r="A41" s="155">
        <f t="shared" ref="A41:E41" si="4">SUM(A22:A38)</f>
        <v>480035</v>
      </c>
      <c r="B41" s="155">
        <f t="shared" si="4"/>
        <v>318677</v>
      </c>
      <c r="C41" s="155">
        <f t="shared" si="4"/>
        <v>335</v>
      </c>
      <c r="D41" s="155">
        <f t="shared" si="4"/>
        <v>1706</v>
      </c>
      <c r="E41" s="155">
        <f t="shared" si="4"/>
        <v>1588</v>
      </c>
      <c r="F41" s="156"/>
    </row>
    <row r="42" spans="1:6" ht="18" customHeight="1" thickBot="1">
      <c r="A42" s="157"/>
      <c r="B42" s="157"/>
      <c r="C42" s="157"/>
      <c r="D42" s="157"/>
      <c r="E42" s="157"/>
      <c r="F42" s="156"/>
    </row>
    <row r="43" spans="1:6" ht="18" customHeight="1" thickBot="1">
      <c r="A43" s="158">
        <v>36020</v>
      </c>
      <c r="B43" s="157"/>
      <c r="C43" s="157">
        <f>WEEKNUM(A43)</f>
        <v>33</v>
      </c>
      <c r="D43" s="155">
        <v>319</v>
      </c>
      <c r="E43" s="157"/>
      <c r="F43" s="156"/>
    </row>
    <row r="44" spans="1:6" ht="18" customHeight="1" thickBot="1">
      <c r="A44" s="158">
        <v>36029</v>
      </c>
      <c r="B44" s="157"/>
      <c r="C44" s="157">
        <f t="shared" ref="C44:C47" si="5">WEEKNUM(A44)</f>
        <v>34</v>
      </c>
      <c r="D44" s="155">
        <v>218</v>
      </c>
      <c r="E44" s="157"/>
      <c r="F44" s="156"/>
    </row>
    <row r="45" spans="1:6" ht="18" customHeight="1" thickBot="1">
      <c r="A45" s="158">
        <v>36395</v>
      </c>
      <c r="B45" s="157"/>
      <c r="C45" s="157">
        <f t="shared" si="5"/>
        <v>35</v>
      </c>
      <c r="D45" s="155">
        <v>225</v>
      </c>
      <c r="E45" s="157"/>
      <c r="F45" s="156"/>
    </row>
    <row r="46" spans="1:6" ht="18" customHeight="1" thickBot="1">
      <c r="A46" s="159">
        <v>37839</v>
      </c>
      <c r="B46" s="157"/>
      <c r="C46" s="157">
        <f t="shared" si="5"/>
        <v>32</v>
      </c>
      <c r="D46" s="155">
        <v>166</v>
      </c>
      <c r="E46" s="157"/>
      <c r="F46" s="156"/>
    </row>
    <row r="47" spans="1:6" ht="18" customHeight="1" thickBot="1">
      <c r="A47" s="158">
        <v>38574</v>
      </c>
      <c r="B47" s="157"/>
      <c r="C47" s="157">
        <f t="shared" si="5"/>
        <v>33</v>
      </c>
      <c r="D47" s="155">
        <v>80</v>
      </c>
      <c r="E47" s="157"/>
      <c r="F47" s="156"/>
    </row>
    <row r="48" spans="1:6" ht="18" customHeight="1">
      <c r="A48" s="157"/>
      <c r="B48" s="157"/>
      <c r="C48" s="157"/>
      <c r="D48" s="157"/>
      <c r="E48" s="157"/>
      <c r="F48" s="156"/>
    </row>
    <row r="49" spans="1:9" ht="18" customHeight="1">
      <c r="A49" s="157"/>
      <c r="B49" s="157"/>
      <c r="C49" s="157"/>
      <c r="D49" s="157"/>
      <c r="E49" s="157"/>
      <c r="F49" s="156"/>
    </row>
    <row r="50" spans="1:9" ht="18" customHeight="1">
      <c r="A50" s="157"/>
      <c r="B50" s="157"/>
      <c r="C50" s="157"/>
      <c r="D50" s="157"/>
      <c r="E50" s="157"/>
      <c r="F50" s="156"/>
    </row>
    <row r="51" spans="1:9" ht="18" customHeight="1">
      <c r="A51" s="157"/>
      <c r="B51" s="157"/>
      <c r="C51" s="157"/>
      <c r="D51" s="157"/>
      <c r="E51" s="157"/>
      <c r="F51" s="156"/>
    </row>
    <row r="52" spans="1:9" ht="18" customHeight="1">
      <c r="A52" s="157"/>
      <c r="B52" s="157"/>
      <c r="C52" s="157"/>
      <c r="D52" s="157"/>
      <c r="E52" s="157"/>
      <c r="F52" s="156"/>
    </row>
    <row r="53" spans="1:9" ht="15">
      <c r="A53" s="156"/>
      <c r="B53" s="160"/>
      <c r="C53" s="160"/>
      <c r="D53" s="156"/>
      <c r="E53" s="156"/>
      <c r="F53" s="156"/>
    </row>
    <row r="54" spans="1:9">
      <c r="B54" s="139">
        <v>319</v>
      </c>
      <c r="C54" s="139">
        <v>225</v>
      </c>
      <c r="D54">
        <v>166</v>
      </c>
      <c r="E54">
        <v>80</v>
      </c>
      <c r="F54">
        <v>235</v>
      </c>
      <c r="G54">
        <v>228</v>
      </c>
      <c r="H54">
        <v>243</v>
      </c>
      <c r="I54">
        <v>196</v>
      </c>
    </row>
    <row r="55" spans="1:9" ht="15">
      <c r="A55" t="s">
        <v>168</v>
      </c>
      <c r="B55" s="154">
        <v>1998</v>
      </c>
      <c r="C55" s="154">
        <v>1999</v>
      </c>
      <c r="D55" s="154">
        <v>2003</v>
      </c>
      <c r="E55" s="154">
        <v>2005</v>
      </c>
      <c r="F55" s="153">
        <v>2008</v>
      </c>
      <c r="G55" s="153">
        <v>2009</v>
      </c>
      <c r="H55" s="152">
        <v>2010</v>
      </c>
      <c r="I55" s="153">
        <v>2011</v>
      </c>
    </row>
    <row r="56" spans="1:9">
      <c r="A56">
        <v>14</v>
      </c>
      <c r="B56"/>
      <c r="C56"/>
      <c r="F56" s="139"/>
      <c r="G56" s="139"/>
      <c r="H56" s="139">
        <v>11</v>
      </c>
      <c r="I56" s="161"/>
    </row>
    <row r="57" spans="1:9">
      <c r="A57">
        <v>15</v>
      </c>
      <c r="B57"/>
      <c r="C57"/>
      <c r="F57" s="139"/>
      <c r="G57" s="139"/>
      <c r="H57" s="139"/>
      <c r="I57" s="161">
        <v>73</v>
      </c>
    </row>
    <row r="58" spans="1:9">
      <c r="A58">
        <v>16</v>
      </c>
      <c r="B58"/>
      <c r="C58"/>
      <c r="F58" s="139"/>
      <c r="G58" s="139"/>
      <c r="H58" s="139"/>
      <c r="I58" s="161"/>
    </row>
    <row r="59" spans="1:9">
      <c r="A59">
        <v>17</v>
      </c>
      <c r="B59"/>
      <c r="C59"/>
      <c r="F59" s="139"/>
      <c r="G59" s="139"/>
      <c r="H59" s="139"/>
      <c r="I59" s="161"/>
    </row>
    <row r="60" spans="1:9">
      <c r="A60">
        <v>18</v>
      </c>
      <c r="B60"/>
      <c r="C60"/>
      <c r="F60" s="139"/>
      <c r="G60" s="139"/>
      <c r="H60" s="139"/>
      <c r="I60" s="161"/>
    </row>
    <row r="61" spans="1:9">
      <c r="A61">
        <v>19</v>
      </c>
      <c r="B61"/>
      <c r="C61"/>
      <c r="F61" s="139"/>
      <c r="G61" s="139">
        <v>0</v>
      </c>
      <c r="H61" s="139"/>
      <c r="I61" s="161"/>
    </row>
    <row r="62" spans="1:9">
      <c r="A62">
        <v>20</v>
      </c>
      <c r="B62"/>
      <c r="C62"/>
      <c r="F62" s="139"/>
      <c r="G62" s="139"/>
      <c r="H62" s="139"/>
      <c r="I62" s="161"/>
    </row>
    <row r="63" spans="1:9">
      <c r="A63">
        <v>21</v>
      </c>
      <c r="B63"/>
      <c r="C63"/>
      <c r="F63" s="139"/>
      <c r="G63" s="139"/>
      <c r="H63" s="139"/>
      <c r="I63" s="161"/>
    </row>
    <row r="64" spans="1:9">
      <c r="A64">
        <v>22</v>
      </c>
      <c r="B64"/>
      <c r="C64"/>
      <c r="F64" s="139"/>
      <c r="G64" s="139"/>
      <c r="H64" s="139">
        <v>30</v>
      </c>
      <c r="I64" s="161"/>
    </row>
    <row r="65" spans="1:9">
      <c r="A65">
        <v>23</v>
      </c>
      <c r="B65"/>
      <c r="C65"/>
      <c r="F65" s="139"/>
      <c r="G65" s="139"/>
      <c r="H65" s="139"/>
      <c r="I65" s="161"/>
    </row>
    <row r="66" spans="1:9">
      <c r="A66">
        <v>24</v>
      </c>
      <c r="B66"/>
      <c r="C66"/>
      <c r="F66" s="139"/>
      <c r="G66" s="139"/>
      <c r="H66" s="139"/>
      <c r="I66" s="161">
        <v>79</v>
      </c>
    </row>
    <row r="67" spans="1:9">
      <c r="A67">
        <v>25</v>
      </c>
      <c r="B67"/>
      <c r="C67"/>
      <c r="F67" s="139"/>
      <c r="G67" s="139">
        <v>27</v>
      </c>
      <c r="H67" s="139"/>
      <c r="I67" s="161"/>
    </row>
    <row r="68" spans="1:9">
      <c r="A68">
        <v>26</v>
      </c>
      <c r="B68"/>
      <c r="C68"/>
      <c r="F68" s="139"/>
      <c r="G68" s="139"/>
      <c r="H68" s="139"/>
      <c r="I68" s="161"/>
    </row>
    <row r="69" spans="1:9">
      <c r="A69">
        <v>27</v>
      </c>
      <c r="B69"/>
      <c r="C69"/>
      <c r="F69" s="139"/>
      <c r="G69" s="139"/>
      <c r="H69" s="139"/>
      <c r="I69" s="161"/>
    </row>
    <row r="70" spans="1:9">
      <c r="A70">
        <v>28</v>
      </c>
      <c r="B70"/>
      <c r="C70"/>
      <c r="F70" s="139"/>
      <c r="G70" s="139"/>
      <c r="H70" s="139">
        <v>205</v>
      </c>
      <c r="I70" s="161">
        <v>181</v>
      </c>
    </row>
    <row r="71" spans="1:9">
      <c r="A71">
        <v>29</v>
      </c>
      <c r="B71"/>
      <c r="C71"/>
      <c r="F71" s="139"/>
      <c r="G71" s="139"/>
      <c r="H71" s="139"/>
      <c r="I71" s="161"/>
    </row>
    <row r="72" spans="1:9">
      <c r="A72">
        <v>30</v>
      </c>
      <c r="B72"/>
      <c r="C72"/>
      <c r="F72" s="139">
        <v>148</v>
      </c>
      <c r="G72" s="139"/>
      <c r="H72" s="139"/>
      <c r="I72" s="161"/>
    </row>
    <row r="73" spans="1:9">
      <c r="A73">
        <v>31</v>
      </c>
      <c r="B73"/>
      <c r="C73"/>
      <c r="F73" s="139">
        <v>235</v>
      </c>
      <c r="G73" s="139"/>
      <c r="H73" s="139"/>
      <c r="I73" s="161"/>
    </row>
    <row r="74" spans="1:9">
      <c r="A74">
        <v>32</v>
      </c>
      <c r="B74"/>
      <c r="C74"/>
      <c r="D74">
        <v>166</v>
      </c>
      <c r="F74" s="139"/>
      <c r="G74" s="139"/>
      <c r="H74" s="139">
        <v>243</v>
      </c>
      <c r="I74" s="161">
        <v>196</v>
      </c>
    </row>
    <row r="75" spans="1:9">
      <c r="A75">
        <v>33</v>
      </c>
      <c r="B75">
        <v>319</v>
      </c>
      <c r="C75"/>
      <c r="E75">
        <v>80</v>
      </c>
      <c r="F75" s="139">
        <v>232</v>
      </c>
      <c r="G75" s="139">
        <v>131</v>
      </c>
      <c r="H75" s="139"/>
      <c r="I75" s="161">
        <v>158</v>
      </c>
    </row>
    <row r="76" spans="1:9">
      <c r="A76">
        <v>34</v>
      </c>
      <c r="B76">
        <v>218</v>
      </c>
      <c r="C76"/>
      <c r="F76" s="139">
        <v>216</v>
      </c>
      <c r="G76" s="139">
        <v>228</v>
      </c>
      <c r="H76" s="139"/>
      <c r="I76" s="161"/>
    </row>
    <row r="77" spans="1:9">
      <c r="A77">
        <v>35</v>
      </c>
      <c r="B77"/>
      <c r="C77">
        <v>225</v>
      </c>
      <c r="F77" s="139"/>
      <c r="G77" s="139"/>
      <c r="H77" s="139">
        <v>179</v>
      </c>
      <c r="I77" s="161"/>
    </row>
    <row r="78" spans="1:9">
      <c r="A78">
        <v>36</v>
      </c>
      <c r="B78"/>
      <c r="C78"/>
      <c r="F78" s="139"/>
      <c r="G78" s="139"/>
      <c r="H78" s="139"/>
      <c r="I78" s="161"/>
    </row>
    <row r="79" spans="1:9">
      <c r="A79">
        <v>37</v>
      </c>
      <c r="B79"/>
      <c r="C79"/>
      <c r="F79" s="139"/>
      <c r="G79" s="139"/>
      <c r="H79" s="139"/>
      <c r="I79" s="161"/>
    </row>
    <row r="80" spans="1:9">
      <c r="A80">
        <v>38</v>
      </c>
      <c r="B80"/>
      <c r="C80"/>
      <c r="F80" s="139"/>
      <c r="G80" s="139"/>
      <c r="H80" s="139"/>
      <c r="I80" s="161"/>
    </row>
    <row r="81" spans="1:9">
      <c r="A81">
        <v>39</v>
      </c>
      <c r="B81"/>
      <c r="C81"/>
      <c r="F81" s="139"/>
      <c r="G81" s="139"/>
      <c r="H81" s="139"/>
      <c r="I81" s="161"/>
    </row>
    <row r="82" spans="1:9">
      <c r="A82">
        <v>40</v>
      </c>
      <c r="B82"/>
      <c r="C82"/>
      <c r="F82" s="139"/>
      <c r="G82" s="139"/>
      <c r="H82" s="139"/>
      <c r="I82" s="161"/>
    </row>
    <row r="83" spans="1:9">
      <c r="A83">
        <v>41</v>
      </c>
      <c r="B83"/>
      <c r="C83"/>
      <c r="F83" s="139"/>
      <c r="G83" s="139"/>
      <c r="H83" s="139"/>
      <c r="I83" s="161"/>
    </row>
    <row r="84" spans="1:9">
      <c r="A84">
        <v>42</v>
      </c>
      <c r="B84"/>
      <c r="C84"/>
      <c r="F84" s="139"/>
      <c r="G84" s="139"/>
      <c r="H84" s="139"/>
      <c r="I84" s="161"/>
    </row>
    <row r="85" spans="1:9">
      <c r="A85">
        <v>43</v>
      </c>
      <c r="B85"/>
      <c r="C85"/>
      <c r="F85" s="139"/>
      <c r="G85" s="139"/>
      <c r="H85" s="139"/>
      <c r="I85" s="161"/>
    </row>
    <row r="86" spans="1:9">
      <c r="A86">
        <v>44</v>
      </c>
      <c r="B86"/>
      <c r="C86"/>
      <c r="F86" s="139"/>
      <c r="G86" s="139"/>
      <c r="H86" s="139"/>
      <c r="I86" s="161">
        <v>0</v>
      </c>
    </row>
    <row r="87" spans="1:9">
      <c r="A87">
        <v>45</v>
      </c>
      <c r="B87"/>
      <c r="C87"/>
      <c r="F87" s="139"/>
      <c r="G87" s="139"/>
      <c r="H87" s="139">
        <v>8</v>
      </c>
      <c r="I87" s="161">
        <v>18</v>
      </c>
    </row>
    <row r="88" spans="1:9">
      <c r="B88"/>
      <c r="C88"/>
      <c r="F88" s="139"/>
      <c r="G88" s="139"/>
      <c r="I88" s="16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zoomScale="50" zoomScaleNormal="50" zoomScalePageLayoutView="50" workbookViewId="0">
      <selection activeCell="AG46" sqref="AG46:AH49"/>
    </sheetView>
  </sheetViews>
  <sheetFormatPr baseColWidth="10" defaultColWidth="8.6640625" defaultRowHeight="14" x14ac:dyDescent="0"/>
  <cols>
    <col min="1" max="1" width="65.5" customWidth="1"/>
    <col min="2" max="2" width="47.5" style="139" customWidth="1"/>
    <col min="3" max="4" width="47.5" style="139" hidden="1" customWidth="1"/>
    <col min="5" max="8" width="32.6640625" style="139" hidden="1" customWidth="1"/>
    <col min="9" max="14" width="50.5" style="139" hidden="1" customWidth="1"/>
    <col min="15" max="18" width="35.33203125" style="139" hidden="1" customWidth="1"/>
    <col min="19" max="19" width="44.6640625" style="139" hidden="1" customWidth="1"/>
    <col min="20" max="21" width="44.6640625" style="139" customWidth="1"/>
    <col min="22" max="22" width="60.6640625" style="139" customWidth="1"/>
    <col min="23" max="23" width="38.6640625" style="139" customWidth="1"/>
    <col min="24" max="24" width="39.83203125" style="139" customWidth="1"/>
    <col min="25" max="25" width="41.5" style="139" customWidth="1"/>
    <col min="26" max="26" width="38.6640625" style="139" customWidth="1"/>
    <col min="27" max="28" width="39.83203125" style="139" customWidth="1"/>
    <col min="29" max="32" width="41.5" style="139" customWidth="1"/>
    <col min="33" max="38" width="24.5" style="139" customWidth="1"/>
    <col min="39" max="39" width="28.1640625" style="139" customWidth="1"/>
    <col min="40" max="40" width="17.83203125" customWidth="1"/>
    <col min="41" max="42" width="24.5" customWidth="1"/>
    <col min="43" max="44" width="31" customWidth="1"/>
  </cols>
  <sheetData>
    <row r="1" spans="1:44" ht="43">
      <c r="A1" s="702" t="s">
        <v>154</v>
      </c>
      <c r="B1" s="702"/>
      <c r="C1" s="702"/>
      <c r="D1" s="702"/>
      <c r="E1" s="702"/>
      <c r="F1" s="702"/>
      <c r="G1" s="702"/>
      <c r="H1" s="702"/>
      <c r="I1" s="702"/>
      <c r="J1" s="702"/>
      <c r="K1" s="702"/>
      <c r="L1" s="702"/>
      <c r="M1" s="702"/>
      <c r="N1" s="702"/>
      <c r="O1" s="702"/>
      <c r="P1" s="702"/>
      <c r="Q1" s="702"/>
      <c r="R1" s="702"/>
      <c r="S1" s="702"/>
      <c r="T1" s="702"/>
      <c r="U1" s="702"/>
      <c r="V1" s="702"/>
      <c r="W1" s="702"/>
      <c r="X1" s="702"/>
      <c r="Y1" s="702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3" spans="1:44" ht="15" thickBot="1"/>
    <row r="4" spans="1:44" ht="33">
      <c r="A4" s="109" t="s">
        <v>121</v>
      </c>
      <c r="B4" s="110"/>
      <c r="C4" s="98"/>
      <c r="D4" s="50"/>
      <c r="E4" s="51">
        <v>30900</v>
      </c>
      <c r="F4" s="51">
        <v>32018</v>
      </c>
      <c r="G4" s="51">
        <v>32030</v>
      </c>
      <c r="H4" s="51">
        <v>32329</v>
      </c>
      <c r="I4" s="51">
        <v>33473</v>
      </c>
      <c r="J4" s="51">
        <v>33474</v>
      </c>
      <c r="K4" s="51">
        <v>33475</v>
      </c>
      <c r="L4" s="51">
        <v>33476</v>
      </c>
      <c r="M4" s="66" t="s">
        <v>38</v>
      </c>
      <c r="N4" s="66" t="s">
        <v>39</v>
      </c>
      <c r="O4" s="51">
        <v>36020</v>
      </c>
      <c r="P4" s="51">
        <v>36029</v>
      </c>
      <c r="Q4" s="51">
        <v>36395</v>
      </c>
      <c r="R4" s="52">
        <v>37839</v>
      </c>
      <c r="S4" s="51">
        <v>38574</v>
      </c>
      <c r="T4" s="115">
        <v>39653</v>
      </c>
      <c r="U4" s="89">
        <v>39654</v>
      </c>
      <c r="V4" s="115">
        <v>39662</v>
      </c>
      <c r="W4" s="89">
        <v>39663</v>
      </c>
      <c r="X4" s="115">
        <v>39675</v>
      </c>
      <c r="Y4" s="136">
        <v>39680</v>
      </c>
      <c r="Z4" s="115">
        <v>39942</v>
      </c>
      <c r="AA4" s="89">
        <v>39978</v>
      </c>
      <c r="AB4" s="115">
        <v>39978</v>
      </c>
      <c r="AC4" s="136">
        <v>40040</v>
      </c>
      <c r="AD4" s="120">
        <v>40045</v>
      </c>
      <c r="AE4" s="136">
        <v>40045</v>
      </c>
      <c r="AF4" s="120">
        <v>40047</v>
      </c>
      <c r="AG4" s="703">
        <v>40271</v>
      </c>
      <c r="AH4" s="704"/>
      <c r="AI4" s="705">
        <v>40326</v>
      </c>
      <c r="AJ4" s="706"/>
      <c r="AK4" s="707">
        <v>40368</v>
      </c>
      <c r="AL4" s="708"/>
      <c r="AM4" s="705">
        <v>40393</v>
      </c>
      <c r="AN4" s="709"/>
      <c r="AO4" s="691">
        <v>40414</v>
      </c>
      <c r="AP4" s="692"/>
      <c r="AQ4" s="691">
        <v>40485</v>
      </c>
      <c r="AR4" s="692"/>
    </row>
    <row r="5" spans="1:44" ht="33">
      <c r="A5" s="111" t="s">
        <v>122</v>
      </c>
      <c r="B5" s="112"/>
      <c r="C5" s="99"/>
      <c r="D5" s="55"/>
      <c r="E5" s="55" t="s">
        <v>41</v>
      </c>
      <c r="F5" s="55" t="s">
        <v>41</v>
      </c>
      <c r="G5" s="55" t="s">
        <v>41</v>
      </c>
      <c r="H5" s="55" t="s">
        <v>41</v>
      </c>
      <c r="I5" s="55" t="s">
        <v>24</v>
      </c>
      <c r="J5" s="55" t="s">
        <v>24</v>
      </c>
      <c r="K5" s="55" t="s">
        <v>24</v>
      </c>
      <c r="L5" s="55" t="s">
        <v>24</v>
      </c>
      <c r="M5" s="55" t="s">
        <v>24</v>
      </c>
      <c r="N5" s="55" t="s">
        <v>24</v>
      </c>
      <c r="O5" s="55" t="s">
        <v>11</v>
      </c>
      <c r="P5" s="55" t="s">
        <v>11</v>
      </c>
      <c r="Q5" s="55" t="s">
        <v>11</v>
      </c>
      <c r="R5" s="55" t="s">
        <v>23</v>
      </c>
      <c r="S5" s="55" t="s">
        <v>10</v>
      </c>
      <c r="T5" s="77" t="s">
        <v>125</v>
      </c>
      <c r="U5" s="90" t="s">
        <v>125</v>
      </c>
      <c r="V5" s="77" t="s">
        <v>1</v>
      </c>
      <c r="W5" s="90" t="s">
        <v>0</v>
      </c>
      <c r="X5" s="77" t="s">
        <v>125</v>
      </c>
      <c r="Y5" s="138" t="s">
        <v>125</v>
      </c>
      <c r="Z5" s="77" t="s">
        <v>10</v>
      </c>
      <c r="AA5" s="90" t="s">
        <v>10</v>
      </c>
      <c r="AB5" s="77" t="s">
        <v>10</v>
      </c>
      <c r="AC5" s="138" t="s">
        <v>125</v>
      </c>
      <c r="AD5" s="78" t="s">
        <v>125</v>
      </c>
      <c r="AE5" s="138" t="s">
        <v>125</v>
      </c>
      <c r="AF5" s="78" t="s">
        <v>125</v>
      </c>
      <c r="AG5" s="693" t="s">
        <v>155</v>
      </c>
      <c r="AH5" s="694"/>
      <c r="AI5" s="695" t="s">
        <v>156</v>
      </c>
      <c r="AJ5" s="696"/>
      <c r="AK5" s="697" t="s">
        <v>157</v>
      </c>
      <c r="AL5" s="698"/>
      <c r="AM5" s="695" t="s">
        <v>10</v>
      </c>
      <c r="AN5" s="699"/>
      <c r="AO5" s="700" t="s">
        <v>125</v>
      </c>
      <c r="AP5" s="701"/>
      <c r="AQ5" s="697" t="s">
        <v>157</v>
      </c>
      <c r="AR5" s="698"/>
    </row>
    <row r="6" spans="1:44" ht="34" thickBot="1">
      <c r="A6" s="113" t="s">
        <v>123</v>
      </c>
      <c r="B6" s="114"/>
      <c r="C6" s="100"/>
      <c r="D6" s="58"/>
      <c r="E6" s="58"/>
      <c r="F6" s="58"/>
      <c r="G6" s="58"/>
      <c r="H6" s="58"/>
      <c r="I6" s="67" t="s">
        <v>40</v>
      </c>
      <c r="J6" s="67" t="s">
        <v>40</v>
      </c>
      <c r="K6" s="67" t="s">
        <v>40</v>
      </c>
      <c r="L6" s="67" t="s">
        <v>40</v>
      </c>
      <c r="M6" s="67" t="s">
        <v>40</v>
      </c>
      <c r="N6" s="67" t="s">
        <v>40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2</v>
      </c>
      <c r="T6" s="116" t="s">
        <v>2</v>
      </c>
      <c r="U6" s="91" t="s">
        <v>2</v>
      </c>
      <c r="V6" s="116" t="s">
        <v>2</v>
      </c>
      <c r="W6" s="91" t="s">
        <v>2</v>
      </c>
      <c r="X6" s="116" t="s">
        <v>2</v>
      </c>
      <c r="Y6" s="137" t="s">
        <v>2</v>
      </c>
      <c r="Z6" s="116" t="s">
        <v>2</v>
      </c>
      <c r="AA6" s="91" t="s">
        <v>2</v>
      </c>
      <c r="AB6" s="116" t="s">
        <v>2</v>
      </c>
      <c r="AC6" s="137" t="s">
        <v>2</v>
      </c>
      <c r="AD6" s="108" t="s">
        <v>2</v>
      </c>
      <c r="AE6" s="137" t="s">
        <v>2</v>
      </c>
      <c r="AF6" s="108" t="s">
        <v>2</v>
      </c>
      <c r="AG6" s="682" t="s">
        <v>2</v>
      </c>
      <c r="AH6" s="683"/>
      <c r="AI6" s="684" t="s">
        <v>2</v>
      </c>
      <c r="AJ6" s="685"/>
      <c r="AK6" s="686" t="s">
        <v>2</v>
      </c>
      <c r="AL6" s="687"/>
      <c r="AM6" s="684" t="s">
        <v>2</v>
      </c>
      <c r="AN6" s="688"/>
      <c r="AO6" s="689" t="s">
        <v>2</v>
      </c>
      <c r="AP6" s="690"/>
      <c r="AQ6" s="689" t="s">
        <v>2</v>
      </c>
      <c r="AR6" s="690"/>
    </row>
    <row r="7" spans="1:44" s="88" customFormat="1" ht="33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5">
        <v>0.58819444444444446</v>
      </c>
      <c r="U7" s="125">
        <v>0.61597222222222225</v>
      </c>
      <c r="V7" s="125">
        <v>0.59930555555555554</v>
      </c>
      <c r="W7" s="125">
        <v>0.67708333333333337</v>
      </c>
      <c r="X7" s="125">
        <v>0.42638888888888887</v>
      </c>
      <c r="Y7" s="125">
        <v>0.48888888888888887</v>
      </c>
      <c r="Z7" s="124" t="s">
        <v>132</v>
      </c>
      <c r="AA7" s="125">
        <v>0.60069444444444442</v>
      </c>
      <c r="AB7" s="125">
        <v>0.63611111111111118</v>
      </c>
      <c r="AC7" s="125">
        <v>0.70208333333333339</v>
      </c>
      <c r="AD7" s="125">
        <v>0.6069444444444444</v>
      </c>
      <c r="AE7" s="125">
        <v>0.69305555555555554</v>
      </c>
      <c r="AF7" s="125">
        <v>0.58263888888888882</v>
      </c>
      <c r="AG7" s="681">
        <v>0.58472222222222225</v>
      </c>
      <c r="AH7" s="681"/>
      <c r="AI7" s="681">
        <v>0.62777777777777777</v>
      </c>
      <c r="AJ7" s="681"/>
      <c r="AK7" s="681">
        <v>0.6020833333333333</v>
      </c>
      <c r="AL7" s="681"/>
      <c r="AM7" s="681">
        <v>0.67638888888888893</v>
      </c>
      <c r="AN7" s="681"/>
      <c r="AO7" s="681">
        <v>0.59583333333333333</v>
      </c>
      <c r="AP7" s="681"/>
      <c r="AQ7" s="681">
        <v>0.58611111111111114</v>
      </c>
      <c r="AR7" s="681"/>
    </row>
    <row r="8" spans="1:44" s="88" customFormat="1" ht="33">
      <c r="A8" s="123" t="s">
        <v>124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Q8" s="124"/>
    </row>
    <row r="9" spans="1:44" s="88" customFormat="1" ht="34" thickBot="1">
      <c r="A9" s="123" t="s">
        <v>9</v>
      </c>
      <c r="B9" s="124" t="s">
        <v>25</v>
      </c>
      <c r="C9" s="124" t="s">
        <v>42</v>
      </c>
      <c r="D9" s="124" t="s">
        <v>43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 t="s">
        <v>158</v>
      </c>
      <c r="AH9" s="124" t="s">
        <v>159</v>
      </c>
      <c r="AI9" s="124" t="s">
        <v>158</v>
      </c>
      <c r="AJ9" s="124" t="s">
        <v>159</v>
      </c>
      <c r="AK9" s="124" t="s">
        <v>158</v>
      </c>
      <c r="AL9" s="124" t="s">
        <v>159</v>
      </c>
      <c r="AM9" s="124" t="s">
        <v>158</v>
      </c>
      <c r="AN9" s="124" t="s">
        <v>159</v>
      </c>
      <c r="AO9" s="124" t="s">
        <v>158</v>
      </c>
      <c r="AP9" s="124" t="s">
        <v>159</v>
      </c>
      <c r="AQ9" s="124" t="s">
        <v>158</v>
      </c>
      <c r="AR9" s="124" t="s">
        <v>159</v>
      </c>
    </row>
    <row r="10" spans="1:44" ht="33">
      <c r="A10" s="103" t="s">
        <v>106</v>
      </c>
      <c r="B10" s="104" t="s">
        <v>101</v>
      </c>
      <c r="C10" s="98" t="s">
        <v>44</v>
      </c>
      <c r="D10" s="50" t="s">
        <v>45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>
        <v>2</v>
      </c>
      <c r="P10" s="50">
        <v>0</v>
      </c>
      <c r="Q10" s="50">
        <v>0</v>
      </c>
      <c r="R10" s="50">
        <v>0</v>
      </c>
      <c r="S10" s="50">
        <v>0</v>
      </c>
      <c r="T10" s="117">
        <v>3</v>
      </c>
      <c r="U10" s="92">
        <v>1</v>
      </c>
      <c r="V10" s="117">
        <v>0</v>
      </c>
      <c r="W10" s="92">
        <v>0</v>
      </c>
      <c r="X10" s="117">
        <v>0</v>
      </c>
      <c r="Y10" s="95">
        <v>0</v>
      </c>
      <c r="Z10" s="117">
        <v>0</v>
      </c>
      <c r="AA10" s="92">
        <v>0</v>
      </c>
      <c r="AB10" s="117">
        <v>0</v>
      </c>
      <c r="AC10" s="95">
        <v>0</v>
      </c>
      <c r="AD10" s="107">
        <v>0</v>
      </c>
      <c r="AE10" s="95">
        <v>0</v>
      </c>
      <c r="AF10" s="107">
        <v>0</v>
      </c>
      <c r="AG10" s="95">
        <v>0</v>
      </c>
      <c r="AH10" s="107">
        <v>0</v>
      </c>
      <c r="AI10" s="95">
        <v>0</v>
      </c>
      <c r="AJ10" s="107">
        <v>0</v>
      </c>
      <c r="AK10" s="95">
        <v>0</v>
      </c>
      <c r="AL10" s="107">
        <v>0</v>
      </c>
      <c r="AM10" s="95">
        <v>0</v>
      </c>
      <c r="AN10" s="107">
        <v>0</v>
      </c>
      <c r="AO10" s="95">
        <v>0</v>
      </c>
      <c r="AP10" s="107">
        <v>0</v>
      </c>
      <c r="AQ10" s="95">
        <v>0</v>
      </c>
      <c r="AR10" s="107">
        <v>0</v>
      </c>
    </row>
    <row r="11" spans="1:44" ht="33">
      <c r="A11" s="105" t="s">
        <v>149</v>
      </c>
      <c r="B11" s="106" t="s">
        <v>126</v>
      </c>
      <c r="C11" s="101" t="s">
        <v>128</v>
      </c>
      <c r="D11" s="73" t="s">
        <v>129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118"/>
      <c r="U11" s="93"/>
      <c r="V11" s="118"/>
      <c r="W11" s="93"/>
      <c r="X11" s="118"/>
      <c r="Y11" s="96"/>
      <c r="Z11" s="118"/>
      <c r="AA11" s="93">
        <v>0</v>
      </c>
      <c r="AB11" s="118">
        <v>0</v>
      </c>
      <c r="AC11" s="96">
        <v>0</v>
      </c>
      <c r="AD11" s="121">
        <v>0</v>
      </c>
      <c r="AE11" s="96">
        <v>0</v>
      </c>
      <c r="AF11" s="121">
        <v>0</v>
      </c>
      <c r="AG11" s="96">
        <v>0</v>
      </c>
      <c r="AH11" s="121">
        <v>0</v>
      </c>
      <c r="AI11" s="96">
        <v>0</v>
      </c>
      <c r="AJ11" s="121">
        <v>0</v>
      </c>
      <c r="AK11" s="96">
        <v>0</v>
      </c>
      <c r="AL11" s="121">
        <v>0</v>
      </c>
      <c r="AM11" s="96">
        <v>0</v>
      </c>
      <c r="AN11" s="121">
        <v>0</v>
      </c>
      <c r="AO11" s="96">
        <v>0</v>
      </c>
      <c r="AP11" s="121">
        <v>0</v>
      </c>
      <c r="AQ11" s="96">
        <v>0</v>
      </c>
      <c r="AR11" s="121">
        <v>0</v>
      </c>
    </row>
    <row r="12" spans="1:44" ht="33">
      <c r="A12" s="105" t="s">
        <v>150</v>
      </c>
      <c r="B12" s="106" t="s">
        <v>127</v>
      </c>
      <c r="C12" s="101" t="s">
        <v>130</v>
      </c>
      <c r="D12" s="73" t="s">
        <v>131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118"/>
      <c r="U12" s="93"/>
      <c r="V12" s="118"/>
      <c r="W12" s="93"/>
      <c r="X12" s="118"/>
      <c r="Y12" s="96"/>
      <c r="Z12" s="118"/>
      <c r="AA12" s="93">
        <v>21</v>
      </c>
      <c r="AB12" s="118">
        <v>27</v>
      </c>
      <c r="AC12" s="96">
        <v>0</v>
      </c>
      <c r="AD12" s="121">
        <v>0</v>
      </c>
      <c r="AE12" s="96">
        <v>0</v>
      </c>
      <c r="AF12" s="121">
        <v>0</v>
      </c>
      <c r="AG12" s="96">
        <v>0</v>
      </c>
      <c r="AH12" s="121">
        <v>0</v>
      </c>
      <c r="AI12" s="96">
        <v>0</v>
      </c>
      <c r="AJ12" s="121">
        <v>0</v>
      </c>
      <c r="AK12" s="96">
        <v>0</v>
      </c>
      <c r="AL12" s="121">
        <v>0</v>
      </c>
      <c r="AM12" s="96">
        <v>0</v>
      </c>
      <c r="AN12" s="121">
        <v>0</v>
      </c>
      <c r="AO12" s="96">
        <v>0</v>
      </c>
      <c r="AP12" s="121">
        <v>0</v>
      </c>
      <c r="AQ12" s="96">
        <v>0</v>
      </c>
      <c r="AR12" s="121">
        <v>0</v>
      </c>
    </row>
    <row r="13" spans="1:44" ht="33">
      <c r="A13" s="105" t="s">
        <v>26</v>
      </c>
      <c r="B13" s="106" t="s">
        <v>8</v>
      </c>
      <c r="C13" s="99" t="s">
        <v>46</v>
      </c>
      <c r="D13" s="55" t="s">
        <v>47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77">
        <f>23+97</f>
        <v>120</v>
      </c>
      <c r="U13" s="90">
        <f>51+2+4</f>
        <v>57</v>
      </c>
      <c r="V13" s="77">
        <f>10+55+57</f>
        <v>122</v>
      </c>
      <c r="W13" s="90">
        <v>17</v>
      </c>
      <c r="X13" s="77">
        <v>0</v>
      </c>
      <c r="Y13" s="138">
        <v>0</v>
      </c>
      <c r="Z13" s="77">
        <v>0</v>
      </c>
      <c r="AA13" s="90">
        <v>0</v>
      </c>
      <c r="AB13" s="77">
        <v>0</v>
      </c>
      <c r="AC13" s="138">
        <v>0</v>
      </c>
      <c r="AD13" s="78">
        <v>0</v>
      </c>
      <c r="AE13" s="138">
        <v>0</v>
      </c>
      <c r="AF13" s="78">
        <v>0</v>
      </c>
      <c r="AG13" s="138">
        <v>0</v>
      </c>
      <c r="AH13" s="78">
        <v>0</v>
      </c>
      <c r="AI13" s="138">
        <v>0</v>
      </c>
      <c r="AJ13" s="78">
        <v>0</v>
      </c>
      <c r="AK13" s="138">
        <v>94</v>
      </c>
      <c r="AL13" s="78">
        <v>37</v>
      </c>
      <c r="AM13" s="138">
        <v>105</v>
      </c>
      <c r="AN13" s="78">
        <v>45</v>
      </c>
      <c r="AO13" s="138">
        <v>4</v>
      </c>
      <c r="AP13" s="78">
        <v>0</v>
      </c>
      <c r="AQ13" s="138">
        <v>0</v>
      </c>
      <c r="AR13" s="78">
        <v>0</v>
      </c>
    </row>
    <row r="14" spans="1:44" ht="33">
      <c r="A14" s="105" t="s">
        <v>148</v>
      </c>
      <c r="B14" s="106" t="s">
        <v>133</v>
      </c>
      <c r="C14" s="99" t="s">
        <v>143</v>
      </c>
      <c r="D14" s="55" t="s">
        <v>144</v>
      </c>
      <c r="E14" s="55"/>
      <c r="F14" s="55"/>
      <c r="G14" s="55"/>
      <c r="H14" s="55"/>
      <c r="I14" s="75"/>
      <c r="J14" s="75"/>
      <c r="K14" s="75"/>
      <c r="L14" s="75"/>
      <c r="M14" s="75"/>
      <c r="N14" s="75"/>
      <c r="O14" s="55"/>
      <c r="P14" s="55"/>
      <c r="Q14" s="55"/>
      <c r="R14" s="55"/>
      <c r="S14" s="55"/>
      <c r="T14" s="77"/>
      <c r="U14" s="90"/>
      <c r="V14" s="77"/>
      <c r="W14" s="90"/>
      <c r="X14" s="77"/>
      <c r="Y14" s="138"/>
      <c r="Z14" s="77"/>
      <c r="AA14" s="90">
        <v>0</v>
      </c>
      <c r="AB14" s="77">
        <v>0</v>
      </c>
      <c r="AC14" s="138">
        <v>0</v>
      </c>
      <c r="AD14" s="78">
        <v>0</v>
      </c>
      <c r="AE14" s="138">
        <v>0</v>
      </c>
      <c r="AF14" s="78">
        <v>1</v>
      </c>
      <c r="AG14" s="138">
        <v>0</v>
      </c>
      <c r="AH14" s="78">
        <v>0</v>
      </c>
      <c r="AI14" s="138">
        <v>0</v>
      </c>
      <c r="AJ14" s="78">
        <v>0</v>
      </c>
      <c r="AK14" s="138">
        <v>11</v>
      </c>
      <c r="AL14" s="78">
        <v>10</v>
      </c>
      <c r="AM14" s="138">
        <v>0</v>
      </c>
      <c r="AN14" s="78">
        <v>0</v>
      </c>
      <c r="AO14" s="138">
        <v>0</v>
      </c>
      <c r="AP14" s="78">
        <v>0</v>
      </c>
      <c r="AQ14" s="138">
        <v>0</v>
      </c>
      <c r="AR14" s="78">
        <v>0</v>
      </c>
    </row>
    <row r="15" spans="1:44" ht="33">
      <c r="A15" s="105" t="s">
        <v>134</v>
      </c>
      <c r="B15" s="106" t="s">
        <v>145</v>
      </c>
      <c r="C15" s="99" t="s">
        <v>137</v>
      </c>
      <c r="D15" s="55" t="s">
        <v>138</v>
      </c>
      <c r="E15" s="55"/>
      <c r="F15" s="55"/>
      <c r="G15" s="55"/>
      <c r="H15" s="55"/>
      <c r="I15" s="75"/>
      <c r="J15" s="75"/>
      <c r="K15" s="75"/>
      <c r="L15" s="75"/>
      <c r="M15" s="75"/>
      <c r="N15" s="75"/>
      <c r="O15" s="55"/>
      <c r="P15" s="55"/>
      <c r="Q15" s="55"/>
      <c r="R15" s="55"/>
      <c r="S15" s="55"/>
      <c r="T15" s="77"/>
      <c r="U15" s="90"/>
      <c r="V15" s="77"/>
      <c r="W15" s="90"/>
      <c r="X15" s="77"/>
      <c r="Y15" s="138"/>
      <c r="Z15" s="77"/>
      <c r="AA15" s="90">
        <v>0</v>
      </c>
      <c r="AB15" s="77">
        <v>0</v>
      </c>
      <c r="AC15" s="138">
        <v>0</v>
      </c>
      <c r="AD15" s="78">
        <v>0</v>
      </c>
      <c r="AE15" s="138">
        <v>0</v>
      </c>
      <c r="AF15" s="78">
        <v>0</v>
      </c>
      <c r="AG15" s="138">
        <v>0</v>
      </c>
      <c r="AH15" s="78">
        <v>0</v>
      </c>
      <c r="AI15" s="138">
        <v>0</v>
      </c>
      <c r="AJ15" s="78">
        <v>0</v>
      </c>
      <c r="AK15" s="138">
        <v>0</v>
      </c>
      <c r="AL15" s="78">
        <v>0</v>
      </c>
      <c r="AM15" s="138">
        <v>0</v>
      </c>
      <c r="AN15" s="78">
        <v>0</v>
      </c>
      <c r="AO15" s="138">
        <v>0</v>
      </c>
      <c r="AP15" s="78">
        <v>0</v>
      </c>
      <c r="AQ15" s="138">
        <v>0</v>
      </c>
      <c r="AR15" s="78">
        <v>0</v>
      </c>
    </row>
    <row r="16" spans="1:44" ht="33">
      <c r="A16" s="105" t="s">
        <v>135</v>
      </c>
      <c r="B16" s="106" t="s">
        <v>146</v>
      </c>
      <c r="C16" s="99" t="s">
        <v>139</v>
      </c>
      <c r="D16" s="55" t="s">
        <v>140</v>
      </c>
      <c r="E16" s="55"/>
      <c r="F16" s="55"/>
      <c r="G16" s="55"/>
      <c r="H16" s="55"/>
      <c r="I16" s="75"/>
      <c r="J16" s="75"/>
      <c r="K16" s="75"/>
      <c r="L16" s="75"/>
      <c r="M16" s="75"/>
      <c r="N16" s="75"/>
      <c r="O16" s="55"/>
      <c r="P16" s="55"/>
      <c r="Q16" s="55"/>
      <c r="R16" s="55"/>
      <c r="S16" s="55"/>
      <c r="T16" s="77"/>
      <c r="U16" s="90"/>
      <c r="V16" s="77"/>
      <c r="W16" s="90"/>
      <c r="X16" s="77"/>
      <c r="Y16" s="138"/>
      <c r="Z16" s="77"/>
      <c r="AA16" s="90">
        <v>0</v>
      </c>
      <c r="AB16" s="77">
        <v>0</v>
      </c>
      <c r="AC16" s="138">
        <v>0</v>
      </c>
      <c r="AD16" s="78">
        <v>0</v>
      </c>
      <c r="AE16" s="138">
        <v>0</v>
      </c>
      <c r="AF16" s="78">
        <v>0</v>
      </c>
      <c r="AG16" s="138">
        <v>0</v>
      </c>
      <c r="AH16" s="78">
        <v>0</v>
      </c>
      <c r="AI16" s="138">
        <v>0</v>
      </c>
      <c r="AJ16" s="78">
        <v>0</v>
      </c>
      <c r="AK16" s="138">
        <v>0</v>
      </c>
      <c r="AL16" s="78">
        <v>0</v>
      </c>
      <c r="AM16" s="138">
        <v>0</v>
      </c>
      <c r="AN16" s="78">
        <v>0</v>
      </c>
      <c r="AO16" s="138">
        <v>0</v>
      </c>
      <c r="AP16" s="78">
        <v>0</v>
      </c>
      <c r="AQ16" s="138">
        <v>0</v>
      </c>
      <c r="AR16" s="78">
        <v>0</v>
      </c>
    </row>
    <row r="17" spans="1:44" ht="33">
      <c r="A17" s="105" t="s">
        <v>136</v>
      </c>
      <c r="B17" s="106" t="s">
        <v>147</v>
      </c>
      <c r="C17" s="99" t="s">
        <v>141</v>
      </c>
      <c r="D17" s="55" t="s">
        <v>142</v>
      </c>
      <c r="E17" s="55"/>
      <c r="F17" s="55"/>
      <c r="G17" s="55"/>
      <c r="H17" s="55"/>
      <c r="I17" s="75"/>
      <c r="J17" s="75"/>
      <c r="K17" s="75"/>
      <c r="L17" s="75"/>
      <c r="M17" s="75"/>
      <c r="N17" s="75"/>
      <c r="O17" s="55"/>
      <c r="P17" s="55"/>
      <c r="Q17" s="55"/>
      <c r="R17" s="55"/>
      <c r="S17" s="55"/>
      <c r="T17" s="77"/>
      <c r="U17" s="90"/>
      <c r="V17" s="77"/>
      <c r="W17" s="90"/>
      <c r="X17" s="77"/>
      <c r="Y17" s="138"/>
      <c r="Z17" s="77"/>
      <c r="AA17" s="90">
        <v>0</v>
      </c>
      <c r="AB17" s="77">
        <v>0</v>
      </c>
      <c r="AC17" s="138">
        <v>31</v>
      </c>
      <c r="AD17" s="78">
        <v>0</v>
      </c>
      <c r="AE17" s="138">
        <v>0</v>
      </c>
      <c r="AF17" s="78">
        <v>0</v>
      </c>
      <c r="AG17" s="138">
        <v>0</v>
      </c>
      <c r="AH17" s="78">
        <v>0</v>
      </c>
      <c r="AI17" s="138">
        <v>0</v>
      </c>
      <c r="AJ17" s="78">
        <v>0</v>
      </c>
      <c r="AK17" s="138">
        <v>0</v>
      </c>
      <c r="AL17" s="78">
        <v>0</v>
      </c>
      <c r="AM17" s="138">
        <v>0</v>
      </c>
      <c r="AN17" s="78">
        <v>0</v>
      </c>
      <c r="AO17" s="138">
        <v>0</v>
      </c>
      <c r="AP17" s="78">
        <v>0</v>
      </c>
      <c r="AQ17" s="138">
        <v>0</v>
      </c>
      <c r="AR17" s="78">
        <v>0</v>
      </c>
    </row>
    <row r="18" spans="1:44" ht="33">
      <c r="A18" s="105" t="s">
        <v>36</v>
      </c>
      <c r="B18" s="106" t="s">
        <v>105</v>
      </c>
      <c r="C18" s="99" t="s">
        <v>48</v>
      </c>
      <c r="D18" s="55" t="s">
        <v>49</v>
      </c>
      <c r="E18" s="55">
        <v>77</v>
      </c>
      <c r="F18" s="55">
        <v>75</v>
      </c>
      <c r="G18" s="55">
        <v>0</v>
      </c>
      <c r="H18" s="55">
        <v>20</v>
      </c>
      <c r="I18" s="679">
        <v>65</v>
      </c>
      <c r="J18" s="679">
        <v>103</v>
      </c>
      <c r="K18" s="679">
        <v>52</v>
      </c>
      <c r="L18" s="679">
        <v>28</v>
      </c>
      <c r="M18" s="679">
        <v>60</v>
      </c>
      <c r="N18" s="679">
        <v>75</v>
      </c>
      <c r="O18" s="55">
        <v>98</v>
      </c>
      <c r="P18" s="55">
        <v>0</v>
      </c>
      <c r="Q18" s="55">
        <v>35</v>
      </c>
      <c r="R18" s="55">
        <v>0</v>
      </c>
      <c r="S18" s="55">
        <v>0</v>
      </c>
      <c r="T18" s="77">
        <v>0</v>
      </c>
      <c r="U18" s="90">
        <f>1+2</f>
        <v>3</v>
      </c>
      <c r="V18" s="77">
        <v>2</v>
      </c>
      <c r="W18" s="90">
        <v>0</v>
      </c>
      <c r="X18" s="77">
        <v>17</v>
      </c>
      <c r="Y18" s="138">
        <v>0</v>
      </c>
      <c r="Z18" s="77">
        <v>0</v>
      </c>
      <c r="AA18" s="90">
        <v>0</v>
      </c>
      <c r="AB18" s="77">
        <v>0</v>
      </c>
      <c r="AC18" s="138">
        <v>0</v>
      </c>
      <c r="AD18" s="78">
        <v>0</v>
      </c>
      <c r="AE18" s="138">
        <v>0</v>
      </c>
      <c r="AF18" s="78">
        <v>0</v>
      </c>
      <c r="AG18" s="138">
        <v>0</v>
      </c>
      <c r="AH18" s="78">
        <v>0</v>
      </c>
      <c r="AI18" s="138">
        <v>0</v>
      </c>
      <c r="AJ18" s="78">
        <v>0</v>
      </c>
      <c r="AK18" s="138">
        <v>0</v>
      </c>
      <c r="AL18" s="78">
        <v>0</v>
      </c>
      <c r="AM18" s="138">
        <v>2</v>
      </c>
      <c r="AN18" s="78">
        <v>0</v>
      </c>
      <c r="AO18" s="138">
        <v>0</v>
      </c>
      <c r="AP18" s="78">
        <v>0</v>
      </c>
      <c r="AQ18" s="138">
        <v>0</v>
      </c>
      <c r="AR18" s="78">
        <v>0</v>
      </c>
    </row>
    <row r="19" spans="1:44" ht="33">
      <c r="A19" s="105" t="s">
        <v>37</v>
      </c>
      <c r="B19" s="106" t="s">
        <v>102</v>
      </c>
      <c r="C19" s="99" t="s">
        <v>50</v>
      </c>
      <c r="D19" s="55" t="s">
        <v>51</v>
      </c>
      <c r="E19" s="55"/>
      <c r="F19" s="55"/>
      <c r="G19" s="55"/>
      <c r="H19" s="55"/>
      <c r="I19" s="680"/>
      <c r="J19" s="680"/>
      <c r="K19" s="680"/>
      <c r="L19" s="680"/>
      <c r="M19" s="680"/>
      <c r="N19" s="680"/>
      <c r="O19" s="55">
        <v>11</v>
      </c>
      <c r="P19" s="55">
        <v>0</v>
      </c>
      <c r="Q19" s="55">
        <v>0</v>
      </c>
      <c r="R19" s="55">
        <v>0</v>
      </c>
      <c r="S19" s="55">
        <v>0</v>
      </c>
      <c r="T19" s="77">
        <v>6</v>
      </c>
      <c r="U19" s="90">
        <v>0</v>
      </c>
      <c r="V19" s="77">
        <v>17</v>
      </c>
      <c r="W19" s="90">
        <v>6</v>
      </c>
      <c r="X19" s="77">
        <v>0</v>
      </c>
      <c r="Y19" s="138">
        <v>0</v>
      </c>
      <c r="Z19" s="77">
        <v>0</v>
      </c>
      <c r="AA19" s="90">
        <v>0</v>
      </c>
      <c r="AB19" s="77">
        <v>0</v>
      </c>
      <c r="AC19" s="138">
        <v>0</v>
      </c>
      <c r="AD19" s="78">
        <v>0</v>
      </c>
      <c r="AE19" s="138">
        <v>0</v>
      </c>
      <c r="AF19" s="78">
        <v>0</v>
      </c>
      <c r="AG19" s="138">
        <v>0</v>
      </c>
      <c r="AH19" s="78">
        <v>0</v>
      </c>
      <c r="AI19" s="138">
        <v>0</v>
      </c>
      <c r="AJ19" s="78">
        <v>0</v>
      </c>
      <c r="AK19" s="138">
        <v>0</v>
      </c>
      <c r="AL19" s="78">
        <v>0</v>
      </c>
      <c r="AM19" s="138">
        <v>0</v>
      </c>
      <c r="AN19" s="78">
        <v>0</v>
      </c>
      <c r="AO19" s="138">
        <v>0</v>
      </c>
      <c r="AP19" s="78">
        <v>0</v>
      </c>
      <c r="AQ19" s="138">
        <v>0</v>
      </c>
      <c r="AR19" s="78">
        <v>0</v>
      </c>
    </row>
    <row r="20" spans="1:44" s="88" customFormat="1" ht="33">
      <c r="A20" s="105" t="s">
        <v>110</v>
      </c>
      <c r="B20" s="106" t="s">
        <v>153</v>
      </c>
      <c r="C20" s="102" t="s">
        <v>54</v>
      </c>
      <c r="D20" s="87" t="s">
        <v>55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>
        <f>29+124</f>
        <v>153</v>
      </c>
      <c r="P20" s="87">
        <v>194</v>
      </c>
      <c r="Q20" s="87">
        <v>133</v>
      </c>
      <c r="R20" s="87">
        <v>136</v>
      </c>
      <c r="S20" s="87">
        <v>17</v>
      </c>
      <c r="T20" s="77">
        <v>2</v>
      </c>
      <c r="U20" s="90">
        <v>2</v>
      </c>
      <c r="V20" s="77">
        <v>31</v>
      </c>
      <c r="W20" s="90">
        <v>1</v>
      </c>
      <c r="X20" s="77">
        <v>154</v>
      </c>
      <c r="Y20" s="138">
        <v>174</v>
      </c>
      <c r="Z20" s="77">
        <v>0</v>
      </c>
      <c r="AA20" s="90">
        <v>0</v>
      </c>
      <c r="AB20" s="77">
        <v>0</v>
      </c>
      <c r="AC20" s="138">
        <v>63</v>
      </c>
      <c r="AD20" s="78">
        <v>61</v>
      </c>
      <c r="AE20" s="138">
        <v>100</v>
      </c>
      <c r="AF20" s="78">
        <v>147</v>
      </c>
      <c r="AG20" s="138">
        <v>0</v>
      </c>
      <c r="AH20" s="78">
        <v>0</v>
      </c>
      <c r="AI20" s="138">
        <v>0</v>
      </c>
      <c r="AJ20" s="78">
        <v>0</v>
      </c>
      <c r="AK20" s="138">
        <v>0</v>
      </c>
      <c r="AL20" s="78">
        <v>0</v>
      </c>
      <c r="AM20" s="138">
        <v>50</v>
      </c>
      <c r="AN20" s="78">
        <v>3</v>
      </c>
      <c r="AO20" s="138">
        <v>96</v>
      </c>
      <c r="AP20" s="78">
        <v>0</v>
      </c>
      <c r="AQ20" s="138">
        <v>0</v>
      </c>
      <c r="AR20" s="78">
        <v>0</v>
      </c>
    </row>
    <row r="21" spans="1:44" ht="33">
      <c r="A21" s="105" t="s">
        <v>111</v>
      </c>
      <c r="B21" s="106" t="s">
        <v>4</v>
      </c>
      <c r="C21" s="99" t="s">
        <v>56</v>
      </c>
      <c r="D21" s="55" t="s">
        <v>57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>
        <v>9</v>
      </c>
      <c r="P21" s="55">
        <v>0</v>
      </c>
      <c r="Q21" s="55">
        <v>0</v>
      </c>
      <c r="R21" s="55">
        <v>2</v>
      </c>
      <c r="S21" s="55">
        <v>2</v>
      </c>
      <c r="T21" s="77">
        <v>0</v>
      </c>
      <c r="U21" s="90">
        <v>0</v>
      </c>
      <c r="V21" s="77">
        <v>0</v>
      </c>
      <c r="W21" s="90">
        <v>0</v>
      </c>
      <c r="X21" s="77">
        <v>0</v>
      </c>
      <c r="Y21" s="138">
        <v>0</v>
      </c>
      <c r="Z21" s="77">
        <v>0</v>
      </c>
      <c r="AA21" s="90">
        <v>0</v>
      </c>
      <c r="AB21" s="77">
        <v>0</v>
      </c>
      <c r="AC21" s="138">
        <v>0</v>
      </c>
      <c r="AD21" s="78">
        <v>0</v>
      </c>
      <c r="AE21" s="138">
        <v>0</v>
      </c>
      <c r="AF21" s="78">
        <v>0</v>
      </c>
      <c r="AG21" s="138">
        <v>0</v>
      </c>
      <c r="AH21" s="78">
        <v>0</v>
      </c>
      <c r="AI21" s="138">
        <v>0</v>
      </c>
      <c r="AJ21" s="78">
        <v>0</v>
      </c>
      <c r="AK21" s="138">
        <v>5</v>
      </c>
      <c r="AL21" s="78">
        <v>0</v>
      </c>
      <c r="AM21" s="138">
        <v>1</v>
      </c>
      <c r="AN21" s="78">
        <v>0</v>
      </c>
      <c r="AO21" s="138">
        <v>0</v>
      </c>
      <c r="AP21" s="78">
        <v>0</v>
      </c>
      <c r="AQ21" s="138">
        <v>0</v>
      </c>
      <c r="AR21" s="78">
        <v>0</v>
      </c>
    </row>
    <row r="22" spans="1:44" ht="33">
      <c r="A22" s="105" t="s">
        <v>27</v>
      </c>
      <c r="B22" s="106" t="s">
        <v>5</v>
      </c>
      <c r="C22" s="99" t="s">
        <v>58</v>
      </c>
      <c r="D22" s="55" t="s">
        <v>59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77">
        <v>0</v>
      </c>
      <c r="U22" s="90">
        <v>0</v>
      </c>
      <c r="V22" s="77">
        <v>0</v>
      </c>
      <c r="W22" s="90">
        <v>0</v>
      </c>
      <c r="X22" s="77">
        <v>0</v>
      </c>
      <c r="Y22" s="138">
        <v>0</v>
      </c>
      <c r="Z22" s="77">
        <v>0</v>
      </c>
      <c r="AA22" s="90">
        <v>0</v>
      </c>
      <c r="AB22" s="77">
        <v>0</v>
      </c>
      <c r="AC22" s="138">
        <v>0</v>
      </c>
      <c r="AD22" s="78">
        <v>0</v>
      </c>
      <c r="AE22" s="138">
        <v>0</v>
      </c>
      <c r="AF22" s="78">
        <v>0</v>
      </c>
      <c r="AG22" s="138">
        <v>0</v>
      </c>
      <c r="AH22" s="78">
        <v>0</v>
      </c>
      <c r="AI22" s="138">
        <v>0</v>
      </c>
      <c r="AJ22" s="78">
        <v>0</v>
      </c>
      <c r="AK22" s="138">
        <v>0</v>
      </c>
      <c r="AL22" s="78">
        <v>0</v>
      </c>
      <c r="AM22" s="138">
        <v>0</v>
      </c>
      <c r="AN22" s="78">
        <v>0</v>
      </c>
      <c r="AO22" s="138">
        <v>0</v>
      </c>
      <c r="AP22" s="78">
        <v>0</v>
      </c>
      <c r="AQ22" s="138">
        <v>0</v>
      </c>
      <c r="AR22" s="78">
        <v>0</v>
      </c>
    </row>
    <row r="23" spans="1:44" ht="33">
      <c r="A23" s="105" t="s">
        <v>28</v>
      </c>
      <c r="B23" s="106" t="s">
        <v>6</v>
      </c>
      <c r="C23" s="99" t="s">
        <v>60</v>
      </c>
      <c r="D23" s="55" t="s">
        <v>61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77">
        <v>0</v>
      </c>
      <c r="U23" s="90">
        <v>0</v>
      </c>
      <c r="V23" s="77">
        <v>0</v>
      </c>
      <c r="W23" s="90">
        <v>0</v>
      </c>
      <c r="X23" s="77">
        <v>0</v>
      </c>
      <c r="Y23" s="138">
        <v>0</v>
      </c>
      <c r="Z23" s="77">
        <v>0</v>
      </c>
      <c r="AA23" s="90">
        <v>0</v>
      </c>
      <c r="AB23" s="77">
        <v>0</v>
      </c>
      <c r="AC23" s="138">
        <v>0</v>
      </c>
      <c r="AD23" s="78">
        <v>0</v>
      </c>
      <c r="AE23" s="138">
        <v>0</v>
      </c>
      <c r="AF23" s="78">
        <v>0</v>
      </c>
      <c r="AG23" s="138">
        <v>0</v>
      </c>
      <c r="AH23" s="78">
        <v>0</v>
      </c>
      <c r="AI23" s="138">
        <v>0</v>
      </c>
      <c r="AJ23" s="78">
        <v>0</v>
      </c>
      <c r="AK23" s="138">
        <v>1</v>
      </c>
      <c r="AL23" s="78">
        <v>1</v>
      </c>
      <c r="AM23" s="138">
        <v>0</v>
      </c>
      <c r="AN23" s="78">
        <v>0</v>
      </c>
      <c r="AO23" s="138">
        <v>0</v>
      </c>
      <c r="AP23" s="78">
        <v>0</v>
      </c>
      <c r="AQ23" s="138">
        <v>0</v>
      </c>
      <c r="AR23" s="78">
        <v>0</v>
      </c>
    </row>
    <row r="24" spans="1:44" ht="33">
      <c r="A24" s="105" t="s">
        <v>35</v>
      </c>
      <c r="B24" s="106" t="s">
        <v>103</v>
      </c>
      <c r="C24" s="99" t="s">
        <v>62</v>
      </c>
      <c r="D24" s="55" t="s">
        <v>63</v>
      </c>
      <c r="E24" s="55"/>
      <c r="F24" s="55"/>
      <c r="G24" s="55"/>
      <c r="H24" s="55"/>
      <c r="I24" s="679">
        <v>2</v>
      </c>
      <c r="J24" s="679">
        <v>0</v>
      </c>
      <c r="K24" s="679">
        <v>53</v>
      </c>
      <c r="L24" s="679">
        <v>36</v>
      </c>
      <c r="M24" s="679">
        <v>62</v>
      </c>
      <c r="N24" s="679">
        <v>62</v>
      </c>
      <c r="O24" s="55">
        <v>48</v>
      </c>
      <c r="P24" s="55">
        <v>24</v>
      </c>
      <c r="Q24" s="55">
        <v>57</v>
      </c>
      <c r="R24" s="55">
        <v>28</v>
      </c>
      <c r="S24" s="55">
        <v>56</v>
      </c>
      <c r="T24" s="77">
        <v>18</v>
      </c>
      <c r="U24" s="90">
        <v>19</v>
      </c>
      <c r="V24" s="77">
        <f>19+44</f>
        <v>63</v>
      </c>
      <c r="W24" s="90">
        <v>0</v>
      </c>
      <c r="X24" s="77">
        <v>54</v>
      </c>
      <c r="Y24" s="138">
        <v>39</v>
      </c>
      <c r="Z24" s="77">
        <v>0</v>
      </c>
      <c r="AA24" s="90">
        <v>0</v>
      </c>
      <c r="AB24" s="77">
        <v>0</v>
      </c>
      <c r="AC24" s="138">
        <v>34</v>
      </c>
      <c r="AD24" s="78">
        <v>33</v>
      </c>
      <c r="AE24" s="138">
        <v>58</v>
      </c>
      <c r="AF24" s="78">
        <v>66</v>
      </c>
      <c r="AG24" s="138">
        <v>0</v>
      </c>
      <c r="AH24" s="78">
        <v>0</v>
      </c>
      <c r="AI24" s="138">
        <v>30</v>
      </c>
      <c r="AJ24" s="78">
        <v>0</v>
      </c>
      <c r="AK24" s="138">
        <v>31</v>
      </c>
      <c r="AL24" s="78">
        <v>15</v>
      </c>
      <c r="AM24" s="138">
        <v>30</v>
      </c>
      <c r="AN24" s="78">
        <v>7</v>
      </c>
      <c r="AO24" s="138">
        <v>79</v>
      </c>
      <c r="AP24" s="78">
        <v>0</v>
      </c>
      <c r="AQ24" s="138">
        <v>8</v>
      </c>
      <c r="AR24" s="78">
        <v>0</v>
      </c>
    </row>
    <row r="25" spans="1:44" ht="33">
      <c r="A25" s="105" t="s">
        <v>34</v>
      </c>
      <c r="B25" s="106" t="s">
        <v>104</v>
      </c>
      <c r="C25" s="99" t="s">
        <v>66</v>
      </c>
      <c r="D25" s="55" t="s">
        <v>67</v>
      </c>
      <c r="E25" s="55"/>
      <c r="F25" s="55"/>
      <c r="G25" s="55"/>
      <c r="H25" s="55"/>
      <c r="I25" s="680"/>
      <c r="J25" s="680"/>
      <c r="K25" s="680"/>
      <c r="L25" s="680"/>
      <c r="M25" s="680"/>
      <c r="N25" s="680"/>
      <c r="O25" s="55"/>
      <c r="P25" s="55"/>
      <c r="Q25" s="55">
        <v>0</v>
      </c>
      <c r="R25" s="55"/>
      <c r="S25" s="55">
        <v>5</v>
      </c>
      <c r="T25" s="77">
        <v>2</v>
      </c>
      <c r="U25" s="90">
        <v>0</v>
      </c>
      <c r="V25" s="77">
        <v>0</v>
      </c>
      <c r="W25" s="90">
        <v>0</v>
      </c>
      <c r="X25" s="77">
        <v>7</v>
      </c>
      <c r="Y25" s="138">
        <v>3</v>
      </c>
      <c r="Z25" s="77">
        <v>0</v>
      </c>
      <c r="AA25" s="90">
        <v>0</v>
      </c>
      <c r="AB25" s="77">
        <v>0</v>
      </c>
      <c r="AC25" s="138">
        <v>3</v>
      </c>
      <c r="AD25" s="78">
        <v>21</v>
      </c>
      <c r="AE25" s="138">
        <v>22</v>
      </c>
      <c r="AF25" s="78">
        <v>14</v>
      </c>
      <c r="AG25" s="138">
        <v>0</v>
      </c>
      <c r="AH25" s="78">
        <v>0</v>
      </c>
      <c r="AI25" s="138">
        <v>0</v>
      </c>
      <c r="AJ25" s="78">
        <v>0</v>
      </c>
      <c r="AK25" s="138">
        <v>0</v>
      </c>
      <c r="AL25" s="78">
        <v>0</v>
      </c>
      <c r="AM25" s="138">
        <v>0</v>
      </c>
      <c r="AN25" s="78">
        <v>0</v>
      </c>
      <c r="AO25" s="138">
        <v>0</v>
      </c>
      <c r="AP25" s="78">
        <v>0</v>
      </c>
      <c r="AQ25" s="138">
        <v>0</v>
      </c>
      <c r="AR25" s="78">
        <v>0</v>
      </c>
    </row>
    <row r="26" spans="1:44" ht="33">
      <c r="A26" s="126" t="s">
        <v>29</v>
      </c>
      <c r="B26" s="127" t="s">
        <v>7</v>
      </c>
      <c r="C26" s="128" t="s">
        <v>68</v>
      </c>
      <c r="D26" s="75" t="s">
        <v>69</v>
      </c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129">
        <v>0</v>
      </c>
      <c r="U26" s="130">
        <v>0</v>
      </c>
      <c r="V26" s="129">
        <v>0</v>
      </c>
      <c r="W26" s="130">
        <v>0</v>
      </c>
      <c r="X26" s="129">
        <v>0</v>
      </c>
      <c r="Y26" s="131">
        <v>0</v>
      </c>
      <c r="Z26" s="129">
        <v>0</v>
      </c>
      <c r="AA26" s="130">
        <v>0</v>
      </c>
      <c r="AB26" s="129">
        <v>0</v>
      </c>
      <c r="AC26" s="131">
        <v>0</v>
      </c>
      <c r="AD26" s="132">
        <v>0</v>
      </c>
      <c r="AE26" s="131">
        <v>0</v>
      </c>
      <c r="AF26" s="132">
        <v>0</v>
      </c>
      <c r="AG26" s="131">
        <v>0</v>
      </c>
      <c r="AH26" s="132">
        <v>0</v>
      </c>
      <c r="AI26" s="131">
        <v>0</v>
      </c>
      <c r="AJ26" s="132">
        <v>0</v>
      </c>
      <c r="AK26" s="131">
        <v>0</v>
      </c>
      <c r="AL26" s="132">
        <v>0</v>
      </c>
      <c r="AM26" s="131">
        <v>0</v>
      </c>
      <c r="AN26" s="132">
        <v>0</v>
      </c>
      <c r="AO26" s="131">
        <v>0</v>
      </c>
      <c r="AP26" s="132">
        <v>0</v>
      </c>
      <c r="AQ26" s="131">
        <v>0</v>
      </c>
      <c r="AR26" s="132">
        <v>0</v>
      </c>
    </row>
    <row r="27" spans="1:44" ht="33">
      <c r="A27" s="134"/>
      <c r="B27" s="135" t="s">
        <v>160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77"/>
      <c r="U27" s="90"/>
      <c r="V27" s="77"/>
      <c r="W27" s="90"/>
      <c r="X27" s="77"/>
      <c r="Y27" s="90"/>
      <c r="Z27" s="77"/>
      <c r="AA27" s="90"/>
      <c r="AB27" s="77"/>
      <c r="AC27" s="90"/>
      <c r="AD27" s="77"/>
      <c r="AE27" s="90"/>
      <c r="AF27" s="77"/>
      <c r="AG27" s="90">
        <v>11</v>
      </c>
      <c r="AH27" s="77">
        <v>0</v>
      </c>
      <c r="AI27" s="90"/>
      <c r="AJ27" s="77"/>
      <c r="AK27" s="90"/>
      <c r="AL27" s="77"/>
      <c r="AM27" s="90"/>
      <c r="AN27" s="77"/>
      <c r="AO27" s="90"/>
      <c r="AP27" s="77"/>
      <c r="AQ27" s="90"/>
      <c r="AR27" s="77"/>
    </row>
    <row r="28" spans="1:44" s="88" customFormat="1" ht="34" thickBot="1">
      <c r="A28" s="123"/>
      <c r="B28" s="124"/>
      <c r="C28" s="133"/>
      <c r="D28" s="133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</row>
    <row r="29" spans="1:44" ht="34" thickBot="1">
      <c r="A29" s="63" t="s">
        <v>115</v>
      </c>
      <c r="B29" s="64"/>
      <c r="C29" s="64"/>
      <c r="D29" s="64"/>
      <c r="E29" s="64"/>
      <c r="F29" s="64"/>
      <c r="G29" s="64"/>
      <c r="H29" s="64">
        <f t="shared" ref="H29:Y31" si="0">SUM(H10:H26)</f>
        <v>20</v>
      </c>
      <c r="I29" s="64">
        <f t="shared" si="0"/>
        <v>67</v>
      </c>
      <c r="J29" s="64">
        <f t="shared" si="0"/>
        <v>103</v>
      </c>
      <c r="K29" s="64">
        <f t="shared" si="0"/>
        <v>105</v>
      </c>
      <c r="L29" s="64">
        <f t="shared" si="0"/>
        <v>64</v>
      </c>
      <c r="M29" s="64">
        <f t="shared" si="0"/>
        <v>122</v>
      </c>
      <c r="N29" s="64">
        <f t="shared" si="0"/>
        <v>137</v>
      </c>
      <c r="O29" s="64">
        <f t="shared" si="0"/>
        <v>321</v>
      </c>
      <c r="P29" s="64">
        <f t="shared" si="0"/>
        <v>218</v>
      </c>
      <c r="Q29" s="64">
        <f t="shared" si="0"/>
        <v>225</v>
      </c>
      <c r="R29" s="64">
        <f t="shared" si="0"/>
        <v>166</v>
      </c>
      <c r="S29" s="64">
        <f t="shared" si="0"/>
        <v>80</v>
      </c>
      <c r="T29" s="119">
        <f t="shared" si="0"/>
        <v>151</v>
      </c>
      <c r="U29" s="94">
        <f t="shared" si="0"/>
        <v>82</v>
      </c>
      <c r="V29" s="119">
        <f t="shared" si="0"/>
        <v>235</v>
      </c>
      <c r="W29" s="94">
        <f t="shared" si="0"/>
        <v>24</v>
      </c>
      <c r="X29" s="119">
        <f t="shared" si="0"/>
        <v>232</v>
      </c>
      <c r="Y29" s="97">
        <f t="shared" si="0"/>
        <v>216</v>
      </c>
      <c r="Z29" s="119"/>
      <c r="AA29" s="94">
        <f t="shared" ref="AA29:AF31" si="1">SUM(AA10:AA26)</f>
        <v>21</v>
      </c>
      <c r="AB29" s="119">
        <f t="shared" si="1"/>
        <v>27</v>
      </c>
      <c r="AC29" s="97">
        <f t="shared" si="1"/>
        <v>131</v>
      </c>
      <c r="AD29" s="122">
        <f t="shared" si="1"/>
        <v>115</v>
      </c>
      <c r="AE29" s="97">
        <f t="shared" si="1"/>
        <v>180</v>
      </c>
      <c r="AF29" s="122">
        <f t="shared" si="1"/>
        <v>228</v>
      </c>
      <c r="AG29" s="97">
        <f>SUM(AG10:AG27)</f>
        <v>11</v>
      </c>
      <c r="AH29" s="122">
        <f>SUM(AH10:AH27)</f>
        <v>0</v>
      </c>
      <c r="AI29" s="97">
        <f>SUM(AI10:AI26)</f>
        <v>30</v>
      </c>
      <c r="AJ29" s="122">
        <f t="shared" ref="AJ29" si="2">SUM(AJ10:AJ26)</f>
        <v>0</v>
      </c>
      <c r="AK29" s="97">
        <f>SUM(AK10:AK26)</f>
        <v>142</v>
      </c>
      <c r="AL29" s="122">
        <f t="shared" ref="AL29" si="3">SUM(AL10:AL26)</f>
        <v>63</v>
      </c>
      <c r="AM29" s="97">
        <f>SUM(AM10:AM26)</f>
        <v>188</v>
      </c>
      <c r="AN29" s="122">
        <f t="shared" ref="AN29:AR29" si="4">SUM(AN10:AN26)</f>
        <v>55</v>
      </c>
      <c r="AO29" s="97">
        <f t="shared" si="4"/>
        <v>179</v>
      </c>
      <c r="AP29" s="122">
        <f t="shared" si="4"/>
        <v>0</v>
      </c>
      <c r="AQ29" s="97">
        <f t="shared" si="4"/>
        <v>8</v>
      </c>
      <c r="AR29" s="122">
        <f t="shared" si="4"/>
        <v>0</v>
      </c>
    </row>
    <row r="30" spans="1:44" ht="15" thickBot="1">
      <c r="AN30" s="139"/>
      <c r="AO30" s="139"/>
      <c r="AQ30" s="139"/>
    </row>
    <row r="31" spans="1:44" ht="34" thickBot="1">
      <c r="A31" s="63" t="s">
        <v>161</v>
      </c>
      <c r="B31" s="64"/>
      <c r="C31" s="64"/>
      <c r="D31" s="64"/>
      <c r="E31" s="64"/>
      <c r="F31" s="64"/>
      <c r="G31" s="64"/>
      <c r="H31" s="64">
        <f t="shared" si="0"/>
        <v>20</v>
      </c>
      <c r="I31" s="64">
        <f t="shared" si="0"/>
        <v>67</v>
      </c>
      <c r="J31" s="64">
        <f t="shared" si="0"/>
        <v>103</v>
      </c>
      <c r="K31" s="64">
        <f t="shared" si="0"/>
        <v>105</v>
      </c>
      <c r="L31" s="64">
        <f t="shared" si="0"/>
        <v>64</v>
      </c>
      <c r="M31" s="64">
        <f t="shared" si="0"/>
        <v>122</v>
      </c>
      <c r="N31" s="64">
        <f t="shared" si="0"/>
        <v>137</v>
      </c>
      <c r="O31" s="64">
        <f t="shared" si="0"/>
        <v>319</v>
      </c>
      <c r="P31" s="64">
        <f t="shared" si="0"/>
        <v>218</v>
      </c>
      <c r="Q31" s="64">
        <f t="shared" si="0"/>
        <v>225</v>
      </c>
      <c r="R31" s="64">
        <f t="shared" si="0"/>
        <v>166</v>
      </c>
      <c r="S31" s="64">
        <f t="shared" si="0"/>
        <v>80</v>
      </c>
      <c r="T31" s="119">
        <f t="shared" si="0"/>
        <v>148</v>
      </c>
      <c r="U31" s="94">
        <f t="shared" si="0"/>
        <v>81</v>
      </c>
      <c r="V31" s="119">
        <f t="shared" si="0"/>
        <v>235</v>
      </c>
      <c r="W31" s="94">
        <f t="shared" si="0"/>
        <v>24</v>
      </c>
      <c r="X31" s="119">
        <f t="shared" si="0"/>
        <v>232</v>
      </c>
      <c r="Y31" s="97">
        <f t="shared" si="0"/>
        <v>216</v>
      </c>
      <c r="Z31" s="119"/>
      <c r="AA31" s="94">
        <f t="shared" si="1"/>
        <v>21</v>
      </c>
      <c r="AB31" s="119">
        <f t="shared" si="1"/>
        <v>27</v>
      </c>
      <c r="AC31" s="97">
        <f t="shared" si="1"/>
        <v>131</v>
      </c>
      <c r="AD31" s="122">
        <f t="shared" si="1"/>
        <v>115</v>
      </c>
      <c r="AE31" s="97">
        <f t="shared" si="1"/>
        <v>180</v>
      </c>
      <c r="AF31" s="122">
        <f t="shared" si="1"/>
        <v>228</v>
      </c>
      <c r="AG31" s="677">
        <f>AG29+AH29</f>
        <v>11</v>
      </c>
      <c r="AH31" s="678"/>
      <c r="AI31" s="677">
        <f>AI29+AJ29</f>
        <v>30</v>
      </c>
      <c r="AJ31" s="678"/>
      <c r="AK31" s="677">
        <f>AK29+AL29</f>
        <v>205</v>
      </c>
      <c r="AL31" s="678"/>
      <c r="AM31" s="677">
        <f>AM29+AN29</f>
        <v>243</v>
      </c>
      <c r="AN31" s="678"/>
      <c r="AO31" s="677">
        <f>AO29+AP29</f>
        <v>179</v>
      </c>
      <c r="AP31" s="678"/>
      <c r="AQ31" s="677">
        <f>AQ29+AR29</f>
        <v>8</v>
      </c>
      <c r="AR31" s="678"/>
    </row>
    <row r="38" spans="1:39" ht="27.75" customHeight="1">
      <c r="A38" s="86" t="s">
        <v>152</v>
      </c>
    </row>
    <row r="42" spans="1:39" ht="30">
      <c r="A42" s="140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 t="s">
        <v>162</v>
      </c>
      <c r="AJ42" s="141" t="s">
        <v>163</v>
      </c>
      <c r="AK42" s="139" t="s">
        <v>165</v>
      </c>
      <c r="AL42" s="139" t="s">
        <v>166</v>
      </c>
      <c r="AM42" s="139" t="s">
        <v>167</v>
      </c>
    </row>
    <row r="43" spans="1:39" ht="28.5" customHeight="1">
      <c r="A43" s="140"/>
      <c r="B43" s="141" t="s">
        <v>164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 t="s">
        <v>158</v>
      </c>
      <c r="AH43" s="141" t="s">
        <v>159</v>
      </c>
      <c r="AI43" s="141"/>
      <c r="AJ43" s="141"/>
    </row>
    <row r="44" spans="1:39" ht="28.5" customHeight="1">
      <c r="A44" s="143">
        <v>40271</v>
      </c>
      <c r="B44" s="141">
        <v>11</v>
      </c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>
        <v>11</v>
      </c>
      <c r="AH44" s="141">
        <v>0</v>
      </c>
      <c r="AI44" s="144">
        <f>DATE(AK44,AL44,AM44)</f>
        <v>40271</v>
      </c>
      <c r="AJ44" s="141">
        <f>WEEKNUM(AI44)</f>
        <v>14</v>
      </c>
      <c r="AK44" s="139">
        <v>2010</v>
      </c>
      <c r="AL44" s="139">
        <v>4</v>
      </c>
      <c r="AM44" s="139">
        <v>3</v>
      </c>
    </row>
    <row r="45" spans="1:39" ht="28.5" customHeight="1">
      <c r="A45" s="142">
        <v>40326</v>
      </c>
      <c r="B45" s="141">
        <v>30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>
        <v>30</v>
      </c>
      <c r="AH45" s="141">
        <v>0</v>
      </c>
      <c r="AI45" s="144">
        <f t="shared" ref="AI45:AI49" si="5">DATE(AK45,AL45,AM45)</f>
        <v>40326</v>
      </c>
      <c r="AJ45" s="141">
        <f t="shared" ref="AJ45:AJ49" si="6">WEEKNUM(AI45)</f>
        <v>22</v>
      </c>
      <c r="AK45" s="139">
        <v>2010</v>
      </c>
      <c r="AL45" s="139">
        <v>5</v>
      </c>
      <c r="AM45" s="139">
        <v>28</v>
      </c>
    </row>
    <row r="46" spans="1:39" ht="28.5" customHeight="1">
      <c r="A46" s="142">
        <v>40368</v>
      </c>
      <c r="B46" s="141">
        <v>205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>
        <v>142</v>
      </c>
      <c r="AH46" s="141">
        <v>63</v>
      </c>
      <c r="AI46" s="144">
        <f t="shared" si="5"/>
        <v>40368</v>
      </c>
      <c r="AJ46" s="141">
        <f t="shared" si="6"/>
        <v>28</v>
      </c>
      <c r="AK46" s="139">
        <v>2010</v>
      </c>
      <c r="AL46" s="139">
        <v>7</v>
      </c>
      <c r="AM46" s="139">
        <v>9</v>
      </c>
    </row>
    <row r="47" spans="1:39" ht="28.5" customHeight="1">
      <c r="A47" s="142">
        <v>40393</v>
      </c>
      <c r="B47" s="141">
        <v>243</v>
      </c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>
        <v>188</v>
      </c>
      <c r="AH47" s="141">
        <v>55</v>
      </c>
      <c r="AI47" s="144">
        <f t="shared" si="5"/>
        <v>40393</v>
      </c>
      <c r="AJ47" s="141">
        <f t="shared" si="6"/>
        <v>32</v>
      </c>
      <c r="AK47" s="139">
        <v>2010</v>
      </c>
      <c r="AL47" s="139">
        <v>8</v>
      </c>
      <c r="AM47" s="139">
        <v>3</v>
      </c>
    </row>
    <row r="48" spans="1:39" ht="28.5" customHeight="1">
      <c r="A48" s="142">
        <v>40414</v>
      </c>
      <c r="B48" s="141">
        <v>179</v>
      </c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>
        <v>170</v>
      </c>
      <c r="AH48" s="141">
        <v>0</v>
      </c>
      <c r="AI48" s="144">
        <f t="shared" si="5"/>
        <v>40414</v>
      </c>
      <c r="AJ48" s="141">
        <f t="shared" si="6"/>
        <v>35</v>
      </c>
      <c r="AK48" s="139">
        <v>2010</v>
      </c>
      <c r="AL48" s="139">
        <v>8</v>
      </c>
      <c r="AM48" s="139">
        <v>24</v>
      </c>
    </row>
    <row r="49" spans="1:39" ht="28.5" customHeight="1">
      <c r="A49" s="142">
        <v>40485</v>
      </c>
      <c r="B49" s="141">
        <v>8</v>
      </c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>
        <v>8</v>
      </c>
      <c r="AH49" s="141">
        <v>0</v>
      </c>
      <c r="AI49" s="144">
        <f t="shared" si="5"/>
        <v>40485</v>
      </c>
      <c r="AJ49" s="141">
        <f t="shared" si="6"/>
        <v>45</v>
      </c>
      <c r="AK49" s="139">
        <v>2010</v>
      </c>
      <c r="AL49" s="139">
        <v>11</v>
      </c>
      <c r="AM49" s="139">
        <v>3</v>
      </c>
    </row>
    <row r="55" spans="1:39" ht="30">
      <c r="AG55" s="141"/>
    </row>
    <row r="56" spans="1:39" ht="30">
      <c r="B56" s="141" t="s">
        <v>164</v>
      </c>
      <c r="AG56" s="141" t="s">
        <v>168</v>
      </c>
    </row>
    <row r="57" spans="1:39" ht="30">
      <c r="B57" s="141">
        <v>11</v>
      </c>
      <c r="AG57" s="141">
        <v>14</v>
      </c>
    </row>
    <row r="58" spans="1:39" ht="30">
      <c r="B58" s="141">
        <v>30</v>
      </c>
      <c r="AG58" s="141">
        <v>22</v>
      </c>
    </row>
    <row r="59" spans="1:39" ht="30">
      <c r="B59" s="141">
        <v>205</v>
      </c>
      <c r="AG59" s="141">
        <v>28</v>
      </c>
    </row>
    <row r="60" spans="1:39" ht="30">
      <c r="B60" s="141">
        <v>243</v>
      </c>
      <c r="AG60" s="141">
        <v>32</v>
      </c>
    </row>
    <row r="61" spans="1:39" ht="30">
      <c r="B61" s="141">
        <v>179</v>
      </c>
      <c r="AG61" s="141">
        <v>35</v>
      </c>
    </row>
    <row r="62" spans="1:39" ht="30">
      <c r="B62" s="141">
        <v>8</v>
      </c>
      <c r="AG62" s="141">
        <v>45</v>
      </c>
    </row>
  </sheetData>
  <mergeCells count="43">
    <mergeCell ref="A1:Y1"/>
    <mergeCell ref="AG4:AH4"/>
    <mergeCell ref="AI4:AJ4"/>
    <mergeCell ref="AK4:AL4"/>
    <mergeCell ref="AM4:AN4"/>
    <mergeCell ref="AQ4:AR4"/>
    <mergeCell ref="AG5:AH5"/>
    <mergeCell ref="AI5:AJ5"/>
    <mergeCell ref="AK5:AL5"/>
    <mergeCell ref="AM5:AN5"/>
    <mergeCell ref="AO5:AP5"/>
    <mergeCell ref="AQ5:AR5"/>
    <mergeCell ref="AO4:AP4"/>
    <mergeCell ref="AO7:AP7"/>
    <mergeCell ref="AQ7:AR7"/>
    <mergeCell ref="AG6:AH6"/>
    <mergeCell ref="AI6:AJ6"/>
    <mergeCell ref="AK6:AL6"/>
    <mergeCell ref="AM6:AN6"/>
    <mergeCell ref="AO6:AP6"/>
    <mergeCell ref="AQ6:AR6"/>
    <mergeCell ref="N18:N19"/>
    <mergeCell ref="AG7:AH7"/>
    <mergeCell ref="AI7:AJ7"/>
    <mergeCell ref="AK7:AL7"/>
    <mergeCell ref="AM7:AN7"/>
    <mergeCell ref="I18:I19"/>
    <mergeCell ref="J18:J19"/>
    <mergeCell ref="K18:K19"/>
    <mergeCell ref="L18:L19"/>
    <mergeCell ref="M18:M19"/>
    <mergeCell ref="AQ31:AR31"/>
    <mergeCell ref="I24:I25"/>
    <mergeCell ref="J24:J25"/>
    <mergeCell ref="K24:K25"/>
    <mergeCell ref="L24:L25"/>
    <mergeCell ref="M24:M25"/>
    <mergeCell ref="N24:N25"/>
    <mergeCell ref="AG31:AH31"/>
    <mergeCell ref="AI31:AJ31"/>
    <mergeCell ref="AK31:AL31"/>
    <mergeCell ref="AM31:AN31"/>
    <mergeCell ref="AO31:AP3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42"/>
  <sheetViews>
    <sheetView zoomScale="50" zoomScaleNormal="50" zoomScalePageLayoutView="50" workbookViewId="0">
      <selection sqref="A1:IV65536"/>
    </sheetView>
  </sheetViews>
  <sheetFormatPr baseColWidth="10" defaultColWidth="8.6640625" defaultRowHeight="14" x14ac:dyDescent="0"/>
  <cols>
    <col min="1" max="1" width="65.5" customWidth="1"/>
    <col min="2" max="4" width="47.5" style="48" customWidth="1"/>
    <col min="5" max="8" width="32.6640625" style="48" hidden="1" customWidth="1"/>
    <col min="9" max="14" width="50.5" style="48" hidden="1" customWidth="1"/>
    <col min="15" max="18" width="35.33203125" style="48" hidden="1" customWidth="1"/>
    <col min="19" max="21" width="44.6640625" style="48" hidden="1" customWidth="1"/>
    <col min="22" max="22" width="60.6640625" style="48" hidden="1" customWidth="1"/>
    <col min="23" max="23" width="38.6640625" style="48" hidden="1" customWidth="1"/>
    <col min="24" max="24" width="39.83203125" style="48" hidden="1" customWidth="1"/>
    <col min="25" max="25" width="41.5" style="48" hidden="1" customWidth="1"/>
    <col min="26" max="26" width="38.6640625" style="70" hidden="1" customWidth="1"/>
    <col min="27" max="28" width="39.83203125" style="70" customWidth="1"/>
    <col min="29" max="32" width="41.5" style="70" customWidth="1"/>
  </cols>
  <sheetData>
    <row r="1" spans="1:32" ht="43">
      <c r="A1" s="710" t="s">
        <v>30</v>
      </c>
      <c r="B1" s="711"/>
      <c r="C1" s="711"/>
      <c r="D1" s="711"/>
      <c r="E1" s="711"/>
      <c r="F1" s="711"/>
      <c r="G1" s="711"/>
      <c r="H1" s="711"/>
      <c r="I1" s="711"/>
      <c r="J1" s="711"/>
      <c r="K1" s="711"/>
      <c r="L1" s="711"/>
      <c r="M1" s="711"/>
      <c r="N1" s="711"/>
      <c r="O1" s="711"/>
      <c r="P1" s="711"/>
      <c r="Q1" s="711"/>
      <c r="R1" s="711"/>
      <c r="S1" s="711"/>
      <c r="T1" s="711"/>
      <c r="U1" s="711"/>
      <c r="V1" s="711"/>
      <c r="W1" s="711"/>
      <c r="X1" s="711"/>
      <c r="Y1" s="711"/>
      <c r="Z1"/>
      <c r="AA1"/>
      <c r="AB1"/>
      <c r="AC1"/>
      <c r="AD1"/>
      <c r="AE1"/>
      <c r="AF1"/>
    </row>
    <row r="3" spans="1:32" ht="15" thickBot="1"/>
    <row r="4" spans="1:32" ht="33">
      <c r="A4" s="49" t="s">
        <v>121</v>
      </c>
      <c r="B4" s="50"/>
      <c r="C4" s="50"/>
      <c r="D4" s="50"/>
      <c r="E4" s="51">
        <v>30900</v>
      </c>
      <c r="F4" s="51">
        <v>32018</v>
      </c>
      <c r="G4" s="51">
        <v>32030</v>
      </c>
      <c r="H4" s="51">
        <v>32329</v>
      </c>
      <c r="I4" s="51">
        <v>33473</v>
      </c>
      <c r="J4" s="51">
        <v>33474</v>
      </c>
      <c r="K4" s="51">
        <v>33475</v>
      </c>
      <c r="L4" s="51">
        <v>33476</v>
      </c>
      <c r="M4" s="66" t="s">
        <v>38</v>
      </c>
      <c r="N4" s="66" t="s">
        <v>39</v>
      </c>
      <c r="O4" s="51">
        <v>36020</v>
      </c>
      <c r="P4" s="51">
        <v>36029</v>
      </c>
      <c r="Q4" s="51">
        <v>36395</v>
      </c>
      <c r="R4" s="52">
        <v>37839</v>
      </c>
      <c r="S4" s="51">
        <v>38574</v>
      </c>
      <c r="T4" s="51">
        <v>39653</v>
      </c>
      <c r="U4" s="51">
        <v>39654</v>
      </c>
      <c r="V4" s="51">
        <v>39662</v>
      </c>
      <c r="W4" s="51">
        <v>39663</v>
      </c>
      <c r="X4" s="51">
        <v>39675</v>
      </c>
      <c r="Y4" s="53">
        <v>39680</v>
      </c>
      <c r="Z4" s="51">
        <v>39942</v>
      </c>
      <c r="AA4" s="51">
        <v>39978</v>
      </c>
      <c r="AB4" s="51">
        <v>39978</v>
      </c>
      <c r="AC4" s="53">
        <v>40040</v>
      </c>
      <c r="AD4" s="53">
        <v>40045</v>
      </c>
      <c r="AE4" s="53">
        <v>40045</v>
      </c>
      <c r="AF4" s="53">
        <v>40047</v>
      </c>
    </row>
    <row r="5" spans="1:32" ht="33">
      <c r="A5" s="54" t="s">
        <v>122</v>
      </c>
      <c r="B5" s="55"/>
      <c r="C5" s="55"/>
      <c r="D5" s="55"/>
      <c r="E5" s="55" t="s">
        <v>41</v>
      </c>
      <c r="F5" s="55" t="s">
        <v>41</v>
      </c>
      <c r="G5" s="55" t="s">
        <v>41</v>
      </c>
      <c r="H5" s="55" t="s">
        <v>41</v>
      </c>
      <c r="I5" s="55" t="s">
        <v>24</v>
      </c>
      <c r="J5" s="55" t="s">
        <v>24</v>
      </c>
      <c r="K5" s="55" t="s">
        <v>24</v>
      </c>
      <c r="L5" s="55" t="s">
        <v>24</v>
      </c>
      <c r="M5" s="55" t="s">
        <v>24</v>
      </c>
      <c r="N5" s="55" t="s">
        <v>24</v>
      </c>
      <c r="O5" s="55" t="s">
        <v>11</v>
      </c>
      <c r="P5" s="55" t="s">
        <v>11</v>
      </c>
      <c r="Q5" s="55" t="s">
        <v>11</v>
      </c>
      <c r="R5" s="55" t="s">
        <v>23</v>
      </c>
      <c r="S5" s="55" t="s">
        <v>10</v>
      </c>
      <c r="T5" s="55" t="s">
        <v>125</v>
      </c>
      <c r="U5" s="55" t="s">
        <v>125</v>
      </c>
      <c r="V5" s="55" t="s">
        <v>1</v>
      </c>
      <c r="W5" s="55" t="s">
        <v>0</v>
      </c>
      <c r="X5" s="55" t="s">
        <v>125</v>
      </c>
      <c r="Y5" s="56" t="s">
        <v>125</v>
      </c>
      <c r="Z5" s="55" t="s">
        <v>10</v>
      </c>
      <c r="AA5" s="55" t="s">
        <v>10</v>
      </c>
      <c r="AB5" s="55" t="s">
        <v>10</v>
      </c>
      <c r="AC5" s="56" t="s">
        <v>125</v>
      </c>
      <c r="AD5" s="56" t="s">
        <v>125</v>
      </c>
      <c r="AE5" s="56" t="s">
        <v>125</v>
      </c>
      <c r="AF5" s="56" t="s">
        <v>125</v>
      </c>
    </row>
    <row r="6" spans="1:32" ht="34" thickBot="1">
      <c r="A6" s="57" t="s">
        <v>123</v>
      </c>
      <c r="B6" s="58"/>
      <c r="C6" s="58"/>
      <c r="D6" s="58"/>
      <c r="E6" s="58"/>
      <c r="F6" s="58"/>
      <c r="G6" s="58"/>
      <c r="H6" s="58"/>
      <c r="I6" s="67" t="s">
        <v>40</v>
      </c>
      <c r="J6" s="67" t="s">
        <v>40</v>
      </c>
      <c r="K6" s="67" t="s">
        <v>40</v>
      </c>
      <c r="L6" s="67" t="s">
        <v>40</v>
      </c>
      <c r="M6" s="67" t="s">
        <v>40</v>
      </c>
      <c r="N6" s="67" t="s">
        <v>40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2</v>
      </c>
      <c r="T6" s="58" t="s">
        <v>2</v>
      </c>
      <c r="U6" s="58" t="s">
        <v>2</v>
      </c>
      <c r="V6" s="58" t="s">
        <v>2</v>
      </c>
      <c r="W6" s="58" t="s">
        <v>2</v>
      </c>
      <c r="X6" s="58" t="s">
        <v>2</v>
      </c>
      <c r="Y6" s="59" t="s">
        <v>2</v>
      </c>
      <c r="Z6" s="58" t="s">
        <v>2</v>
      </c>
      <c r="AA6" s="58" t="s">
        <v>2</v>
      </c>
      <c r="AB6" s="58" t="s">
        <v>2</v>
      </c>
      <c r="AC6" s="59" t="s">
        <v>2</v>
      </c>
      <c r="AD6" s="59" t="s">
        <v>2</v>
      </c>
      <c r="AE6" s="59" t="s">
        <v>2</v>
      </c>
      <c r="AF6" s="59" t="s">
        <v>2</v>
      </c>
    </row>
    <row r="7" spans="1:32" ht="33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 t="s">
        <v>132</v>
      </c>
      <c r="AA7" s="71">
        <v>0.60069444444444442</v>
      </c>
      <c r="AB7" s="71">
        <v>0.63611111111111118</v>
      </c>
      <c r="AC7" s="71">
        <v>0.70208333333333339</v>
      </c>
      <c r="AD7" s="71">
        <v>0.6069444444444444</v>
      </c>
      <c r="AE7" s="71">
        <v>0.69305555555555554</v>
      </c>
      <c r="AF7" s="71">
        <v>0.58263888888888882</v>
      </c>
    </row>
    <row r="8" spans="1:32" ht="33">
      <c r="A8" s="60" t="s">
        <v>124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</row>
    <row r="9" spans="1:32" ht="34" thickBot="1">
      <c r="A9" s="60" t="s">
        <v>9</v>
      </c>
      <c r="B9" s="61" t="s">
        <v>25</v>
      </c>
      <c r="C9" s="61" t="s">
        <v>42</v>
      </c>
      <c r="D9" s="61" t="s">
        <v>43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</row>
    <row r="10" spans="1:32" ht="33">
      <c r="A10" s="49" t="s">
        <v>106</v>
      </c>
      <c r="B10" s="50" t="s">
        <v>101</v>
      </c>
      <c r="C10" s="50" t="s">
        <v>44</v>
      </c>
      <c r="D10" s="50" t="s">
        <v>45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>
        <v>2</v>
      </c>
      <c r="P10" s="50">
        <v>0</v>
      </c>
      <c r="Q10" s="50">
        <v>0</v>
      </c>
      <c r="R10" s="50">
        <v>0</v>
      </c>
      <c r="S10" s="50">
        <v>0</v>
      </c>
      <c r="T10" s="50">
        <v>3</v>
      </c>
      <c r="U10" s="50">
        <v>1</v>
      </c>
      <c r="V10" s="50">
        <v>0</v>
      </c>
      <c r="W10" s="50">
        <v>0</v>
      </c>
      <c r="X10" s="50">
        <v>0</v>
      </c>
      <c r="Y10" s="62">
        <v>0</v>
      </c>
      <c r="Z10" s="50">
        <v>0</v>
      </c>
      <c r="AA10" s="50">
        <v>0</v>
      </c>
      <c r="AB10" s="50">
        <v>0</v>
      </c>
      <c r="AC10" s="62">
        <v>0</v>
      </c>
      <c r="AD10" s="62">
        <v>0</v>
      </c>
      <c r="AE10" s="62">
        <v>0</v>
      </c>
      <c r="AF10" s="62">
        <v>0</v>
      </c>
    </row>
    <row r="11" spans="1:32" ht="33">
      <c r="A11" s="72" t="s">
        <v>149</v>
      </c>
      <c r="B11" s="73" t="s">
        <v>126</v>
      </c>
      <c r="C11" s="73" t="s">
        <v>128</v>
      </c>
      <c r="D11" s="73" t="s">
        <v>129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4"/>
      <c r="Z11" s="73"/>
      <c r="AA11" s="73">
        <v>0</v>
      </c>
      <c r="AB11" s="73">
        <v>0</v>
      </c>
      <c r="AC11" s="74">
        <v>0</v>
      </c>
      <c r="AD11" s="74">
        <v>0</v>
      </c>
      <c r="AE11" s="74">
        <v>0</v>
      </c>
      <c r="AF11" s="74">
        <v>0</v>
      </c>
    </row>
    <row r="12" spans="1:32" ht="33">
      <c r="A12" s="72" t="s">
        <v>150</v>
      </c>
      <c r="B12" s="73" t="s">
        <v>127</v>
      </c>
      <c r="C12" s="73" t="s">
        <v>130</v>
      </c>
      <c r="D12" s="73" t="s">
        <v>131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4"/>
      <c r="Z12" s="73"/>
      <c r="AA12" s="73">
        <v>21</v>
      </c>
      <c r="AB12" s="73">
        <v>27</v>
      </c>
      <c r="AC12" s="74">
        <v>0</v>
      </c>
      <c r="AD12" s="74">
        <v>0</v>
      </c>
      <c r="AE12" s="74">
        <v>0</v>
      </c>
      <c r="AF12" s="74">
        <v>0</v>
      </c>
    </row>
    <row r="13" spans="1:32" ht="33">
      <c r="A13" s="54" t="s">
        <v>26</v>
      </c>
      <c r="B13" s="55" t="s">
        <v>8</v>
      </c>
      <c r="C13" s="55" t="s">
        <v>46</v>
      </c>
      <c r="D13" s="55" t="s">
        <v>47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>
        <f>23+97</f>
        <v>120</v>
      </c>
      <c r="U13" s="55">
        <f>51+2+4</f>
        <v>57</v>
      </c>
      <c r="V13" s="55">
        <f>10+55+57</f>
        <v>122</v>
      </c>
      <c r="W13" s="55">
        <v>17</v>
      </c>
      <c r="X13" s="55">
        <v>0</v>
      </c>
      <c r="Y13" s="56">
        <v>0</v>
      </c>
      <c r="Z13" s="55">
        <v>0</v>
      </c>
      <c r="AA13" s="55">
        <v>0</v>
      </c>
      <c r="AB13" s="55">
        <v>0</v>
      </c>
      <c r="AC13" s="56">
        <v>0</v>
      </c>
      <c r="AD13" s="56">
        <v>0</v>
      </c>
      <c r="AE13" s="56">
        <v>0</v>
      </c>
      <c r="AF13" s="56">
        <v>0</v>
      </c>
    </row>
    <row r="14" spans="1:32" ht="33">
      <c r="A14" s="54" t="s">
        <v>148</v>
      </c>
      <c r="B14" s="55" t="s">
        <v>133</v>
      </c>
      <c r="C14" s="55" t="s">
        <v>143</v>
      </c>
      <c r="D14" s="55" t="s">
        <v>144</v>
      </c>
      <c r="E14" s="55"/>
      <c r="F14" s="55"/>
      <c r="G14" s="55"/>
      <c r="H14" s="55"/>
      <c r="I14" s="75"/>
      <c r="J14" s="75"/>
      <c r="K14" s="75"/>
      <c r="L14" s="75"/>
      <c r="M14" s="75"/>
      <c r="N14" s="7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5"/>
      <c r="AA14" s="55">
        <v>0</v>
      </c>
      <c r="AB14" s="55">
        <v>0</v>
      </c>
      <c r="AC14" s="56">
        <v>0</v>
      </c>
      <c r="AD14" s="56">
        <v>0</v>
      </c>
      <c r="AE14" s="56">
        <v>0</v>
      </c>
      <c r="AF14" s="56">
        <v>1</v>
      </c>
    </row>
    <row r="15" spans="1:32" ht="33">
      <c r="A15" s="54" t="s">
        <v>134</v>
      </c>
      <c r="B15" s="55" t="s">
        <v>145</v>
      </c>
      <c r="C15" s="55" t="s">
        <v>137</v>
      </c>
      <c r="D15" s="55" t="s">
        <v>138</v>
      </c>
      <c r="E15" s="55"/>
      <c r="F15" s="55"/>
      <c r="G15" s="55"/>
      <c r="H15" s="55"/>
      <c r="I15" s="75"/>
      <c r="J15" s="75"/>
      <c r="K15" s="75"/>
      <c r="L15" s="75"/>
      <c r="M15" s="75"/>
      <c r="N15" s="7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>
        <v>0</v>
      </c>
      <c r="AB15" s="55">
        <v>0</v>
      </c>
      <c r="AC15" s="56">
        <v>0</v>
      </c>
      <c r="AD15" s="56">
        <v>0</v>
      </c>
      <c r="AE15" s="56">
        <v>0</v>
      </c>
      <c r="AF15" s="56">
        <v>0</v>
      </c>
    </row>
    <row r="16" spans="1:32" ht="33">
      <c r="A16" s="54" t="s">
        <v>135</v>
      </c>
      <c r="B16" s="55" t="s">
        <v>146</v>
      </c>
      <c r="C16" s="55" t="s">
        <v>139</v>
      </c>
      <c r="D16" s="55" t="s">
        <v>140</v>
      </c>
      <c r="E16" s="55"/>
      <c r="F16" s="55"/>
      <c r="G16" s="55"/>
      <c r="H16" s="55"/>
      <c r="I16" s="75"/>
      <c r="J16" s="75"/>
      <c r="K16" s="75"/>
      <c r="L16" s="75"/>
      <c r="M16" s="75"/>
      <c r="N16" s="7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6"/>
      <c r="Z16" s="55"/>
      <c r="AA16" s="55">
        <v>0</v>
      </c>
      <c r="AB16" s="55">
        <v>0</v>
      </c>
      <c r="AC16" s="56">
        <v>0</v>
      </c>
      <c r="AD16" s="56">
        <v>0</v>
      </c>
      <c r="AE16" s="56">
        <v>0</v>
      </c>
      <c r="AF16" s="56">
        <v>0</v>
      </c>
    </row>
    <row r="17" spans="1:32" ht="33">
      <c r="A17" s="54" t="s">
        <v>136</v>
      </c>
      <c r="B17" s="55" t="s">
        <v>147</v>
      </c>
      <c r="C17" s="55" t="s">
        <v>141</v>
      </c>
      <c r="D17" s="55" t="s">
        <v>142</v>
      </c>
      <c r="E17" s="55"/>
      <c r="F17" s="55"/>
      <c r="G17" s="55"/>
      <c r="H17" s="55"/>
      <c r="I17" s="75"/>
      <c r="J17" s="75"/>
      <c r="K17" s="75"/>
      <c r="L17" s="75"/>
      <c r="M17" s="75"/>
      <c r="N17" s="7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6"/>
      <c r="Z17" s="55"/>
      <c r="AA17" s="55">
        <v>0</v>
      </c>
      <c r="AB17" s="55">
        <v>0</v>
      </c>
      <c r="AC17" s="56">
        <v>31</v>
      </c>
      <c r="AD17" s="56">
        <v>0</v>
      </c>
      <c r="AE17" s="56">
        <v>0</v>
      </c>
      <c r="AF17" s="56">
        <v>0</v>
      </c>
    </row>
    <row r="18" spans="1:32" ht="33">
      <c r="A18" s="54" t="s">
        <v>36</v>
      </c>
      <c r="B18" s="55" t="s">
        <v>105</v>
      </c>
      <c r="C18" s="55" t="s">
        <v>48</v>
      </c>
      <c r="D18" s="55" t="s">
        <v>49</v>
      </c>
      <c r="E18" s="55">
        <v>77</v>
      </c>
      <c r="F18" s="55">
        <v>75</v>
      </c>
      <c r="G18" s="55">
        <v>0</v>
      </c>
      <c r="H18" s="55">
        <v>20</v>
      </c>
      <c r="I18" s="679">
        <v>65</v>
      </c>
      <c r="J18" s="679">
        <v>103</v>
      </c>
      <c r="K18" s="679">
        <v>52</v>
      </c>
      <c r="L18" s="679">
        <v>28</v>
      </c>
      <c r="M18" s="679">
        <v>60</v>
      </c>
      <c r="N18" s="679">
        <v>75</v>
      </c>
      <c r="O18" s="55">
        <v>98</v>
      </c>
      <c r="P18" s="55">
        <v>0</v>
      </c>
      <c r="Q18" s="55">
        <v>35</v>
      </c>
      <c r="R18" s="55">
        <v>0</v>
      </c>
      <c r="S18" s="55">
        <v>0</v>
      </c>
      <c r="T18" s="55">
        <v>0</v>
      </c>
      <c r="U18" s="55">
        <f>1+2</f>
        <v>3</v>
      </c>
      <c r="V18" s="55">
        <v>2</v>
      </c>
      <c r="W18" s="55">
        <v>0</v>
      </c>
      <c r="X18" s="55">
        <v>17</v>
      </c>
      <c r="Y18" s="56">
        <v>0</v>
      </c>
      <c r="Z18" s="55">
        <v>0</v>
      </c>
      <c r="AA18" s="55">
        <v>0</v>
      </c>
      <c r="AB18" s="55">
        <v>0</v>
      </c>
      <c r="AC18" s="56">
        <v>0</v>
      </c>
      <c r="AD18" s="56">
        <v>0</v>
      </c>
      <c r="AE18" s="56">
        <v>0</v>
      </c>
      <c r="AF18" s="56">
        <v>0</v>
      </c>
    </row>
    <row r="19" spans="1:32" ht="33">
      <c r="A19" s="54" t="s">
        <v>37</v>
      </c>
      <c r="B19" s="55" t="s">
        <v>102</v>
      </c>
      <c r="C19" s="55" t="s">
        <v>50</v>
      </c>
      <c r="D19" s="55" t="s">
        <v>51</v>
      </c>
      <c r="E19" s="55"/>
      <c r="F19" s="55"/>
      <c r="G19" s="55"/>
      <c r="H19" s="55"/>
      <c r="I19" s="680"/>
      <c r="J19" s="680"/>
      <c r="K19" s="680"/>
      <c r="L19" s="680"/>
      <c r="M19" s="680"/>
      <c r="N19" s="680"/>
      <c r="O19" s="55">
        <v>11</v>
      </c>
      <c r="P19" s="55">
        <v>0</v>
      </c>
      <c r="Q19" s="55">
        <v>0</v>
      </c>
      <c r="R19" s="55">
        <v>0</v>
      </c>
      <c r="S19" s="55">
        <v>0</v>
      </c>
      <c r="T19" s="55">
        <v>6</v>
      </c>
      <c r="U19" s="55">
        <v>0</v>
      </c>
      <c r="V19" s="55">
        <v>17</v>
      </c>
      <c r="W19" s="55">
        <v>6</v>
      </c>
      <c r="X19" s="55">
        <v>0</v>
      </c>
      <c r="Y19" s="56">
        <v>0</v>
      </c>
      <c r="Z19" s="55">
        <v>0</v>
      </c>
      <c r="AA19" s="55">
        <v>0</v>
      </c>
      <c r="AB19" s="55">
        <v>0</v>
      </c>
      <c r="AC19" s="56">
        <v>0</v>
      </c>
      <c r="AD19" s="56">
        <v>0</v>
      </c>
      <c r="AE19" s="56">
        <v>0</v>
      </c>
      <c r="AF19" s="56">
        <v>0</v>
      </c>
    </row>
    <row r="20" spans="1:32" s="79" customFormat="1" ht="33">
      <c r="A20" s="80" t="s">
        <v>109</v>
      </c>
      <c r="B20" s="81" t="s">
        <v>3</v>
      </c>
      <c r="C20" s="81" t="s">
        <v>52</v>
      </c>
      <c r="D20" s="81" t="s">
        <v>53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2">
        <v>0</v>
      </c>
      <c r="Z20" s="81">
        <v>0</v>
      </c>
      <c r="AA20" s="81">
        <v>0</v>
      </c>
      <c r="AB20" s="81">
        <v>0</v>
      </c>
      <c r="AC20" s="82">
        <v>0</v>
      </c>
      <c r="AD20" s="82">
        <v>0</v>
      </c>
      <c r="AE20" s="82">
        <v>0</v>
      </c>
      <c r="AF20" s="82">
        <v>0</v>
      </c>
    </row>
    <row r="21" spans="1:32" s="79" customFormat="1" ht="33">
      <c r="A21" s="76" t="s">
        <v>110</v>
      </c>
      <c r="B21" s="77" t="s">
        <v>153</v>
      </c>
      <c r="C21" s="77" t="s">
        <v>54</v>
      </c>
      <c r="D21" s="77" t="s">
        <v>55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>
        <f>29+124</f>
        <v>153</v>
      </c>
      <c r="P21" s="77">
        <v>194</v>
      </c>
      <c r="Q21" s="77">
        <v>133</v>
      </c>
      <c r="R21" s="77">
        <v>136</v>
      </c>
      <c r="S21" s="77">
        <v>17</v>
      </c>
      <c r="T21" s="77">
        <v>2</v>
      </c>
      <c r="U21" s="77">
        <v>2</v>
      </c>
      <c r="V21" s="77">
        <v>31</v>
      </c>
      <c r="W21" s="77">
        <v>1</v>
      </c>
      <c r="X21" s="77">
        <v>154</v>
      </c>
      <c r="Y21" s="78">
        <v>174</v>
      </c>
      <c r="Z21" s="77">
        <v>0</v>
      </c>
      <c r="AA21" s="77">
        <v>0</v>
      </c>
      <c r="AB21" s="77">
        <v>0</v>
      </c>
      <c r="AC21" s="78">
        <v>63</v>
      </c>
      <c r="AD21" s="78">
        <v>61</v>
      </c>
      <c r="AE21" s="78">
        <v>100</v>
      </c>
      <c r="AF21" s="78">
        <v>147</v>
      </c>
    </row>
    <row r="22" spans="1:32" ht="33">
      <c r="A22" s="54" t="s">
        <v>111</v>
      </c>
      <c r="B22" s="55" t="s">
        <v>4</v>
      </c>
      <c r="C22" s="55" t="s">
        <v>56</v>
      </c>
      <c r="D22" s="55" t="s">
        <v>57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>
        <v>9</v>
      </c>
      <c r="P22" s="55">
        <v>0</v>
      </c>
      <c r="Q22" s="55">
        <v>0</v>
      </c>
      <c r="R22" s="55">
        <v>2</v>
      </c>
      <c r="S22" s="55">
        <v>2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6">
        <v>0</v>
      </c>
      <c r="Z22" s="55">
        <v>0</v>
      </c>
      <c r="AA22" s="55">
        <v>0</v>
      </c>
      <c r="AB22" s="55">
        <v>0</v>
      </c>
      <c r="AC22" s="56">
        <v>0</v>
      </c>
      <c r="AD22" s="56">
        <v>0</v>
      </c>
      <c r="AE22" s="56">
        <v>0</v>
      </c>
      <c r="AF22" s="56">
        <v>0</v>
      </c>
    </row>
    <row r="23" spans="1:32" ht="33">
      <c r="A23" s="54" t="s">
        <v>27</v>
      </c>
      <c r="B23" s="55" t="s">
        <v>5</v>
      </c>
      <c r="C23" s="55" t="s">
        <v>58</v>
      </c>
      <c r="D23" s="55" t="s">
        <v>59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6">
        <v>0</v>
      </c>
      <c r="Z23" s="55">
        <v>0</v>
      </c>
      <c r="AA23" s="55">
        <v>0</v>
      </c>
      <c r="AB23" s="55">
        <v>0</v>
      </c>
      <c r="AC23" s="56">
        <v>0</v>
      </c>
      <c r="AD23" s="56">
        <v>0</v>
      </c>
      <c r="AE23" s="56">
        <v>0</v>
      </c>
      <c r="AF23" s="56">
        <v>0</v>
      </c>
    </row>
    <row r="24" spans="1:32" ht="33">
      <c r="A24" s="54" t="s">
        <v>28</v>
      </c>
      <c r="B24" s="55" t="s">
        <v>6</v>
      </c>
      <c r="C24" s="55" t="s">
        <v>60</v>
      </c>
      <c r="D24" s="55" t="s">
        <v>61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6">
        <v>0</v>
      </c>
      <c r="Z24" s="55">
        <v>0</v>
      </c>
      <c r="AA24" s="55">
        <v>0</v>
      </c>
      <c r="AB24" s="55">
        <v>0</v>
      </c>
      <c r="AC24" s="56">
        <v>0</v>
      </c>
      <c r="AD24" s="56">
        <v>0</v>
      </c>
      <c r="AE24" s="56">
        <v>0</v>
      </c>
      <c r="AF24" s="56">
        <v>0</v>
      </c>
    </row>
    <row r="25" spans="1:32" ht="33">
      <c r="A25" s="54" t="s">
        <v>35</v>
      </c>
      <c r="B25" s="55" t="s">
        <v>103</v>
      </c>
      <c r="C25" s="55" t="s">
        <v>62</v>
      </c>
      <c r="D25" s="55" t="s">
        <v>63</v>
      </c>
      <c r="E25" s="55"/>
      <c r="F25" s="55"/>
      <c r="G25" s="55"/>
      <c r="H25" s="55"/>
      <c r="I25" s="679">
        <v>2</v>
      </c>
      <c r="J25" s="679">
        <v>0</v>
      </c>
      <c r="K25" s="679">
        <v>53</v>
      </c>
      <c r="L25" s="679">
        <v>36</v>
      </c>
      <c r="M25" s="679">
        <v>62</v>
      </c>
      <c r="N25" s="679">
        <v>62</v>
      </c>
      <c r="O25" s="55">
        <v>48</v>
      </c>
      <c r="P25" s="55">
        <v>24</v>
      </c>
      <c r="Q25" s="55">
        <v>57</v>
      </c>
      <c r="R25" s="55">
        <v>28</v>
      </c>
      <c r="S25" s="55">
        <v>56</v>
      </c>
      <c r="T25" s="55">
        <v>18</v>
      </c>
      <c r="U25" s="55">
        <v>19</v>
      </c>
      <c r="V25" s="55">
        <f>19+44</f>
        <v>63</v>
      </c>
      <c r="W25" s="55">
        <v>0</v>
      </c>
      <c r="X25" s="55">
        <v>54</v>
      </c>
      <c r="Y25" s="56">
        <v>39</v>
      </c>
      <c r="Z25" s="55">
        <v>0</v>
      </c>
      <c r="AA25" s="55">
        <v>0</v>
      </c>
      <c r="AB25" s="55">
        <v>0</v>
      </c>
      <c r="AC25" s="56">
        <v>34</v>
      </c>
      <c r="AD25" s="56">
        <v>33</v>
      </c>
      <c r="AE25" s="56">
        <v>58</v>
      </c>
      <c r="AF25" s="56">
        <v>66</v>
      </c>
    </row>
    <row r="26" spans="1:32" ht="33">
      <c r="A26" s="68" t="s">
        <v>76</v>
      </c>
      <c r="B26" s="85" t="s">
        <v>151</v>
      </c>
      <c r="C26" s="69" t="s">
        <v>64</v>
      </c>
      <c r="D26" s="69" t="s">
        <v>65</v>
      </c>
      <c r="E26" s="55"/>
      <c r="F26" s="55"/>
      <c r="G26" s="55"/>
      <c r="H26" s="55"/>
      <c r="I26" s="712"/>
      <c r="J26" s="712"/>
      <c r="K26" s="712"/>
      <c r="L26" s="712"/>
      <c r="M26" s="712"/>
      <c r="N26" s="712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6"/>
      <c r="Z26" s="55">
        <v>0</v>
      </c>
      <c r="AA26" s="55">
        <v>0</v>
      </c>
      <c r="AB26" s="55">
        <v>0</v>
      </c>
      <c r="AC26" s="56">
        <v>0</v>
      </c>
      <c r="AD26" s="56">
        <v>0</v>
      </c>
      <c r="AE26" s="56">
        <v>0</v>
      </c>
      <c r="AF26" s="56">
        <v>0</v>
      </c>
    </row>
    <row r="27" spans="1:32" ht="33">
      <c r="A27" s="54" t="s">
        <v>34</v>
      </c>
      <c r="B27" s="55" t="s">
        <v>104</v>
      </c>
      <c r="C27" s="55" t="s">
        <v>66</v>
      </c>
      <c r="D27" s="55" t="s">
        <v>67</v>
      </c>
      <c r="E27" s="55"/>
      <c r="F27" s="55"/>
      <c r="G27" s="55"/>
      <c r="H27" s="55"/>
      <c r="I27" s="680"/>
      <c r="J27" s="680"/>
      <c r="K27" s="680"/>
      <c r="L27" s="680"/>
      <c r="M27" s="680"/>
      <c r="N27" s="680"/>
      <c r="O27" s="55"/>
      <c r="P27" s="55"/>
      <c r="Q27" s="55">
        <v>0</v>
      </c>
      <c r="R27" s="55"/>
      <c r="S27" s="55">
        <v>5</v>
      </c>
      <c r="T27" s="55">
        <v>2</v>
      </c>
      <c r="U27" s="55">
        <v>0</v>
      </c>
      <c r="V27" s="55">
        <v>0</v>
      </c>
      <c r="W27" s="55">
        <v>0</v>
      </c>
      <c r="X27" s="55">
        <v>7</v>
      </c>
      <c r="Y27" s="56">
        <v>3</v>
      </c>
      <c r="Z27" s="55">
        <v>0</v>
      </c>
      <c r="AA27" s="55">
        <v>0</v>
      </c>
      <c r="AB27" s="55">
        <v>0</v>
      </c>
      <c r="AC27" s="56">
        <v>3</v>
      </c>
      <c r="AD27" s="56">
        <v>21</v>
      </c>
      <c r="AE27" s="56">
        <v>22</v>
      </c>
      <c r="AF27" s="56">
        <v>14</v>
      </c>
    </row>
    <row r="28" spans="1:32" ht="33">
      <c r="A28" s="54" t="s">
        <v>29</v>
      </c>
      <c r="B28" s="55" t="s">
        <v>7</v>
      </c>
      <c r="C28" s="55" t="s">
        <v>68</v>
      </c>
      <c r="D28" s="55" t="s">
        <v>69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6">
        <v>0</v>
      </c>
      <c r="Z28" s="55">
        <v>0</v>
      </c>
      <c r="AA28" s="55">
        <v>0</v>
      </c>
      <c r="AB28" s="55">
        <v>0</v>
      </c>
      <c r="AC28" s="56">
        <v>0</v>
      </c>
      <c r="AD28" s="56">
        <v>0</v>
      </c>
      <c r="AE28" s="56">
        <v>0</v>
      </c>
      <c r="AF28" s="56">
        <v>0</v>
      </c>
    </row>
    <row r="29" spans="1:32" s="83" customFormat="1" ht="33">
      <c r="A29" s="80" t="s">
        <v>118</v>
      </c>
      <c r="B29" s="81" t="s">
        <v>32</v>
      </c>
      <c r="C29" s="81" t="s">
        <v>70</v>
      </c>
      <c r="D29" s="81" t="s">
        <v>71</v>
      </c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>
        <v>0</v>
      </c>
      <c r="S29" s="81"/>
      <c r="T29" s="81"/>
      <c r="U29" s="81"/>
      <c r="V29" s="81"/>
      <c r="W29" s="81"/>
      <c r="X29" s="81"/>
      <c r="Y29" s="82"/>
      <c r="Z29" s="81">
        <v>0</v>
      </c>
      <c r="AA29" s="81">
        <v>0</v>
      </c>
      <c r="AB29" s="81">
        <v>0</v>
      </c>
      <c r="AC29" s="82">
        <v>0</v>
      </c>
      <c r="AD29" s="82">
        <v>0</v>
      </c>
      <c r="AE29" s="82">
        <v>0</v>
      </c>
      <c r="AF29" s="82">
        <v>0</v>
      </c>
    </row>
    <row r="30" spans="1:32" s="83" customFormat="1" ht="34" thickBot="1">
      <c r="A30" s="80" t="s">
        <v>119</v>
      </c>
      <c r="B30" s="81" t="s">
        <v>31</v>
      </c>
      <c r="C30" s="84" t="s">
        <v>72</v>
      </c>
      <c r="D30" s="84" t="s">
        <v>73</v>
      </c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>
        <v>0</v>
      </c>
      <c r="S30" s="81"/>
      <c r="T30" s="81"/>
      <c r="U30" s="81"/>
      <c r="V30" s="81"/>
      <c r="W30" s="81"/>
      <c r="X30" s="81"/>
      <c r="Y30" s="82"/>
      <c r="Z30" s="81">
        <v>0</v>
      </c>
      <c r="AA30" s="81">
        <v>0</v>
      </c>
      <c r="AB30" s="81">
        <v>0</v>
      </c>
      <c r="AC30" s="82">
        <v>0</v>
      </c>
      <c r="AD30" s="82">
        <v>0</v>
      </c>
      <c r="AE30" s="82">
        <v>0</v>
      </c>
      <c r="AF30" s="82">
        <v>0</v>
      </c>
    </row>
    <row r="31" spans="1:32" ht="34" thickBot="1">
      <c r="A31" s="57" t="s">
        <v>120</v>
      </c>
      <c r="B31" s="58" t="s">
        <v>33</v>
      </c>
      <c r="C31" s="61" t="s">
        <v>74</v>
      </c>
      <c r="D31" s="61" t="s">
        <v>75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>
        <v>5</v>
      </c>
      <c r="S31" s="58"/>
      <c r="T31" s="58"/>
      <c r="U31" s="58"/>
      <c r="V31" s="58"/>
      <c r="W31" s="58"/>
      <c r="X31" s="58"/>
      <c r="Y31" s="59"/>
      <c r="Z31" s="58"/>
      <c r="AA31" s="58"/>
      <c r="AB31" s="58"/>
      <c r="AC31" s="59">
        <v>0</v>
      </c>
      <c r="AD31" s="59">
        <v>0</v>
      </c>
      <c r="AE31" s="59">
        <v>0</v>
      </c>
      <c r="AF31" s="59"/>
    </row>
    <row r="32" spans="1:32" ht="34" thickBot="1">
      <c r="A32" s="60"/>
      <c r="B32" s="61"/>
      <c r="C32" s="64"/>
      <c r="D32" s="64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</row>
    <row r="33" spans="1:32" ht="34" thickBot="1">
      <c r="A33" s="63" t="s">
        <v>115</v>
      </c>
      <c r="B33" s="64"/>
      <c r="C33" s="64"/>
      <c r="D33" s="64"/>
      <c r="E33" s="64"/>
      <c r="F33" s="64"/>
      <c r="G33" s="64"/>
      <c r="H33" s="64">
        <f>SUM(H10:H31)</f>
        <v>20</v>
      </c>
      <c r="I33" s="64">
        <f t="shared" ref="I33:N33" si="0">SUM(I10:I31)</f>
        <v>67</v>
      </c>
      <c r="J33" s="64">
        <f t="shared" si="0"/>
        <v>103</v>
      </c>
      <c r="K33" s="64">
        <f t="shared" si="0"/>
        <v>105</v>
      </c>
      <c r="L33" s="64">
        <f t="shared" si="0"/>
        <v>64</v>
      </c>
      <c r="M33" s="64">
        <f t="shared" si="0"/>
        <v>122</v>
      </c>
      <c r="N33" s="64">
        <f t="shared" si="0"/>
        <v>137</v>
      </c>
      <c r="O33" s="64">
        <f>SUM(O10:O31)</f>
        <v>321</v>
      </c>
      <c r="P33" s="64">
        <f t="shared" ref="P33:Y33" si="1">SUM(P10:P31)</f>
        <v>218</v>
      </c>
      <c r="Q33" s="64">
        <f t="shared" si="1"/>
        <v>225</v>
      </c>
      <c r="R33" s="64">
        <f>SUM(R10:R31)</f>
        <v>171</v>
      </c>
      <c r="S33" s="64">
        <f>SUM(S10:S31)</f>
        <v>80</v>
      </c>
      <c r="T33" s="64">
        <f t="shared" si="1"/>
        <v>151</v>
      </c>
      <c r="U33" s="64">
        <f t="shared" si="1"/>
        <v>82</v>
      </c>
      <c r="V33" s="64">
        <f t="shared" si="1"/>
        <v>235</v>
      </c>
      <c r="W33" s="64">
        <f t="shared" si="1"/>
        <v>24</v>
      </c>
      <c r="X33" s="64">
        <f t="shared" si="1"/>
        <v>232</v>
      </c>
      <c r="Y33" s="65">
        <f t="shared" si="1"/>
        <v>216</v>
      </c>
      <c r="Z33" s="64">
        <f t="shared" ref="Z33:AF33" si="2">SUM(Z10:Z31)</f>
        <v>0</v>
      </c>
      <c r="AA33" s="64">
        <f t="shared" si="2"/>
        <v>21</v>
      </c>
      <c r="AB33" s="64">
        <f t="shared" si="2"/>
        <v>27</v>
      </c>
      <c r="AC33" s="65">
        <f t="shared" si="2"/>
        <v>131</v>
      </c>
      <c r="AD33" s="65">
        <f t="shared" si="2"/>
        <v>115</v>
      </c>
      <c r="AE33" s="65">
        <f t="shared" si="2"/>
        <v>180</v>
      </c>
      <c r="AF33" s="65">
        <f t="shared" si="2"/>
        <v>228</v>
      </c>
    </row>
    <row r="42" spans="1:32" ht="27.75" customHeight="1">
      <c r="A42" s="86" t="s">
        <v>152</v>
      </c>
    </row>
  </sheetData>
  <mergeCells count="13">
    <mergeCell ref="M25:M27"/>
    <mergeCell ref="N25:N27"/>
    <mergeCell ref="I25:I27"/>
    <mergeCell ref="J25:J27"/>
    <mergeCell ref="K25:K27"/>
    <mergeCell ref="L25:L27"/>
    <mergeCell ref="A1:Y1"/>
    <mergeCell ref="I18:I19"/>
    <mergeCell ref="J18:J19"/>
    <mergeCell ref="K18:K19"/>
    <mergeCell ref="L18:L19"/>
    <mergeCell ref="M18:M19"/>
    <mergeCell ref="N18:N19"/>
  </mergeCells>
  <pageMargins left="0.7" right="0.7" top="0.75" bottom="0.75" header="0.3" footer="0.3"/>
  <pageSetup scale="2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24" sqref="K24"/>
    </sheetView>
  </sheetViews>
  <sheetFormatPr baseColWidth="10" defaultColWidth="8.6640625" defaultRowHeight="14" x14ac:dyDescent="0"/>
  <cols>
    <col min="1" max="1" width="20.6640625" customWidth="1"/>
    <col min="2" max="3" width="9.6640625" bestFit="1" customWidth="1"/>
    <col min="4" max="5" width="8.6640625" customWidth="1"/>
    <col min="6" max="7" width="9.6640625" bestFit="1" customWidth="1"/>
  </cols>
  <sheetData>
    <row r="1" spans="1:7" ht="31.5" customHeight="1" thickBot="1">
      <c r="A1" s="3" t="s">
        <v>77</v>
      </c>
      <c r="B1" s="21">
        <v>39653</v>
      </c>
      <c r="C1" s="7">
        <v>39654</v>
      </c>
      <c r="D1" s="10">
        <v>39662</v>
      </c>
      <c r="E1" s="4">
        <v>39663</v>
      </c>
      <c r="F1" s="7">
        <v>39675</v>
      </c>
      <c r="G1" s="22">
        <v>39680</v>
      </c>
    </row>
    <row r="2" spans="1:7" ht="31.5" customHeight="1">
      <c r="A2" s="30" t="s">
        <v>88</v>
      </c>
      <c r="B2" s="31" t="s">
        <v>86</v>
      </c>
      <c r="C2" s="32" t="s">
        <v>86</v>
      </c>
      <c r="D2" s="33" t="s">
        <v>86</v>
      </c>
      <c r="E2" s="34" t="s">
        <v>87</v>
      </c>
      <c r="F2" s="32" t="s">
        <v>86</v>
      </c>
      <c r="G2" s="35" t="s">
        <v>86</v>
      </c>
    </row>
    <row r="3" spans="1:7">
      <c r="A3" s="2" t="s">
        <v>96</v>
      </c>
      <c r="B3" s="24" t="s">
        <v>78</v>
      </c>
      <c r="C3" s="8" t="s">
        <v>80</v>
      </c>
      <c r="D3" s="11" t="s">
        <v>82</v>
      </c>
      <c r="E3" s="5" t="s">
        <v>84</v>
      </c>
      <c r="F3" s="9" t="s">
        <v>91</v>
      </c>
      <c r="G3" s="25" t="s">
        <v>89</v>
      </c>
    </row>
    <row r="4" spans="1:7">
      <c r="A4" s="14" t="s">
        <v>97</v>
      </c>
      <c r="B4" s="26" t="s">
        <v>79</v>
      </c>
      <c r="C4" s="16" t="s">
        <v>81</v>
      </c>
      <c r="D4" s="17" t="s">
        <v>83</v>
      </c>
      <c r="E4" s="15" t="s">
        <v>85</v>
      </c>
      <c r="F4" s="18" t="s">
        <v>92</v>
      </c>
      <c r="G4" s="27" t="s">
        <v>90</v>
      </c>
    </row>
    <row r="5" spans="1:7">
      <c r="A5" s="2"/>
      <c r="B5" s="28">
        <v>2</v>
      </c>
      <c r="C5" s="9">
        <v>1</v>
      </c>
      <c r="D5" s="12">
        <v>19</v>
      </c>
      <c r="E5" s="36">
        <v>1</v>
      </c>
      <c r="F5" s="20">
        <v>54</v>
      </c>
      <c r="G5" s="29">
        <v>173</v>
      </c>
    </row>
    <row r="6" spans="1:7">
      <c r="A6" s="2"/>
      <c r="B6" s="28">
        <v>23</v>
      </c>
      <c r="C6" s="9">
        <f>8+43</f>
        <v>51</v>
      </c>
      <c r="D6" s="12">
        <v>44</v>
      </c>
      <c r="E6" s="19">
        <v>6</v>
      </c>
      <c r="F6" s="9">
        <v>7</v>
      </c>
      <c r="G6" s="25">
        <v>1</v>
      </c>
    </row>
    <row r="7" spans="1:7">
      <c r="A7" s="2"/>
      <c r="B7" s="28">
        <v>97</v>
      </c>
      <c r="C7" s="9">
        <v>2</v>
      </c>
      <c r="D7" s="12">
        <v>31</v>
      </c>
      <c r="E7" s="36">
        <v>17</v>
      </c>
      <c r="F7" s="9">
        <v>52</v>
      </c>
      <c r="G7" s="25">
        <v>3</v>
      </c>
    </row>
    <row r="8" spans="1:7">
      <c r="A8" s="2" t="s">
        <v>99</v>
      </c>
      <c r="B8" s="28">
        <v>6</v>
      </c>
      <c r="C8" s="9">
        <v>2</v>
      </c>
      <c r="D8" s="12">
        <v>17</v>
      </c>
      <c r="E8" s="19"/>
      <c r="F8" s="9">
        <v>102</v>
      </c>
      <c r="G8" s="25">
        <v>39</v>
      </c>
    </row>
    <row r="9" spans="1:7">
      <c r="A9" s="2" t="s">
        <v>100</v>
      </c>
      <c r="B9" s="28">
        <v>2</v>
      </c>
      <c r="C9" s="9">
        <v>1</v>
      </c>
      <c r="D9" s="12">
        <v>2</v>
      </c>
      <c r="E9" s="19"/>
      <c r="F9" s="9">
        <v>17</v>
      </c>
      <c r="G9" s="25"/>
    </row>
    <row r="10" spans="1:7">
      <c r="A10" s="2"/>
      <c r="B10" s="28">
        <v>1</v>
      </c>
      <c r="C10" s="9">
        <v>4</v>
      </c>
      <c r="D10" s="12">
        <v>10</v>
      </c>
      <c r="E10" s="19"/>
      <c r="F10" s="9"/>
      <c r="G10" s="25"/>
    </row>
    <row r="11" spans="1:7">
      <c r="A11" s="2"/>
      <c r="B11" s="28">
        <v>18</v>
      </c>
      <c r="C11" s="9">
        <v>19</v>
      </c>
      <c r="D11" s="12">
        <v>55</v>
      </c>
      <c r="E11" s="19"/>
      <c r="F11" s="9"/>
      <c r="G11" s="25"/>
    </row>
    <row r="12" spans="1:7">
      <c r="A12" s="2"/>
      <c r="B12" s="28">
        <v>2</v>
      </c>
      <c r="C12" s="9">
        <v>2</v>
      </c>
      <c r="D12" s="12">
        <v>57</v>
      </c>
      <c r="E12" s="19"/>
      <c r="F12" s="9"/>
      <c r="G12" s="25"/>
    </row>
    <row r="13" spans="1:7" ht="15" thickBot="1">
      <c r="A13" s="2"/>
      <c r="B13" s="28"/>
      <c r="C13" s="9"/>
      <c r="D13" s="12"/>
      <c r="E13" s="19"/>
      <c r="F13" s="9"/>
      <c r="G13" s="25"/>
    </row>
    <row r="14" spans="1:7">
      <c r="A14" s="43" t="s">
        <v>95</v>
      </c>
      <c r="B14" s="44">
        <f t="shared" ref="B14:G14" si="0">SUM(B5:B13)</f>
        <v>151</v>
      </c>
      <c r="C14" s="45">
        <f t="shared" si="0"/>
        <v>82</v>
      </c>
      <c r="D14" s="46">
        <f t="shared" si="0"/>
        <v>235</v>
      </c>
      <c r="E14" s="45">
        <f t="shared" si="0"/>
        <v>24</v>
      </c>
      <c r="F14" s="45">
        <f t="shared" si="0"/>
        <v>232</v>
      </c>
      <c r="G14" s="47">
        <f t="shared" si="0"/>
        <v>216</v>
      </c>
    </row>
    <row r="15" spans="1:7" ht="28">
      <c r="A15" s="38" t="s">
        <v>93</v>
      </c>
      <c r="B15" s="39">
        <v>2</v>
      </c>
      <c r="C15" s="42">
        <v>48</v>
      </c>
      <c r="D15" s="40">
        <v>0</v>
      </c>
      <c r="E15" s="42">
        <v>0</v>
      </c>
      <c r="F15" s="42">
        <v>17</v>
      </c>
      <c r="G15" s="41">
        <v>4</v>
      </c>
    </row>
    <row r="16" spans="1:7" ht="29" thickBot="1">
      <c r="A16" s="37" t="s">
        <v>94</v>
      </c>
      <c r="B16" s="23">
        <v>0</v>
      </c>
      <c r="C16" s="13">
        <v>0</v>
      </c>
      <c r="D16" s="1">
        <f>1+2</f>
        <v>3</v>
      </c>
      <c r="E16" s="13">
        <f>2+2</f>
        <v>4</v>
      </c>
      <c r="F16" s="13">
        <v>0</v>
      </c>
      <c r="G16" s="6">
        <v>0</v>
      </c>
    </row>
    <row r="18" spans="1:1">
      <c r="A18" t="s">
        <v>98</v>
      </c>
    </row>
  </sheetData>
  <phoneticPr fontId="2" type="noConversion"/>
  <pageMargins left="0.7" right="0.7" top="0.75" bottom="0.75" header="0.3" footer="0.3"/>
  <pageSetup orientation="landscape"/>
  <ignoredErrors>
    <ignoredError sqref="C14:D14 E1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6</vt:i4>
      </vt:variant>
    </vt:vector>
  </HeadingPairs>
  <TitlesOfParts>
    <vt:vector size="18" baseType="lpstr">
      <vt:lpstr>Master</vt:lpstr>
      <vt:lpstr>Plot All Years</vt:lpstr>
      <vt:lpstr>High Counts by year</vt:lpstr>
      <vt:lpstr>Waypoint Mapping</vt:lpstr>
      <vt:lpstr>2012 Adult-Pups</vt:lpstr>
      <vt:lpstr>2011 Adult -Pups</vt:lpstr>
      <vt:lpstr>Sheet3</vt:lpstr>
      <vt:lpstr>Data</vt:lpstr>
      <vt:lpstr>Poster 2010</vt:lpstr>
      <vt:lpstr>FINAL 2009 w deletions</vt:lpstr>
      <vt:lpstr>2008 counts</vt:lpstr>
      <vt:lpstr>Sheet1</vt:lpstr>
      <vt:lpstr>Chart2</vt:lpstr>
      <vt:lpstr>2010 Adult-Pup</vt:lpstr>
      <vt:lpstr>All Years</vt:lpstr>
      <vt:lpstr>Chart1</vt:lpstr>
      <vt:lpstr>Chart3</vt:lpstr>
      <vt:lpstr>Chart4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Yano</dc:creator>
  <cp:lastModifiedBy>Josh London</cp:lastModifiedBy>
  <cp:lastPrinted>2013-06-14T22:20:24Z</cp:lastPrinted>
  <dcterms:created xsi:type="dcterms:W3CDTF">2008-08-08T20:47:10Z</dcterms:created>
  <dcterms:modified xsi:type="dcterms:W3CDTF">2014-10-17T19:18:42Z</dcterms:modified>
</cp:coreProperties>
</file>