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chartsheets/sheet6.xml" ContentType="application/vnd.openxmlformats-officedocument.spreadsheetml.chart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chartsheets/sheet2.xml" ContentType="application/vnd.openxmlformats-officedocument.spreadsheetml.chartsheet+xml"/>
  <Override PartName="/xl/chartsheets/sheet3.xml" ContentType="application/vnd.openxmlformats-officedocument.spreadsheetml.chartsheet+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charts/chart13.xml" ContentType="application/vnd.openxmlformats-officedocument.drawingml.chart+xml"/>
  <Override PartName="/xl/chartsheets/sheet1.xml" ContentType="application/vnd.openxmlformats-officedocument.spreadsheetml.chartsheet+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howPivotChartFilter="1" defaultThemeVersion="124226"/>
  <bookViews>
    <workbookView xWindow="285" yWindow="135" windowWidth="1980" windowHeight="18120"/>
  </bookViews>
  <sheets>
    <sheet name="Master_KMYedits" sheetId="25" r:id="rId1"/>
    <sheet name="Plot All Years" sheetId="23" state="hidden" r:id="rId2"/>
    <sheet name="Chart2" sheetId="11" state="hidden" r:id="rId3"/>
    <sheet name="High Counts by year" sheetId="24" state="hidden" r:id="rId4"/>
    <sheet name="KMY_WyptNames" sheetId="29" r:id="rId5"/>
    <sheet name="KMYCheck_Time" sheetId="27" r:id="rId6"/>
    <sheet name="xKMYCheck_Wypt" sheetId="26" r:id="rId7"/>
    <sheet name="xKMY_Wypt_ScratchSheet" sheetId="28" r:id="rId8"/>
    <sheet name="Plot Data" sheetId="18" r:id="rId9"/>
    <sheet name="2012" sheetId="22" r:id="rId10"/>
    <sheet name="2012 Adult-Pups" sheetId="21" state="hidden" r:id="rId11"/>
    <sheet name="2011 Adult -Pups" sheetId="14" state="hidden" r:id="rId12"/>
    <sheet name="2010 Adult-Pup" sheetId="12" state="hidden" r:id="rId13"/>
    <sheet name="All Years" sheetId="13" state="hidden" r:id="rId14"/>
    <sheet name="Chart1" sheetId="16" state="hidden" r:id="rId15"/>
    <sheet name="Chart3" sheetId="17" state="hidden" r:id="rId16"/>
    <sheet name="Chart4" sheetId="20" state="hidden" r:id="rId17"/>
    <sheet name="Sheet3" sheetId="19" state="hidden" r:id="rId18"/>
    <sheet name="Data" sheetId="10" state="hidden" r:id="rId19"/>
    <sheet name="Poster 2010" sheetId="8" state="hidden" r:id="rId20"/>
    <sheet name="FINAL 2009 w deletions" sheetId="6" state="hidden" r:id="rId21"/>
    <sheet name="2008 counts" sheetId="1" state="hidden" r:id="rId22"/>
    <sheet name="CountsByWYPTs" sheetId="4" r:id="rId23"/>
    <sheet name="earlier" sheetId="2" r:id="rId24"/>
    <sheet name="ADF&amp;G" sheetId="5" r:id="rId25"/>
    <sheet name="Poster" sheetId="3" r:id="rId26"/>
    <sheet name="DONT_USE_OriginalMaster" sheetId="7" r:id="rId27"/>
    <sheet name="Sheet1" sheetId="15" state="hidden" r:id="rId28"/>
  </sheets>
  <definedNames>
    <definedName name="_xlnm.Print_Area" localSheetId="11">'2011 Adult -Pups'!$C$4:$R$39</definedName>
    <definedName name="_xlnm.Print_Area" localSheetId="9">'2012'!$A$1:$Q$91</definedName>
    <definedName name="_xlnm.Print_Area" localSheetId="18">Data!$H$2:$N$8</definedName>
    <definedName name="_xlnm.Print_Area" localSheetId="26">DONT_USE_OriginalMaster!$D$1:$BP$39</definedName>
    <definedName name="_xlnm.Print_Area" localSheetId="4">KMY_WyptNames!$A$1:$F$29</definedName>
    <definedName name="_xlnm.Print_Area" localSheetId="5">KMYCheck_Time!$A$1:$BL$29</definedName>
    <definedName name="_xlnm.Print_Area" localSheetId="0">Master_KMYedits!$A$1:$DK$37</definedName>
    <definedName name="_xlnm.Print_Area" localSheetId="25">Poster!$A$1:$O$50</definedName>
    <definedName name="_xlnm.Print_Titles" localSheetId="26">DONT_USE_OriginalMaster!$D:$G</definedName>
    <definedName name="_xlnm.Print_Titles" localSheetId="5">KMYCheck_Time!$A:$B</definedName>
    <definedName name="_xlnm.Print_Titles" localSheetId="0">Master_KMYedits!$D:$E</definedName>
    <definedName name="_xlnm.Print_Titles" localSheetId="25">Poster!$A:$D</definedName>
  </definedNames>
  <calcPr calcId="125725"/>
</workbook>
</file>

<file path=xl/calcChain.xml><?xml version="1.0" encoding="utf-8"?>
<calcChain xmlns="http://schemas.openxmlformats.org/spreadsheetml/2006/main">
  <c r="DK31" i="25"/>
  <c r="DK32"/>
  <c r="DK16"/>
  <c r="BB35"/>
  <c r="BC35"/>
  <c r="BD35"/>
  <c r="BE35"/>
  <c r="BF35"/>
  <c r="BG35"/>
  <c r="BH35"/>
  <c r="BI35"/>
  <c r="BB37"/>
  <c r="BC37"/>
  <c r="BD37"/>
  <c r="BE37"/>
  <c r="BF37"/>
  <c r="BG37"/>
  <c r="BH37"/>
  <c r="BI37"/>
  <c r="BA37"/>
  <c r="BA35"/>
  <c r="AG35"/>
  <c r="AH35"/>
  <c r="AI35"/>
  <c r="AJ35"/>
  <c r="AK35"/>
  <c r="AL35"/>
  <c r="AM35"/>
  <c r="AN35"/>
  <c r="AO35"/>
  <c r="AP35"/>
  <c r="AQ35"/>
  <c r="AR35"/>
  <c r="AS35"/>
  <c r="AT35"/>
  <c r="AU35"/>
  <c r="AV35"/>
  <c r="AW35"/>
  <c r="AX35"/>
  <c r="AY35"/>
  <c r="AG37"/>
  <c r="AH37"/>
  <c r="AI37"/>
  <c r="AJ37"/>
  <c r="AK37"/>
  <c r="AL37"/>
  <c r="AM37"/>
  <c r="AN37"/>
  <c r="AO37"/>
  <c r="AP37"/>
  <c r="AQ37"/>
  <c r="AR37"/>
  <c r="AS37"/>
  <c r="AT37"/>
  <c r="AU37"/>
  <c r="AV37"/>
  <c r="AW37"/>
  <c r="AX37"/>
  <c r="AY37"/>
  <c r="AF37"/>
  <c r="AF35"/>
  <c r="D75" i="28"/>
  <c r="D76"/>
  <c r="D77"/>
  <c r="D78"/>
  <c r="D79"/>
  <c r="D80"/>
  <c r="D81"/>
  <c r="D82"/>
  <c r="D83"/>
  <c r="D84"/>
  <c r="D85"/>
  <c r="D86"/>
  <c r="D87"/>
  <c r="D88"/>
  <c r="D89"/>
  <c r="D90"/>
  <c r="D91"/>
  <c r="R58"/>
  <c r="S58" s="1"/>
  <c r="T58" s="1"/>
  <c r="M58"/>
  <c r="N58" s="1"/>
  <c r="R55"/>
  <c r="S55" s="1"/>
  <c r="T55" s="1"/>
  <c r="N55"/>
  <c r="M55"/>
  <c r="E17"/>
  <c r="E18"/>
  <c r="E19"/>
  <c r="E20"/>
  <c r="E21"/>
  <c r="E22"/>
  <c r="E23"/>
  <c r="E24"/>
  <c r="E25"/>
  <c r="E26"/>
  <c r="E27"/>
  <c r="E28"/>
  <c r="K4"/>
  <c r="L4" s="1"/>
  <c r="M4" s="1"/>
  <c r="K5"/>
  <c r="L5" s="1"/>
  <c r="M5" s="1"/>
  <c r="K6"/>
  <c r="L6" s="1"/>
  <c r="M6" s="1"/>
  <c r="K7"/>
  <c r="L7" s="1"/>
  <c r="M7" s="1"/>
  <c r="K8"/>
  <c r="L8" s="1"/>
  <c r="M8" s="1"/>
  <c r="K9"/>
  <c r="L9" s="1"/>
  <c r="M9" s="1"/>
  <c r="K10"/>
  <c r="L10" s="1"/>
  <c r="M10" s="1"/>
  <c r="K11"/>
  <c r="L11" s="1"/>
  <c r="M11" s="1"/>
  <c r="K12"/>
  <c r="L12" s="1"/>
  <c r="M12" s="1"/>
  <c r="K13"/>
  <c r="L13" s="1"/>
  <c r="M13" s="1"/>
  <c r="K14"/>
  <c r="L14" s="1"/>
  <c r="M14" s="1"/>
  <c r="K3"/>
  <c r="L3" s="1"/>
  <c r="M3" s="1"/>
  <c r="E4"/>
  <c r="F4" s="1"/>
  <c r="E5"/>
  <c r="F5" s="1"/>
  <c r="E6"/>
  <c r="F6" s="1"/>
  <c r="E7"/>
  <c r="F7" s="1"/>
  <c r="E8"/>
  <c r="F8" s="1"/>
  <c r="E9"/>
  <c r="F9" s="1"/>
  <c r="E10"/>
  <c r="F10" s="1"/>
  <c r="E11"/>
  <c r="F11" s="1"/>
  <c r="E12"/>
  <c r="F12" s="1"/>
  <c r="E13"/>
  <c r="F13" s="1"/>
  <c r="E14"/>
  <c r="F14" s="1"/>
  <c r="E3"/>
  <c r="F3" s="1"/>
  <c r="R37" i="25"/>
  <c r="R35"/>
  <c r="P37"/>
  <c r="P35"/>
  <c r="DK17"/>
  <c r="DK18"/>
  <c r="DK20"/>
  <c r="DK21"/>
  <c r="DK22"/>
  <c r="DK24"/>
  <c r="DK26"/>
  <c r="DK27"/>
  <c r="DK29"/>
  <c r="DK30"/>
  <c r="DK33"/>
  <c r="C7" i="26"/>
  <c r="C8"/>
  <c r="C10"/>
  <c r="C11"/>
  <c r="C12"/>
  <c r="C13"/>
  <c r="C14"/>
  <c r="C15"/>
  <c r="C16"/>
  <c r="C17"/>
  <c r="C18"/>
  <c r="C19"/>
  <c r="C20"/>
  <c r="C21"/>
  <c r="C6"/>
  <c r="AB35" i="25"/>
  <c r="J37"/>
  <c r="I37"/>
  <c r="J35"/>
  <c r="I35"/>
  <c r="G37"/>
  <c r="G35"/>
  <c r="L35"/>
  <c r="BX37"/>
  <c r="BW37"/>
  <c r="BV37"/>
  <c r="BU37"/>
  <c r="BT37"/>
  <c r="BS37"/>
  <c r="BP37"/>
  <c r="BO37"/>
  <c r="BN37"/>
  <c r="AD37"/>
  <c r="AB37"/>
  <c r="Z37"/>
  <c r="X37"/>
  <c r="U37"/>
  <c r="T37"/>
  <c r="S37"/>
  <c r="Q37"/>
  <c r="O37"/>
  <c r="N37"/>
  <c r="L37"/>
  <c r="DH35"/>
  <c r="DG35"/>
  <c r="DE35"/>
  <c r="DD35"/>
  <c r="DC35"/>
  <c r="DB35"/>
  <c r="DA35"/>
  <c r="CZ35"/>
  <c r="CX35"/>
  <c r="CW35"/>
  <c r="CV35"/>
  <c r="CU35"/>
  <c r="CT35"/>
  <c r="CS35"/>
  <c r="CR35"/>
  <c r="CQ35"/>
  <c r="CP35"/>
  <c r="CO35"/>
  <c r="CN35"/>
  <c r="CM35"/>
  <c r="CK35"/>
  <c r="CJ35"/>
  <c r="CI35"/>
  <c r="CH35"/>
  <c r="CG35"/>
  <c r="CF35"/>
  <c r="CE35"/>
  <c r="CD35"/>
  <c r="CC35"/>
  <c r="CB35"/>
  <c r="CA35"/>
  <c r="BZ35"/>
  <c r="BX35"/>
  <c r="BW35"/>
  <c r="BV35"/>
  <c r="BU35"/>
  <c r="BT35"/>
  <c r="BS35"/>
  <c r="BP35"/>
  <c r="BO35"/>
  <c r="BN35"/>
  <c r="AD35"/>
  <c r="Z35"/>
  <c r="X35"/>
  <c r="U35"/>
  <c r="T35"/>
  <c r="S35"/>
  <c r="Q35"/>
  <c r="O35"/>
  <c r="N35"/>
  <c r="BM28"/>
  <c r="DK28" s="1"/>
  <c r="W25"/>
  <c r="W37" s="1"/>
  <c r="BL23"/>
  <c r="DK23" s="1"/>
  <c r="BM19"/>
  <c r="BL19"/>
  <c r="BK19"/>
  <c r="BK37" s="1"/>
  <c r="BM37" l="1"/>
  <c r="CM37"/>
  <c r="W35"/>
  <c r="DK19"/>
  <c r="BL37"/>
  <c r="DK25"/>
  <c r="BM35"/>
  <c r="CU37"/>
  <c r="CD37"/>
  <c r="CH37"/>
  <c r="CQ37"/>
  <c r="DD37"/>
  <c r="BZ37"/>
  <c r="CF37"/>
  <c r="CO37"/>
  <c r="CW37"/>
  <c r="DG37"/>
  <c r="CZ37"/>
  <c r="CB37"/>
  <c r="CJ37"/>
  <c r="CS37"/>
  <c r="DB37"/>
  <c r="BL35"/>
  <c r="BK35"/>
  <c r="BU29" i="7"/>
  <c r="BT29"/>
  <c r="BT31" l="1"/>
  <c r="J53" i="22"/>
  <c r="I53"/>
  <c r="H53"/>
  <c r="G53"/>
  <c r="F53"/>
  <c r="E53"/>
  <c r="N34"/>
  <c r="M34"/>
  <c r="L34"/>
  <c r="H34"/>
  <c r="G34"/>
  <c r="F34"/>
  <c r="E34"/>
  <c r="M15"/>
  <c r="L15"/>
  <c r="K15"/>
  <c r="J15"/>
  <c r="I15"/>
  <c r="H15"/>
  <c r="G15"/>
  <c r="Q89"/>
  <c r="P89"/>
  <c r="O89"/>
  <c r="N89"/>
  <c r="M89"/>
  <c r="L89"/>
  <c r="K89"/>
  <c r="J89"/>
  <c r="I89"/>
  <c r="H89"/>
  <c r="G89"/>
  <c r="F89"/>
  <c r="E89"/>
  <c r="D89"/>
  <c r="O70"/>
  <c r="N70"/>
  <c r="M70"/>
  <c r="L70"/>
  <c r="K70"/>
  <c r="J70"/>
  <c r="I70"/>
  <c r="H70"/>
  <c r="G70"/>
  <c r="F70"/>
  <c r="E70"/>
  <c r="D70"/>
  <c r="N51"/>
  <c r="M51"/>
  <c r="L51"/>
  <c r="K51"/>
  <c r="J51"/>
  <c r="I51"/>
  <c r="H51"/>
  <c r="G51"/>
  <c r="F51"/>
  <c r="E51"/>
  <c r="N32"/>
  <c r="M32"/>
  <c r="L32"/>
  <c r="H32"/>
  <c r="G32"/>
  <c r="F32"/>
  <c r="E32"/>
  <c r="M13"/>
  <c r="L13"/>
  <c r="K13"/>
  <c r="J13"/>
  <c r="I13"/>
  <c r="H13"/>
  <c r="G13"/>
  <c r="K30"/>
  <c r="D29"/>
  <c r="D34" s="1"/>
  <c r="J27"/>
  <c r="I34"/>
  <c r="BR29" i="7"/>
  <c r="BQ29"/>
  <c r="T5" i="10"/>
  <c r="T4"/>
  <c r="T3"/>
  <c r="BP29" i="7"/>
  <c r="BO29"/>
  <c r="BN29"/>
  <c r="BM29"/>
  <c r="K8" i="10"/>
  <c r="C47" i="18"/>
  <c r="C46"/>
  <c r="C45"/>
  <c r="C44"/>
  <c r="C43"/>
  <c r="E41"/>
  <c r="D41"/>
  <c r="B41"/>
  <c r="A41"/>
  <c r="C34"/>
  <c r="C33"/>
  <c r="C32"/>
  <c r="C31"/>
  <c r="C30"/>
  <c r="C29"/>
  <c r="C28"/>
  <c r="C27"/>
  <c r="C15"/>
  <c r="C14"/>
  <c r="C13"/>
  <c r="C12"/>
  <c r="C11"/>
  <c r="C10"/>
  <c r="C9"/>
  <c r="C8"/>
  <c r="K7"/>
  <c r="C7"/>
  <c r="K6"/>
  <c r="C6"/>
  <c r="K5"/>
  <c r="C5"/>
  <c r="K4"/>
  <c r="C4"/>
  <c r="K3"/>
  <c r="C3"/>
  <c r="BK29" i="7"/>
  <c r="BJ29"/>
  <c r="K4" i="10"/>
  <c r="K5"/>
  <c r="K6"/>
  <c r="K7"/>
  <c r="K3"/>
  <c r="BI29" i="7"/>
  <c r="BH29"/>
  <c r="BG29"/>
  <c r="BF29"/>
  <c r="BE29"/>
  <c r="BD29"/>
  <c r="BC29"/>
  <c r="BB29"/>
  <c r="BA29"/>
  <c r="AZ29"/>
  <c r="C44" i="10"/>
  <c r="C45"/>
  <c r="C46"/>
  <c r="C47"/>
  <c r="C43"/>
  <c r="E41"/>
  <c r="D41"/>
  <c r="B41"/>
  <c r="A41"/>
  <c r="C34"/>
  <c r="C33"/>
  <c r="C32"/>
  <c r="C31"/>
  <c r="C30"/>
  <c r="C29"/>
  <c r="C28"/>
  <c r="C27"/>
  <c r="C4"/>
  <c r="C5"/>
  <c r="C6"/>
  <c r="C7"/>
  <c r="C8"/>
  <c r="C9"/>
  <c r="C10"/>
  <c r="C11"/>
  <c r="C12"/>
  <c r="C13"/>
  <c r="C14"/>
  <c r="C15"/>
  <c r="C3"/>
  <c r="AJ45" i="8"/>
  <c r="AJ49"/>
  <c r="AI45"/>
  <c r="AI46"/>
  <c r="AJ46" s="1"/>
  <c r="AI47"/>
  <c r="AJ47" s="1"/>
  <c r="AI48"/>
  <c r="AJ48" s="1"/>
  <c r="AI49"/>
  <c r="AI44"/>
  <c r="AJ44" s="1"/>
  <c r="AF31"/>
  <c r="AE31"/>
  <c r="AD31"/>
  <c r="AC31"/>
  <c r="AB31"/>
  <c r="AA31"/>
  <c r="Y31"/>
  <c r="X31"/>
  <c r="W31"/>
  <c r="S31"/>
  <c r="R31"/>
  <c r="Q31"/>
  <c r="P31"/>
  <c r="N31"/>
  <c r="M31"/>
  <c r="L31"/>
  <c r="K31"/>
  <c r="J31"/>
  <c r="I31"/>
  <c r="H31"/>
  <c r="AR29"/>
  <c r="AQ29"/>
  <c r="AP29"/>
  <c r="AO29"/>
  <c r="AN29"/>
  <c r="AM29"/>
  <c r="AL29"/>
  <c r="AK29"/>
  <c r="AJ29"/>
  <c r="AI29"/>
  <c r="AH29"/>
  <c r="AG29"/>
  <c r="AF29"/>
  <c r="AE29"/>
  <c r="AD29"/>
  <c r="AC29"/>
  <c r="AB29"/>
  <c r="AA29"/>
  <c r="Y29"/>
  <c r="X29"/>
  <c r="W29"/>
  <c r="S29"/>
  <c r="R29"/>
  <c r="Q29"/>
  <c r="P29"/>
  <c r="N29"/>
  <c r="M29"/>
  <c r="L29"/>
  <c r="K29"/>
  <c r="J29"/>
  <c r="I29"/>
  <c r="H29"/>
  <c r="V24"/>
  <c r="O20"/>
  <c r="O31" s="1"/>
  <c r="U18"/>
  <c r="V13"/>
  <c r="V31" s="1"/>
  <c r="U13"/>
  <c r="T13"/>
  <c r="T31" s="1"/>
  <c r="AX29" i="7"/>
  <c r="AW29"/>
  <c r="AN29"/>
  <c r="AM29"/>
  <c r="AM31" s="1"/>
  <c r="AK31"/>
  <c r="AJ31"/>
  <c r="AI31"/>
  <c r="AH31"/>
  <c r="AG31"/>
  <c r="AF31"/>
  <c r="AC31"/>
  <c r="AB31"/>
  <c r="AA31"/>
  <c r="V31"/>
  <c r="U31"/>
  <c r="T31"/>
  <c r="S31"/>
  <c r="Q31"/>
  <c r="P31"/>
  <c r="O31"/>
  <c r="N31"/>
  <c r="M31"/>
  <c r="L31"/>
  <c r="K31"/>
  <c r="AR29"/>
  <c r="AQ29"/>
  <c r="AV29"/>
  <c r="AT29"/>
  <c r="AS29"/>
  <c r="AO29"/>
  <c r="AU29"/>
  <c r="AU31" s="1"/>
  <c r="AP29"/>
  <c r="X13"/>
  <c r="X29" s="1"/>
  <c r="Y13"/>
  <c r="Z13"/>
  <c r="Y18"/>
  <c r="Y29" s="1"/>
  <c r="R20"/>
  <c r="R29" s="1"/>
  <c r="Z24"/>
  <c r="K29"/>
  <c r="L29"/>
  <c r="M29"/>
  <c r="N29"/>
  <c r="O29"/>
  <c r="P29"/>
  <c r="Q29"/>
  <c r="S29"/>
  <c r="T29"/>
  <c r="U29"/>
  <c r="V29"/>
  <c r="AA29"/>
  <c r="AB29"/>
  <c r="AC29"/>
  <c r="AF29"/>
  <c r="AG29"/>
  <c r="AH29"/>
  <c r="AI29"/>
  <c r="AJ29"/>
  <c r="AK29"/>
  <c r="O21" i="6"/>
  <c r="AD33"/>
  <c r="AA33"/>
  <c r="AF33"/>
  <c r="AE33"/>
  <c r="Z33"/>
  <c r="AC33"/>
  <c r="AB33"/>
  <c r="C6" i="1"/>
  <c r="B14"/>
  <c r="C14"/>
  <c r="D14"/>
  <c r="E14"/>
  <c r="F14"/>
  <c r="G14"/>
  <c r="D16"/>
  <c r="E16"/>
  <c r="G7" i="4"/>
  <c r="G15" s="1"/>
  <c r="D15"/>
  <c r="J15"/>
  <c r="M15"/>
  <c r="P15"/>
  <c r="S15"/>
  <c r="N24"/>
  <c r="J37" i="3"/>
  <c r="K37"/>
  <c r="L37"/>
  <c r="L50" s="1"/>
  <c r="K38"/>
  <c r="N40"/>
  <c r="N50" s="1"/>
  <c r="O40"/>
  <c r="L45"/>
  <c r="I22"/>
  <c r="J22"/>
  <c r="K22"/>
  <c r="L22"/>
  <c r="M22"/>
  <c r="N22"/>
  <c r="E50"/>
  <c r="F50"/>
  <c r="G50"/>
  <c r="H50"/>
  <c r="I50"/>
  <c r="J50"/>
  <c r="M50"/>
  <c r="T13" i="6"/>
  <c r="T33"/>
  <c r="U13"/>
  <c r="V13"/>
  <c r="U18"/>
  <c r="V25"/>
  <c r="H33"/>
  <c r="I33"/>
  <c r="J33"/>
  <c r="K33"/>
  <c r="L33"/>
  <c r="M33"/>
  <c r="N33"/>
  <c r="O33"/>
  <c r="P33"/>
  <c r="Q33"/>
  <c r="R33"/>
  <c r="S33"/>
  <c r="U33"/>
  <c r="V33"/>
  <c r="W33"/>
  <c r="X33"/>
  <c r="Y33"/>
  <c r="K50" i="3" l="1"/>
  <c r="BM31" i="7"/>
  <c r="AG31" i="8"/>
  <c r="AK31"/>
  <c r="AO31"/>
  <c r="C41" i="18"/>
  <c r="U31" i="8"/>
  <c r="O29"/>
  <c r="AI31"/>
  <c r="AM31"/>
  <c r="AQ31"/>
  <c r="D72" i="22"/>
  <c r="L72"/>
  <c r="H91"/>
  <c r="K53"/>
  <c r="H72"/>
  <c r="D91"/>
  <c r="P91"/>
  <c r="L91"/>
  <c r="D32"/>
  <c r="K32"/>
  <c r="F72"/>
  <c r="N72"/>
  <c r="J91"/>
  <c r="J32"/>
  <c r="K34"/>
  <c r="M53"/>
  <c r="J72"/>
  <c r="F91"/>
  <c r="N91"/>
  <c r="J34"/>
  <c r="I32"/>
  <c r="BQ31" i="7"/>
  <c r="BO31"/>
  <c r="BJ31"/>
  <c r="BH31"/>
  <c r="BD31"/>
  <c r="BF31"/>
  <c r="AW31"/>
  <c r="BB31"/>
  <c r="AZ31"/>
  <c r="C41" i="10"/>
  <c r="U29" i="8"/>
  <c r="T29"/>
  <c r="V29"/>
  <c r="AQ31" i="7"/>
  <c r="Y31"/>
  <c r="AO31"/>
  <c r="Z29"/>
  <c r="AS31"/>
  <c r="X31"/>
  <c r="Z31"/>
  <c r="R31"/>
</calcChain>
</file>

<file path=xl/comments1.xml><?xml version="1.0" encoding="utf-8"?>
<comments xmlns="http://schemas.openxmlformats.org/spreadsheetml/2006/main">
  <authors>
    <author>Kym Yano</author>
  </authors>
  <commentList>
    <comment ref="N3" authorId="0">
      <text>
        <r>
          <rPr>
            <b/>
            <sz val="9"/>
            <color indexed="81"/>
            <rFont val="Tahoma"/>
            <family val="2"/>
          </rPr>
          <t>Kym Yano:</t>
        </r>
        <r>
          <rPr>
            <sz val="9"/>
            <color indexed="81"/>
            <rFont val="Tahoma"/>
            <family val="2"/>
          </rPr>
          <t xml:space="preserve">
added effort for recon flight (paper says they surveyed 75% of the lake from Flat Island to the west)</t>
        </r>
      </text>
    </comment>
    <comment ref="P3" authorId="0">
      <text>
        <r>
          <rPr>
            <b/>
            <sz val="9"/>
            <color indexed="81"/>
            <rFont val="Tahoma"/>
            <family val="2"/>
          </rPr>
          <t>Kym Yano:</t>
        </r>
        <r>
          <rPr>
            <sz val="9"/>
            <color indexed="81"/>
            <rFont val="Tahoma"/>
            <family val="2"/>
          </rPr>
          <t xml:space="preserve">
paper says they surveyed the remaining 25% of the lake (east end; assumed Flat Island to the east)</t>
        </r>
      </text>
    </comment>
    <comment ref="BO4" authorId="0">
      <text>
        <r>
          <rPr>
            <b/>
            <sz val="9"/>
            <color indexed="81"/>
            <rFont val="Tahoma"/>
            <family val="2"/>
          </rPr>
          <t>Kym Yano:</t>
        </r>
        <r>
          <rPr>
            <sz val="9"/>
            <color indexed="81"/>
            <rFont val="Tahoma"/>
            <family val="2"/>
          </rPr>
          <t xml:space="preserve">
Removed Yano from survey</t>
        </r>
      </text>
    </comment>
    <comment ref="BP4" authorId="0">
      <text>
        <r>
          <rPr>
            <b/>
            <sz val="9"/>
            <color indexed="81"/>
            <rFont val="Tahoma"/>
            <family val="2"/>
          </rPr>
          <t>Kym Yano:</t>
        </r>
        <r>
          <rPr>
            <sz val="9"/>
            <color indexed="81"/>
            <rFont val="Tahoma"/>
            <family val="2"/>
          </rPr>
          <t xml:space="preserve">
Removed Yano from survey</t>
        </r>
      </text>
    </comment>
    <comment ref="BV4" authorId="0">
      <text>
        <r>
          <rPr>
            <b/>
            <sz val="9"/>
            <color indexed="81"/>
            <rFont val="Tahoma"/>
            <family val="2"/>
          </rPr>
          <t>Kym Yano:</t>
        </r>
        <r>
          <rPr>
            <sz val="9"/>
            <color indexed="81"/>
            <rFont val="Tahoma"/>
            <family val="2"/>
          </rPr>
          <t xml:space="preserve">
added Gomez to survey</t>
        </r>
      </text>
    </comment>
    <comment ref="BW4" authorId="0">
      <text>
        <r>
          <rPr>
            <b/>
            <sz val="9"/>
            <color indexed="81"/>
            <rFont val="Tahoma"/>
            <family val="2"/>
          </rPr>
          <t>Kym Yano:</t>
        </r>
        <r>
          <rPr>
            <sz val="9"/>
            <color indexed="81"/>
            <rFont val="Tahoma"/>
            <family val="2"/>
          </rPr>
          <t xml:space="preserve">
added Gomez to survey</t>
        </r>
      </text>
    </comment>
    <comment ref="Q6" authorId="0">
      <text>
        <r>
          <rPr>
            <b/>
            <sz val="9"/>
            <color indexed="81"/>
            <rFont val="Tahoma"/>
            <family val="2"/>
          </rPr>
          <t>Kym Yano:</t>
        </r>
        <r>
          <rPr>
            <sz val="9"/>
            <color indexed="81"/>
            <rFont val="Tahoma"/>
            <family val="2"/>
          </rPr>
          <t xml:space="preserve">
KMY added this column, per Mathisen&amp;Kline paper, Appendix 2</t>
        </r>
      </text>
    </comment>
    <comment ref="S6" authorId="0">
      <text>
        <r>
          <rPr>
            <b/>
            <sz val="9"/>
            <color indexed="81"/>
            <rFont val="Tahoma"/>
            <family val="2"/>
          </rPr>
          <t>Kym Yano:</t>
        </r>
        <r>
          <rPr>
            <sz val="9"/>
            <color indexed="81"/>
            <rFont val="Tahoma"/>
            <family val="2"/>
          </rPr>
          <t xml:space="preserve">
KMY added this column, per Mathisen&amp;Kline paper, Appendix 2</t>
        </r>
      </text>
    </comment>
    <comment ref="B7" authorId="0">
      <text>
        <r>
          <rPr>
            <b/>
            <sz val="9"/>
            <color indexed="81"/>
            <rFont val="Tahoma"/>
            <family val="2"/>
          </rPr>
          <t>Kym Yano:</t>
        </r>
        <r>
          <rPr>
            <sz val="9"/>
            <color indexed="81"/>
            <rFont val="Tahoma"/>
            <family val="2"/>
          </rPr>
          <t xml:space="preserve">
DEW's times are the Start of Survey (1st seal seen; first photo), and Pebble Mine times are from their report</t>
        </r>
      </text>
    </comment>
    <comment ref="D19" authorId="0">
      <text>
        <r>
          <rPr>
            <b/>
            <sz val="9"/>
            <color indexed="81"/>
            <rFont val="Tahoma"/>
            <family val="2"/>
          </rPr>
          <t>Kym Yano:</t>
        </r>
        <r>
          <rPr>
            <sz val="9"/>
            <color indexed="81"/>
            <rFont val="Tahoma"/>
            <family val="2"/>
          </rPr>
          <t xml:space="preserve">
KMY combined the "JF16H" and "JF16new" based on plotting the coordinates</t>
        </r>
      </text>
    </comment>
    <comment ref="DM19" authorId="0">
      <text>
        <r>
          <rPr>
            <b/>
            <sz val="9"/>
            <color indexed="81"/>
            <rFont val="Tahoma"/>
            <family val="2"/>
          </rPr>
          <t>Kym Yano:</t>
        </r>
        <r>
          <rPr>
            <sz val="9"/>
            <color indexed="81"/>
            <rFont val="Tahoma"/>
            <family val="2"/>
          </rPr>
          <t xml:space="preserve">
KMY combined the "JF16H" and "JF16new" based on plotting the coordinates</t>
        </r>
      </text>
    </comment>
    <comment ref="E23" authorId="0">
      <text>
        <r>
          <rPr>
            <b/>
            <sz val="9"/>
            <color indexed="81"/>
            <rFont val="Tahoma"/>
            <family val="2"/>
          </rPr>
          <t>Kym Yano:</t>
        </r>
        <r>
          <rPr>
            <sz val="9"/>
            <color indexed="81"/>
            <rFont val="Tahoma"/>
            <family val="2"/>
          </rPr>
          <t xml:space="preserve">
had to combine JF16C+JF16D counts to accommodate Mathisen &amp; Kline counts (1984-1991)</t>
        </r>
      </text>
    </comment>
    <comment ref="N23" authorId="0">
      <text>
        <r>
          <rPr>
            <b/>
            <sz val="9"/>
            <color indexed="81"/>
            <rFont val="Tahoma"/>
            <family val="2"/>
          </rPr>
          <t>Kym Yano:</t>
        </r>
        <r>
          <rPr>
            <sz val="9"/>
            <color indexed="81"/>
            <rFont val="Tahoma"/>
            <family val="2"/>
          </rPr>
          <t xml:space="preserve">
3 in water</t>
        </r>
      </text>
    </comment>
    <comment ref="O23" authorId="0">
      <text>
        <r>
          <rPr>
            <b/>
            <sz val="9"/>
            <color indexed="81"/>
            <rFont val="Tahoma"/>
            <family val="2"/>
          </rPr>
          <t>Kym Yano:</t>
        </r>
        <r>
          <rPr>
            <sz val="9"/>
            <color indexed="81"/>
            <rFont val="Tahoma"/>
            <family val="2"/>
          </rPr>
          <t xml:space="preserve">
4 in water</t>
        </r>
      </text>
    </comment>
    <comment ref="P23" authorId="0">
      <text>
        <r>
          <rPr>
            <b/>
            <sz val="9"/>
            <color indexed="81"/>
            <rFont val="Tahoma"/>
            <family val="2"/>
          </rPr>
          <t>Kym Yano:</t>
        </r>
        <r>
          <rPr>
            <sz val="9"/>
            <color indexed="81"/>
            <rFont val="Tahoma"/>
            <family val="2"/>
          </rPr>
          <t xml:space="preserve">
&gt;17 in water</t>
        </r>
      </text>
    </comment>
    <comment ref="Q23" authorId="0">
      <text>
        <r>
          <rPr>
            <b/>
            <sz val="9"/>
            <color indexed="81"/>
            <rFont val="Tahoma"/>
            <family val="2"/>
          </rPr>
          <t>Kym Yano:</t>
        </r>
        <r>
          <rPr>
            <sz val="9"/>
            <color indexed="81"/>
            <rFont val="Tahoma"/>
            <family val="2"/>
          </rPr>
          <t xml:space="preserve">
&gt;6 in water</t>
        </r>
      </text>
    </comment>
    <comment ref="D25" authorId="0">
      <text>
        <r>
          <rPr>
            <b/>
            <sz val="9"/>
            <color indexed="81"/>
            <rFont val="Tahoma"/>
            <family val="2"/>
          </rPr>
          <t>Kym Yano:</t>
        </r>
        <r>
          <rPr>
            <sz val="9"/>
            <color indexed="81"/>
            <rFont val="Tahoma"/>
            <family val="2"/>
          </rPr>
          <t xml:space="preserve">
KMY added LI04 here because these counts appear to be combined for ADF&amp;G counts</t>
        </r>
      </text>
    </comment>
    <comment ref="DM25" authorId="0">
      <text>
        <r>
          <rPr>
            <b/>
            <sz val="9"/>
            <color indexed="81"/>
            <rFont val="Tahoma"/>
            <family val="2"/>
          </rPr>
          <t>Kym Yano:</t>
        </r>
        <r>
          <rPr>
            <sz val="9"/>
            <color indexed="81"/>
            <rFont val="Tahoma"/>
            <family val="2"/>
          </rPr>
          <t xml:space="preserve">
KMY added LI04 here because these counts appear to be combined for ADF&amp;G counts</t>
        </r>
      </text>
    </comment>
    <comment ref="E28" authorId="0">
      <text>
        <r>
          <rPr>
            <b/>
            <sz val="9"/>
            <color indexed="81"/>
            <rFont val="Tahoma"/>
            <family val="2"/>
          </rPr>
          <t>Kym Yano:</t>
        </r>
        <r>
          <rPr>
            <sz val="9"/>
            <color indexed="81"/>
            <rFont val="Tahoma"/>
            <family val="2"/>
          </rPr>
          <t xml:space="preserve">
had to combine JF19B+JF19D counts to accommodate Mathisen &amp; Kline counts (1984-1991)</t>
        </r>
      </text>
    </comment>
    <comment ref="N28" authorId="0">
      <text>
        <r>
          <rPr>
            <b/>
            <sz val="9"/>
            <color indexed="81"/>
            <rFont val="Tahoma"/>
            <family val="2"/>
          </rPr>
          <t>Kym Yano:</t>
        </r>
        <r>
          <rPr>
            <sz val="9"/>
            <color indexed="81"/>
            <rFont val="Tahoma"/>
            <family val="2"/>
          </rPr>
          <t xml:space="preserve">
1 in water</t>
        </r>
      </text>
    </comment>
    <comment ref="R28" authorId="0">
      <text>
        <r>
          <rPr>
            <b/>
            <sz val="9"/>
            <color indexed="81"/>
            <rFont val="Tahoma"/>
            <family val="2"/>
          </rPr>
          <t>Kym Yano:</t>
        </r>
        <r>
          <rPr>
            <sz val="9"/>
            <color indexed="81"/>
            <rFont val="Tahoma"/>
            <family val="2"/>
          </rPr>
          <t xml:space="preserve">
1 in water</t>
        </r>
      </text>
    </comment>
    <comment ref="S28" authorId="0">
      <text>
        <r>
          <rPr>
            <b/>
            <sz val="9"/>
            <color indexed="81"/>
            <rFont val="Tahoma"/>
            <family val="2"/>
          </rPr>
          <t>Kym Yano:</t>
        </r>
        <r>
          <rPr>
            <sz val="9"/>
            <color indexed="81"/>
            <rFont val="Tahoma"/>
            <family val="2"/>
          </rPr>
          <t xml:space="preserve">
all in water</t>
        </r>
      </text>
    </comment>
    <comment ref="T28" authorId="0">
      <text>
        <r>
          <rPr>
            <b/>
            <sz val="9"/>
            <color indexed="81"/>
            <rFont val="Tahoma"/>
            <family val="2"/>
          </rPr>
          <t>Kym Yano:</t>
        </r>
        <r>
          <rPr>
            <sz val="9"/>
            <color indexed="81"/>
            <rFont val="Tahoma"/>
            <family val="2"/>
          </rPr>
          <t xml:space="preserve">
2 in water</t>
        </r>
      </text>
    </comment>
  </commentList>
</comments>
</file>

<file path=xl/comments2.xml><?xml version="1.0" encoding="utf-8"?>
<comments xmlns="http://schemas.openxmlformats.org/spreadsheetml/2006/main">
  <authors>
    <author>Kym Yano</author>
  </authors>
  <commentList>
    <comment ref="A6" authorId="0">
      <text>
        <r>
          <rPr>
            <b/>
            <sz val="9"/>
            <color indexed="81"/>
            <rFont val="Tahoma"/>
            <family val="2"/>
          </rPr>
          <t>Kym Yano:</t>
        </r>
        <r>
          <rPr>
            <sz val="9"/>
            <color indexed="81"/>
            <rFont val="Tahoma"/>
            <family val="2"/>
          </rPr>
          <t xml:space="preserve">
KMY combined the "JF16H" and "JF16new" based on plotting the coordinates</t>
        </r>
      </text>
    </comment>
    <comment ref="B10" authorId="0">
      <text>
        <r>
          <rPr>
            <b/>
            <sz val="9"/>
            <color indexed="81"/>
            <rFont val="Tahoma"/>
            <family val="2"/>
          </rPr>
          <t>Kym Yano:</t>
        </r>
        <r>
          <rPr>
            <sz val="9"/>
            <color indexed="81"/>
            <rFont val="Tahoma"/>
            <family val="2"/>
          </rPr>
          <t xml:space="preserve">
had to combine JF16C+JF16D counts to accommodate Mathisen &amp; Kline counts (1984-1991)</t>
        </r>
      </text>
    </comment>
    <comment ref="A12" authorId="0">
      <text>
        <r>
          <rPr>
            <b/>
            <sz val="9"/>
            <color indexed="81"/>
            <rFont val="Tahoma"/>
            <family val="2"/>
          </rPr>
          <t>Kym Yano:</t>
        </r>
        <r>
          <rPr>
            <sz val="9"/>
            <color indexed="81"/>
            <rFont val="Tahoma"/>
            <family val="2"/>
          </rPr>
          <t xml:space="preserve">
KMY added LI04 here because these counts appear to be combined for ADF&amp;G counts</t>
        </r>
      </text>
    </comment>
    <comment ref="B15" authorId="0">
      <text>
        <r>
          <rPr>
            <b/>
            <sz val="9"/>
            <color indexed="81"/>
            <rFont val="Tahoma"/>
            <family val="2"/>
          </rPr>
          <t>Kym Yano:</t>
        </r>
        <r>
          <rPr>
            <sz val="9"/>
            <color indexed="81"/>
            <rFont val="Tahoma"/>
            <family val="2"/>
          </rPr>
          <t xml:space="preserve">
had to combine JF19B+JF19D counts to accommodate Mathisen &amp; Kline counts (1984-1991)</t>
        </r>
      </text>
    </comment>
  </commentList>
</comments>
</file>

<file path=xl/comments3.xml><?xml version="1.0" encoding="utf-8"?>
<comments xmlns="http://schemas.openxmlformats.org/spreadsheetml/2006/main">
  <authors>
    <author>Kym Yano</author>
  </authors>
  <commentList>
    <comment ref="AC11" authorId="0">
      <text>
        <r>
          <rPr>
            <b/>
            <sz val="9"/>
            <color indexed="81"/>
            <rFont val="Tahoma"/>
            <family val="2"/>
          </rPr>
          <t>Kym Yano:</t>
        </r>
        <r>
          <rPr>
            <sz val="9"/>
            <color indexed="81"/>
            <rFont val="Tahoma"/>
            <family val="2"/>
          </rPr>
          <t xml:space="preserve">
2008 are KMY-counted photos</t>
        </r>
      </text>
    </comment>
  </commentList>
</comments>
</file>

<file path=xl/comments4.xml><?xml version="1.0" encoding="utf-8"?>
<comments xmlns="http://schemas.openxmlformats.org/spreadsheetml/2006/main">
  <authors>
    <author>Kym Yano</author>
  </authors>
  <commentList>
    <comment ref="H16" authorId="0">
      <text>
        <r>
          <rPr>
            <b/>
            <sz val="9"/>
            <color indexed="81"/>
            <rFont val="Tahoma"/>
            <family val="2"/>
          </rPr>
          <t>Kym Yano:</t>
        </r>
        <r>
          <rPr>
            <sz val="9"/>
            <color indexed="81"/>
            <rFont val="Tahoma"/>
            <family val="2"/>
          </rPr>
          <t xml:space="preserve">
KMY added LI04 here because these counts appear to be combined for ADF&amp;G counts</t>
        </r>
      </text>
    </comment>
  </commentList>
</comments>
</file>

<file path=xl/comments5.xml><?xml version="1.0" encoding="utf-8"?>
<comments xmlns="http://schemas.openxmlformats.org/spreadsheetml/2006/main">
  <authors>
    <author>Bob Small</author>
  </authors>
  <commentList>
    <comment ref="A24" authorId="0">
      <text>
        <r>
          <rPr>
            <b/>
            <sz val="8"/>
            <color indexed="81"/>
            <rFont val="Tahoma"/>
            <family val="2"/>
          </rPr>
          <t>Bob Small: In 1999, LI01-LI07 were surveyed, as seals were found on each site in 1998. LI08 &amp; LI09 are sites from Mathisen &amp; Kline; in 1999, LI09 was located with no seals present, LI08 was not located. LI10 &amp; LI11 were new sites, but with no seals; they are recorded here to note the location. In 2003, 5 seals were seen on LI12, a new site. Noticed that Lat Long for LI08 is not very close to any potential haulout site, but rather in the water. As LI08 came from Mathisen report, perhaps it was not accurate, and the island they saw the seals at is what I've called LI07.</t>
        </r>
      </text>
    </comment>
  </commentList>
</comments>
</file>

<file path=xl/sharedStrings.xml><?xml version="1.0" encoding="utf-8"?>
<sst xmlns="http://schemas.openxmlformats.org/spreadsheetml/2006/main" count="4026" uniqueCount="672">
  <si>
    <t>London</t>
  </si>
  <si>
    <t>Withrow/Yano/London</t>
  </si>
  <si>
    <t>NMML</t>
  </si>
  <si>
    <t>JF16E</t>
  </si>
  <si>
    <t>JF16F</t>
  </si>
  <si>
    <t>JF16G</t>
  </si>
  <si>
    <t>JF16B</t>
  </si>
  <si>
    <t>JF16A</t>
  </si>
  <si>
    <t>JF19A</t>
  </si>
  <si>
    <t>JF16H</t>
  </si>
  <si>
    <t>Previous WPT</t>
  </si>
  <si>
    <t>Withrow</t>
  </si>
  <si>
    <t>Small</t>
  </si>
  <si>
    <t>ADF&amp;G</t>
  </si>
  <si>
    <t>OBS</t>
  </si>
  <si>
    <t>Complex</t>
  </si>
  <si>
    <t>SITE</t>
  </si>
  <si>
    <t>NMFS#</t>
  </si>
  <si>
    <t>TIME</t>
  </si>
  <si>
    <t>Total Count</t>
  </si>
  <si>
    <t>Windspeed</t>
  </si>
  <si>
    <t>Wind Direct</t>
  </si>
  <si>
    <t>Sky</t>
  </si>
  <si>
    <t>Precip</t>
  </si>
  <si>
    <t>Air Temp</t>
  </si>
  <si>
    <t>Altitude</t>
  </si>
  <si>
    <t>RJS</t>
  </si>
  <si>
    <t>LI-A</t>
  </si>
  <si>
    <t>C</t>
  </si>
  <si>
    <t>HO</t>
  </si>
  <si>
    <t>51-60</t>
  </si>
  <si>
    <t>LB</t>
  </si>
  <si>
    <t>E</t>
  </si>
  <si>
    <t>LO</t>
  </si>
  <si>
    <t>DR</t>
  </si>
  <si>
    <t>41-50</t>
  </si>
  <si>
    <t>Calm</t>
  </si>
  <si>
    <t>SE</t>
  </si>
  <si>
    <t>none</t>
  </si>
  <si>
    <t>61-70</t>
  </si>
  <si>
    <t>Wells</t>
  </si>
  <si>
    <t>Mathisen &amp; Kline</t>
  </si>
  <si>
    <t>New WPT (NMML)</t>
  </si>
  <si>
    <t>LI_DEW51</t>
  </si>
  <si>
    <t>LI_DEW03</t>
  </si>
  <si>
    <t>LI_DEW02</t>
  </si>
  <si>
    <t>LI_DEW04</t>
  </si>
  <si>
    <t>All Known Counts of Harbor Seals in Lake Iliamna, Alaska</t>
  </si>
  <si>
    <t>KE07A</t>
  </si>
  <si>
    <t>KF02A</t>
  </si>
  <si>
    <t>JF18A</t>
  </si>
  <si>
    <t>LI09;  Th2</t>
  </si>
  <si>
    <t>LI07;  Th1</t>
  </si>
  <si>
    <t>LI02; S1  Seal Is.</t>
  </si>
  <si>
    <t>LI03; S2</t>
  </si>
  <si>
    <t>8/27/1991 AM</t>
  </si>
  <si>
    <t>8/27/1991 PM</t>
  </si>
  <si>
    <t>UAF (NMML Contract)</t>
  </si>
  <si>
    <t>TC Kline</t>
  </si>
  <si>
    <t>Latitude</t>
  </si>
  <si>
    <t>Longitude</t>
  </si>
  <si>
    <t>N59.71270</t>
  </si>
  <si>
    <t>W154.21400</t>
  </si>
  <si>
    <t>N59.71818</t>
  </si>
  <si>
    <t>W154.35548</t>
  </si>
  <si>
    <t xml:space="preserve">N59.71450 </t>
  </si>
  <si>
    <t>W154.39301</t>
  </si>
  <si>
    <t>N59.72220</t>
  </si>
  <si>
    <t>W154.41901</t>
  </si>
  <si>
    <t>N59.75120</t>
  </si>
  <si>
    <t>W154.44000</t>
  </si>
  <si>
    <t>N59.74930</t>
  </si>
  <si>
    <t>W154.43800</t>
  </si>
  <si>
    <t xml:space="preserve">N59.73200 </t>
  </si>
  <si>
    <t>W154.48700</t>
  </si>
  <si>
    <t>N59.73120</t>
  </si>
  <si>
    <t>W154.48801</t>
  </si>
  <si>
    <t>N59.72980</t>
  </si>
  <si>
    <t>W154.49500</t>
  </si>
  <si>
    <t xml:space="preserve">N59.55880 </t>
  </si>
  <si>
    <t>W154.85500</t>
  </si>
  <si>
    <t xml:space="preserve">N59.55170 </t>
  </si>
  <si>
    <t>W154.87500</t>
  </si>
  <si>
    <t xml:space="preserve">N59.53830 </t>
  </si>
  <si>
    <t>W154.94000</t>
  </si>
  <si>
    <t xml:space="preserve">N59.52810 </t>
  </si>
  <si>
    <t>W154.85200</t>
  </si>
  <si>
    <t xml:space="preserve">N59.56667 </t>
  </si>
  <si>
    <t>W155.63333</t>
  </si>
  <si>
    <t xml:space="preserve">N59.50833 </t>
  </si>
  <si>
    <t>W155.23833</t>
  </si>
  <si>
    <t xml:space="preserve">N59.68950 </t>
  </si>
  <si>
    <t>W154.69533</t>
  </si>
  <si>
    <t>LI08  Bad?</t>
  </si>
  <si>
    <t>DATE</t>
  </si>
  <si>
    <t>2:10p</t>
  </si>
  <si>
    <t>2:30p</t>
  </si>
  <si>
    <t>3:00p</t>
  </si>
  <si>
    <t>4:40p</t>
  </si>
  <si>
    <t>2:20p</t>
  </si>
  <si>
    <t>2:45p</t>
  </si>
  <si>
    <t>4:00p</t>
  </si>
  <si>
    <t>4:30p</t>
  </si>
  <si>
    <t>DEW</t>
  </si>
  <si>
    <t>JML</t>
  </si>
  <si>
    <t>observer</t>
  </si>
  <si>
    <t>11:45a</t>
  </si>
  <si>
    <t>12:00p</t>
  </si>
  <si>
    <t>10:15a</t>
  </si>
  <si>
    <t>10:40a</t>
  </si>
  <si>
    <t>seals in water for disturbed sites</t>
  </si>
  <si>
    <t>seals in water for 'undisturbed' sites</t>
  </si>
  <si>
    <t>TOTAL*</t>
  </si>
  <si>
    <t>time start</t>
  </si>
  <si>
    <t>time end</t>
  </si>
  <si>
    <t>*TOTAL includes seals in water for disturbed sites; does NOT include submerged seals at 'undisturbed' sites (AK Harbor Seal project protocol)</t>
  </si>
  <si>
    <t>seal counts</t>
  </si>
  <si>
    <t>for individual photos</t>
  </si>
  <si>
    <t>Waypoint</t>
  </si>
  <si>
    <t>Count</t>
  </si>
  <si>
    <t>individual</t>
  </si>
  <si>
    <t>photos</t>
  </si>
  <si>
    <t>information for</t>
  </si>
  <si>
    <t>JF15A</t>
  </si>
  <si>
    <t>Filename</t>
  </si>
  <si>
    <t>DEW_20080724_0001</t>
  </si>
  <si>
    <t>DEW_20080724_0002</t>
  </si>
  <si>
    <t>DEW_20080724_0004</t>
  </si>
  <si>
    <t>DEW_20080724_0006</t>
  </si>
  <si>
    <t>DEW_20080724_0007</t>
  </si>
  <si>
    <t>DEW_20080724_0014</t>
  </si>
  <si>
    <t>DEW_20080724_0009</t>
  </si>
  <si>
    <t>DEW_20080724_0007b</t>
  </si>
  <si>
    <t>wpt051 (new:JF16H)</t>
  </si>
  <si>
    <t>JF16D</t>
  </si>
  <si>
    <t>Dave- sorry, it's a little confusing, but filenames with a "b" indicate that I took the picture, and we already have a DEW counted photo with that filename.</t>
  </si>
  <si>
    <t xml:space="preserve">              i.e., DEW_20080724_0007.jpg (Dave photo) vs. DEW_20080724_0007b.jpg (Kym photo).</t>
  </si>
  <si>
    <t>JF19B</t>
  </si>
  <si>
    <t>JF19D</t>
  </si>
  <si>
    <t>DEW_20080725_0022</t>
  </si>
  <si>
    <t>DEW_20080725_0063</t>
  </si>
  <si>
    <t>DEW_20080725_0064</t>
  </si>
  <si>
    <t>DEW_20080725_0070</t>
  </si>
  <si>
    <t>DEW_20080725_0073</t>
  </si>
  <si>
    <t>DEW_20080725_0074</t>
  </si>
  <si>
    <t>DEW_20080725_0078</t>
  </si>
  <si>
    <t>DEW_20080725_0078b</t>
  </si>
  <si>
    <t>DEW_20080802_0248</t>
  </si>
  <si>
    <t>DEW_20080802_0250</t>
  </si>
  <si>
    <t>DEW_20080802_0258</t>
  </si>
  <si>
    <t>DEW_20080802_0262</t>
  </si>
  <si>
    <t>DEW_20080802_0265</t>
  </si>
  <si>
    <t>DEW_20080802_0268</t>
  </si>
  <si>
    <t>DEW_20080802_0267</t>
  </si>
  <si>
    <t>DEW_20080802_0270</t>
  </si>
  <si>
    <t>DEW_20080815_0206</t>
  </si>
  <si>
    <t>DEW_20080815_0209</t>
  </si>
  <si>
    <t>DEW_20080815_0218</t>
  </si>
  <si>
    <t>DEW_20080815_0221</t>
  </si>
  <si>
    <t>DEW_20080815_0234</t>
  </si>
  <si>
    <t>JML_20080803b_0007</t>
  </si>
  <si>
    <t>JML_20080803b_0009</t>
  </si>
  <si>
    <t>JML_20080803b_0010</t>
  </si>
  <si>
    <t xml:space="preserve">             BUT, for JML's photos, his photos are noted with "b" because this was his second flight of the day.</t>
  </si>
  <si>
    <t>DEW_20080820_0020</t>
  </si>
  <si>
    <t>DEW_20080820_0032</t>
  </si>
  <si>
    <t>DEW_20080820_0043</t>
  </si>
  <si>
    <t>JF16E/JF16F</t>
  </si>
  <si>
    <t>JF16C</t>
  </si>
  <si>
    <t>DEW_20080820_0015</t>
  </si>
  <si>
    <t>Site</t>
  </si>
  <si>
    <t>LI01</t>
  </si>
  <si>
    <t>LI02</t>
  </si>
  <si>
    <t>LI03</t>
  </si>
  <si>
    <t>LI04</t>
  </si>
  <si>
    <t>LI05</t>
  </si>
  <si>
    <t>LI06</t>
  </si>
  <si>
    <t>LI07</t>
  </si>
  <si>
    <t>LI08</t>
  </si>
  <si>
    <t>LI09</t>
  </si>
  <si>
    <t>TOTAL</t>
  </si>
  <si>
    <t>N</t>
  </si>
  <si>
    <t>W</t>
  </si>
  <si>
    <t>LI10</t>
  </si>
  <si>
    <t>LI11</t>
  </si>
  <si>
    <t>LI12</t>
  </si>
  <si>
    <t>Date</t>
  </si>
  <si>
    <t>Observer</t>
  </si>
  <si>
    <t>Affiliation</t>
  </si>
  <si>
    <t>Waypoint &amp; Count</t>
  </si>
  <si>
    <t>Withrow/Yano</t>
  </si>
  <si>
    <t>JF15B</t>
  </si>
  <si>
    <t>JF15C</t>
  </si>
  <si>
    <t>N59.71176</t>
  </si>
  <si>
    <t>W154.23025</t>
  </si>
  <si>
    <t>N59.72656</t>
  </si>
  <si>
    <t>W154.23298</t>
  </si>
  <si>
    <t>iced over</t>
  </si>
  <si>
    <t>JF16I</t>
  </si>
  <si>
    <t>LI17_ABR</t>
  </si>
  <si>
    <t>LI18_ABR</t>
  </si>
  <si>
    <t>LI19_ABR</t>
  </si>
  <si>
    <t>N59.72541</t>
  </si>
  <si>
    <t>W154.36240</t>
  </si>
  <si>
    <t>N59.71143</t>
  </si>
  <si>
    <t>W154.38701</t>
  </si>
  <si>
    <t>N59.73531</t>
  </si>
  <si>
    <t>W154.46089</t>
  </si>
  <si>
    <t>N59.71115</t>
  </si>
  <si>
    <t>W154.34327</t>
  </si>
  <si>
    <t>JF16J</t>
  </si>
  <si>
    <t>JF16K</t>
  </si>
  <si>
    <t>JF16L</t>
  </si>
  <si>
    <t>LI14_ABR; JF16new; DEW_006</t>
  </si>
  <si>
    <t>LI_dew_008</t>
  </si>
  <si>
    <t>LI_dew_010</t>
  </si>
  <si>
    <t>JF19C Confirmed Bad!</t>
  </si>
  <si>
    <t>LI04 deleted;  combined Smalls LI04 and LI05 sites as probably same site</t>
  </si>
  <si>
    <t>JF16E&amp;F</t>
  </si>
  <si>
    <t>Recent Counts of Harbor Seals in Lake Iliamna, Alaska</t>
  </si>
  <si>
    <t>Withrow/Burns</t>
  </si>
  <si>
    <t>Withrow/Askoak</t>
  </si>
  <si>
    <t>Withrow/Burns/Askaok</t>
  </si>
  <si>
    <t>Adults</t>
  </si>
  <si>
    <t>Pups</t>
  </si>
  <si>
    <t>Other</t>
  </si>
  <si>
    <t>TOTAL Adults + Pups</t>
  </si>
  <si>
    <t>serial no.</t>
  </si>
  <si>
    <t>week no.</t>
  </si>
  <si>
    <t>Total</t>
  </si>
  <si>
    <t>year</t>
  </si>
  <si>
    <t>month</t>
  </si>
  <si>
    <t>day</t>
  </si>
  <si>
    <t>Week</t>
  </si>
  <si>
    <t>serial date</t>
  </si>
  <si>
    <t>Week no.</t>
  </si>
  <si>
    <t>Withrow/Burns/Askaok/Seagars</t>
  </si>
  <si>
    <t>Withrow/Burns/Askaok/Van Lanen</t>
  </si>
  <si>
    <t>JF16new</t>
  </si>
  <si>
    <t>JF16H and JF16new and 006 all same site.  Often two groups but combined after 7-9-2010.</t>
  </si>
  <si>
    <t>JF16C  and JF16I  are the site site</t>
  </si>
  <si>
    <t>JF16G  and JF16B  are the site site</t>
  </si>
  <si>
    <t>April</t>
  </si>
  <si>
    <t>June</t>
  </si>
  <si>
    <t>July</t>
  </si>
  <si>
    <t>August</t>
  </si>
  <si>
    <t>November</t>
  </si>
  <si>
    <t>Withrow/Kugo/Wynne</t>
  </si>
  <si>
    <t>Withrow/Dahle</t>
  </si>
  <si>
    <t>Time of Survey</t>
  </si>
  <si>
    <t>59.71270</t>
  </si>
  <si>
    <t>-154.21400</t>
  </si>
  <si>
    <t>59.71176</t>
  </si>
  <si>
    <t>-154.23025</t>
  </si>
  <si>
    <t>59.72656</t>
  </si>
  <si>
    <t>-154.23298</t>
  </si>
  <si>
    <t>59.72541</t>
  </si>
  <si>
    <t>-154.36240</t>
  </si>
  <si>
    <t>59.71143</t>
  </si>
  <si>
    <t>-154.38701</t>
  </si>
  <si>
    <t>59.73531</t>
  </si>
  <si>
    <t>-154.46089</t>
  </si>
  <si>
    <t xml:space="preserve">59.71450 </t>
  </si>
  <si>
    <t>-154.39301</t>
  </si>
  <si>
    <t>59.72220</t>
  </si>
  <si>
    <t>-154.41901</t>
  </si>
  <si>
    <t>59.74930</t>
  </si>
  <si>
    <t>-154.43800</t>
  </si>
  <si>
    <t xml:space="preserve">59.73200 </t>
  </si>
  <si>
    <t>-154.48700</t>
  </si>
  <si>
    <t>59.73120</t>
  </si>
  <si>
    <t>-154.48801</t>
  </si>
  <si>
    <t>59.72980</t>
  </si>
  <si>
    <t>-154.49500</t>
  </si>
  <si>
    <t xml:space="preserve">59.55880 </t>
  </si>
  <si>
    <t>-154.85500</t>
  </si>
  <si>
    <t xml:space="preserve">59.53830 </t>
  </si>
  <si>
    <t>-154.94000</t>
  </si>
  <si>
    <t xml:space="preserve">59.52810 </t>
  </si>
  <si>
    <t>-154.85200</t>
  </si>
  <si>
    <t>Bob Small:</t>
  </si>
  <si>
    <t>In 1999, LI01-LI07 were surveyed, as seals were found on each site in 1998. LI08 &amp; LI09 are sites from Mathisen &amp; Kline; in 1999, LI09 was located with no seals present, LI08 was not located. LI10 &amp; LI11 were new sites, but with no seals; they are recorded here to note the location.</t>
  </si>
  <si>
    <t>In 2003, 5 seals were seen on LI12, a new site. Noticed that Lat Long for LI08 is not very close to any potential haulout site, but rather in the water. As LI08 came from Mathisen report, perhaps it was not accurate, and the island they saw the seals at is what I've called LI07.</t>
  </si>
  <si>
    <t>TOTAL, split by Adults/Pups</t>
  </si>
  <si>
    <t xml:space="preserve"> 59°42'42.12"N</t>
  </si>
  <si>
    <t>154°20'38.40"W</t>
  </si>
  <si>
    <t xml:space="preserve"> 59°42'40.14"N</t>
  </si>
  <si>
    <t>154°20'35.77"W</t>
  </si>
  <si>
    <t>2011HSwypt-JF16H</t>
  </si>
  <si>
    <t>LI_DEW51; LI14_ABR; JF16new; DEW_006</t>
  </si>
  <si>
    <t>Start of Survey (1st seal seen)</t>
  </si>
  <si>
    <t>NA</t>
  </si>
  <si>
    <t>Total Adults/Pups</t>
  </si>
  <si>
    <t xml:space="preserve"> SEAL TOTAL</t>
  </si>
  <si>
    <t>59.71270, -154.21400</t>
  </si>
  <si>
    <t>59.71176, -154.23025</t>
  </si>
  <si>
    <t>59.72656, -154.23298</t>
  </si>
  <si>
    <t>59.71115, -154.34327</t>
  </si>
  <si>
    <t>59.72541, -154.36240</t>
  </si>
  <si>
    <t>59.71143, -154.38701</t>
  </si>
  <si>
    <t>59.73531, -154.46089</t>
  </si>
  <si>
    <t>59.71450 , -154.39301</t>
  </si>
  <si>
    <t>59.72220, -154.41901</t>
  </si>
  <si>
    <t>59.74930, -154.43800</t>
  </si>
  <si>
    <t>59.73200 , -154.48700</t>
  </si>
  <si>
    <t>59.72980, -154.49500</t>
  </si>
  <si>
    <t>59.55880 , -154.85500</t>
  </si>
  <si>
    <t>59.53830 , -154.94000</t>
  </si>
  <si>
    <t>59.52810 , -154.85200</t>
  </si>
  <si>
    <t>no, does not exist in HS11 wypts</t>
  </si>
  <si>
    <t>used JF16new" coordinates, but it was near HS11's JF16H coordinates. So, this now matches with HS11 wypts file'</t>
  </si>
  <si>
    <t>yes, same</t>
  </si>
  <si>
    <t>yes. These are coordinates for JF16F</t>
  </si>
  <si>
    <t>Does these coordinates match the 2011 HS wypt file?</t>
  </si>
  <si>
    <t>**</t>
  </si>
  <si>
    <t>**3 April survey days with potential new waypoints: 4/4/13, 4/14/11, 4/3/10</t>
  </si>
  <si>
    <t>~Mid-Point of Survey</t>
  </si>
  <si>
    <t>Notes:</t>
  </si>
  <si>
    <t xml:space="preserve">End of Survey* </t>
  </si>
  <si>
    <t>Start of Survey*</t>
  </si>
  <si>
    <t>Dataform accounted for: Y/N</t>
  </si>
  <si>
    <t>Track file accounted for: Y/N</t>
  </si>
  <si>
    <t>Dataform scanned: Y/N</t>
  </si>
  <si>
    <t>Georef Track file created: Y/N</t>
  </si>
  <si>
    <t>Original compared to PDF: Y/N</t>
  </si>
  <si>
    <t>YES</t>
  </si>
  <si>
    <t>1) 1st photo datetime and last photo datetime</t>
  </si>
  <si>
    <t>Data table located: Y/N</t>
  </si>
  <si>
    <t>Counts compared to table: Y/N</t>
  </si>
  <si>
    <t>2) If non-NMML survey, use first/last time provided</t>
  </si>
  <si>
    <t>3) If non-NMML, use only time provided</t>
  </si>
  <si>
    <t>no, does not exist in HS11 wypts --&gt; add these to the Master HS wypt file</t>
  </si>
  <si>
    <t>entered</t>
  </si>
  <si>
    <t>checked</t>
  </si>
  <si>
    <t>dataform</t>
  </si>
  <si>
    <t>polygons</t>
  </si>
  <si>
    <t>seal pics</t>
  </si>
  <si>
    <t>Source of Time Endpoints: dataform, photos, paper, raw data table</t>
  </si>
  <si>
    <t>NO time</t>
  </si>
  <si>
    <r>
      <rPr>
        <sz val="12"/>
        <color theme="5" tint="-0.249977111117893"/>
        <rFont val="Cambria"/>
        <family val="1"/>
        <scheme val="major"/>
      </rPr>
      <t xml:space="preserve">LI04; </t>
    </r>
    <r>
      <rPr>
        <sz val="12"/>
        <color indexed="8"/>
        <rFont val="Cambria"/>
        <family val="1"/>
        <scheme val="major"/>
      </rPr>
      <t>LI05</t>
    </r>
  </si>
  <si>
    <t>UNK</t>
  </si>
  <si>
    <t>raw data table ("ADF&amp;G" tab in DEW's excel file) compared to Small paper, Table 4</t>
  </si>
  <si>
    <t>Mathisen &amp; Kline paper, Table 3</t>
  </si>
  <si>
    <t>Mathisen &amp; Kline paper, Table 2 and Appendix 1 + 2</t>
  </si>
  <si>
    <t>JF16EF</t>
  </si>
  <si>
    <t>These are Lat/Long Coordinates from DEW's spreadsheet, compared to the PEP/NMML's 2011 HS waypoint file</t>
  </si>
  <si>
    <t>KMY Notes for Iliamna HS database</t>
  </si>
  <si>
    <t>combined "JF16new" and "JF16H" in database</t>
  </si>
  <si>
    <t>combined "JF16C" and "JF16D" in database, because of Mathisen &amp; Klein counts</t>
  </si>
  <si>
    <t>combined "JF19B" and "JF19D" in database, because of Mathisen &amp; Klein counts</t>
  </si>
  <si>
    <t>Total Seal Count by Waypoint from ALL Surveys</t>
  </si>
  <si>
    <t>JF16CD</t>
  </si>
  <si>
    <t>JF19BD</t>
  </si>
  <si>
    <r>
      <t xml:space="preserve">LI07;  Th1; </t>
    </r>
    <r>
      <rPr>
        <sz val="12"/>
        <color theme="5" tint="-0.249977111117893"/>
        <rFont val="Cambria"/>
        <family val="1"/>
        <scheme val="major"/>
      </rPr>
      <t>LI09;  Th2</t>
    </r>
  </si>
  <si>
    <r>
      <t xml:space="preserve">LI02; S1  Seal Is.; </t>
    </r>
    <r>
      <rPr>
        <sz val="12"/>
        <color theme="5" tint="-0.249977111117893"/>
        <rFont val="Cambria"/>
        <family val="1"/>
        <scheme val="major"/>
      </rPr>
      <t>LI03; S2</t>
    </r>
  </si>
  <si>
    <r>
      <rPr>
        <sz val="12"/>
        <color theme="5" tint="-0.249977111117893"/>
        <rFont val="Cambria"/>
        <family val="1"/>
        <scheme val="major"/>
      </rPr>
      <t>LI04;</t>
    </r>
    <r>
      <rPr>
        <sz val="12"/>
        <color indexed="8"/>
        <rFont val="Cambria"/>
        <family val="1"/>
        <scheme val="major"/>
      </rPr>
      <t xml:space="preserve"> LI05</t>
    </r>
  </si>
  <si>
    <t>Endpoints: polygons, wypts, lake pics, seal pics, seal counts, proximity to lake</t>
  </si>
  <si>
    <t>seal count</t>
  </si>
  <si>
    <t>* Data from the Mathisen &amp; Kline 1991 paper</t>
  </si>
  <si>
    <t>*Data from the Small 1999 paper</t>
  </si>
  <si>
    <t>added this "survey" from counts in Appendix 2</t>
  </si>
  <si>
    <t>Withrow/Yano/Gomez</t>
  </si>
  <si>
    <t>Track file checked and cleaned up: Y/N</t>
  </si>
  <si>
    <t>Photos accounted for: Y/N</t>
  </si>
  <si>
    <t>Metadata added to Photos: Y/N</t>
  </si>
  <si>
    <t>Photos renamed and organized: Y/N</t>
  </si>
  <si>
    <t>Dataform</t>
  </si>
  <si>
    <t>Data</t>
  </si>
  <si>
    <t>Photos</t>
  </si>
  <si>
    <t>Tracks</t>
  </si>
  <si>
    <t>Date Time for Survey</t>
  </si>
  <si>
    <t>NO</t>
  </si>
  <si>
    <t>does this exist?</t>
  </si>
  <si>
    <t>DEW-Counted Photos accounted for: Y/N</t>
  </si>
  <si>
    <t>*Start/End Survey Time is defined by….</t>
  </si>
  <si>
    <t>Total Seal Count for Survey Day</t>
  </si>
  <si>
    <t>Photo Counts match-up to Total Seal Count: Y/N</t>
  </si>
  <si>
    <t>Other**</t>
  </si>
  <si>
    <t>ADFG wypt coordinates from DEW's "earlier" spreadsheet</t>
  </si>
  <si>
    <t>wypt</t>
  </si>
  <si>
    <t>original lat</t>
  </si>
  <si>
    <t>original long</t>
  </si>
  <si>
    <t>conversion</t>
  </si>
  <si>
    <t>dec degr</t>
  </si>
  <si>
    <t>59.71273</t>
  </si>
  <si>
    <t>59.71458</t>
  </si>
  <si>
    <t>59.72217</t>
  </si>
  <si>
    <t>59.75116</t>
  </si>
  <si>
    <t>59.74932</t>
  </si>
  <si>
    <t>59.73207</t>
  </si>
  <si>
    <t>59.55890</t>
  </si>
  <si>
    <t>59.55167</t>
  </si>
  <si>
    <t>59.53832</t>
  </si>
  <si>
    <t>59.56667</t>
  </si>
  <si>
    <t>59.50833</t>
  </si>
  <si>
    <t>59.68950</t>
  </si>
  <si>
    <t>-154.21389</t>
  </si>
  <si>
    <t>-154.39349</t>
  </si>
  <si>
    <t>-154.41883</t>
  </si>
  <si>
    <t>-154.44042</t>
  </si>
  <si>
    <t>-154.43823</t>
  </si>
  <si>
    <t>-154.48732</t>
  </si>
  <si>
    <t>-154.85551</t>
  </si>
  <si>
    <t>-154.87500</t>
  </si>
  <si>
    <t>-154.93999</t>
  </si>
  <si>
    <t>-155.63333</t>
  </si>
  <si>
    <t>-155.23833</t>
  </si>
  <si>
    <t>-154.69533</t>
  </si>
  <si>
    <t>ADF&amp;G waypoint coordinates converted to decimal degrees</t>
  </si>
  <si>
    <t>59.71273, -154.21389</t>
  </si>
  <si>
    <t>59.71458, -154.39349</t>
  </si>
  <si>
    <t>59.72217, -154.41883</t>
  </si>
  <si>
    <t>59.75116, -154.44042</t>
  </si>
  <si>
    <t>59.74932, -154.43823</t>
  </si>
  <si>
    <t>59.73207, -154.48732</t>
  </si>
  <si>
    <t>59.55890, -154.85551</t>
  </si>
  <si>
    <t>59.55167, -154.87500</t>
  </si>
  <si>
    <t>59.53832, -154.93999</t>
  </si>
  <si>
    <t>59.56667, -155.63333</t>
  </si>
  <si>
    <t>59.50833, -155.23833</t>
  </si>
  <si>
    <t>59.68950, -154.69533</t>
  </si>
  <si>
    <t>lat/lon</t>
  </si>
  <si>
    <t>NMML wypt</t>
  </si>
  <si>
    <t>yes</t>
  </si>
  <si>
    <t>no</t>
  </si>
  <si>
    <t>included in DEW's Master spreadsheet</t>
  </si>
  <si>
    <t>same*</t>
  </si>
  <si>
    <t>* "same" means the wypt is at least nearby to NMML's wypt</t>
  </si>
  <si>
    <t>yes (combined JF16CD)</t>
  </si>
  <si>
    <t>yes (combined JF16EF)</t>
  </si>
  <si>
    <t>yes (combined JF19BD)</t>
  </si>
  <si>
    <t>JF19C</t>
  </si>
  <si>
    <t>*grayed cells were not included in Small 1999 paper</t>
  </si>
  <si>
    <t>n/a</t>
  </si>
  <si>
    <t>text only</t>
  </si>
  <si>
    <t>concactenate</t>
  </si>
  <si>
    <t>Mathisen &amp; Kline waypoints from their 1991 report, p2</t>
  </si>
  <si>
    <t>Table 1. Seal haul-out sites identified in August 1991</t>
  </si>
  <si>
    <t>Eastern part of the Lake</t>
  </si>
  <si>
    <t>S1: Seal Island</t>
  </si>
  <si>
    <t>S1a: spit on northwest end</t>
  </si>
  <si>
    <t>S1b: beach on west side</t>
  </si>
  <si>
    <t>S2: Ancillary Is. between Seal Is. and Triangle Is.</t>
  </si>
  <si>
    <t>S2b: beach on south side</t>
  </si>
  <si>
    <t>S2a: beach on west side</t>
  </si>
  <si>
    <t>Central part of the Lake toward Intricate Bay</t>
  </si>
  <si>
    <t>Th1: Gravel bar at N59 33.1' and W154 52.5'</t>
  </si>
  <si>
    <t>Th2: Thompson Is. at N59 32.3' and W154 56.4'</t>
  </si>
  <si>
    <t>No Coordinates</t>
  </si>
  <si>
    <t>Mathisen &amp; Kline coord.</t>
  </si>
  <si>
    <t>S1</t>
  </si>
  <si>
    <t>S2</t>
  </si>
  <si>
    <t>Th1</t>
  </si>
  <si>
    <t>Th2</t>
  </si>
  <si>
    <t>Th1:</t>
  </si>
  <si>
    <t>Th2:</t>
  </si>
  <si>
    <t>59.53833, -154.94000</t>
  </si>
  <si>
    <t>No Coordinates Given</t>
  </si>
  <si>
    <t>Mathisen &amp; Kline wypt</t>
  </si>
  <si>
    <t>S1a</t>
  </si>
  <si>
    <t>S1b</t>
  </si>
  <si>
    <t>S2a</t>
  </si>
  <si>
    <t>S2b</t>
  </si>
  <si>
    <t>Text-Only</t>
  </si>
  <si>
    <t>Concatenate</t>
  </si>
  <si>
    <t>NMML's wypt</t>
  </si>
  <si>
    <t>yes; assumed to be JF19B (combined JF19BD)</t>
  </si>
  <si>
    <t>per DEW…JF16C</t>
  </si>
  <si>
    <t>per DEW…JF16D</t>
  </si>
  <si>
    <t>Site No.</t>
  </si>
  <si>
    <t>Description</t>
  </si>
  <si>
    <t>Latitude (degrees North)</t>
  </si>
  <si>
    <t>Longitude (degrees West)</t>
  </si>
  <si>
    <t>LI-01</t>
  </si>
  <si>
    <t>Rocky islet</t>
  </si>
  <si>
    <t>LI-02</t>
  </si>
  <si>
    <t>Island; sandy shore, west side</t>
  </si>
  <si>
    <t>LI-03</t>
  </si>
  <si>
    <t>Island; sandy shore</t>
  </si>
  <si>
    <t>LI-04</t>
  </si>
  <si>
    <t>Seal Island; sandy shore</t>
  </si>
  <si>
    <t>LI-05</t>
  </si>
  <si>
    <t>Seal Island; sand and gravel shore</t>
  </si>
  <si>
    <t>LI-06</t>
  </si>
  <si>
    <t>Island; sand and gravel shore</t>
  </si>
  <si>
    <t>LI-07</t>
  </si>
  <si>
    <t>LI-08</t>
  </si>
  <si>
    <t>Site not found; location uncertain</t>
  </si>
  <si>
    <t>LI-09</t>
  </si>
  <si>
    <t>Thompsom Island; sandy shore</t>
  </si>
  <si>
    <t>LI-10</t>
  </si>
  <si>
    <t>Not seen; west of survey area</t>
  </si>
  <si>
    <t>LI-11</t>
  </si>
  <si>
    <t>LI-12</t>
  </si>
  <si>
    <t>Island; rock ledges</t>
  </si>
  <si>
    <t>LI-13</t>
  </si>
  <si>
    <t>Island; not surveyed in 2005</t>
  </si>
  <si>
    <t>LI-14</t>
  </si>
  <si>
    <t>LI-15</t>
  </si>
  <si>
    <t>LI-16</t>
  </si>
  <si>
    <t>Triangle Island; gravel beach</t>
  </si>
  <si>
    <t>LI-17</t>
  </si>
  <si>
    <t>Island; gravel spit</t>
  </si>
  <si>
    <t>Pebble Mine waypoints from their Preliminary Report, 2010</t>
  </si>
  <si>
    <t>concatenate</t>
  </si>
  <si>
    <t>59.71973, -154.21309</t>
  </si>
  <si>
    <t>59.71027, -154.38779</t>
  </si>
  <si>
    <t>59.72405, -154.42167</t>
  </si>
  <si>
    <t>59.7505, -154.44252</t>
  </si>
  <si>
    <t>59.74927, -154.4417</t>
  </si>
  <si>
    <t>59.72747, -154.49326</t>
  </si>
  <si>
    <t>59.55775, -154.8569</t>
  </si>
  <si>
    <t>59.55099, -154.87385</t>
  </si>
  <si>
    <t>59.54569, -154.9251</t>
  </si>
  <si>
    <t>59.56667, -155.63331</t>
  </si>
  <si>
    <t>59.50833, -155.23831</t>
  </si>
  <si>
    <t>59.68835, -154.69404</t>
  </si>
  <si>
    <t>59.52807, -154.85173</t>
  </si>
  <si>
    <t>59.71116, -154.34314</t>
  </si>
  <si>
    <t>59.72632, -154.23073</t>
  </si>
  <si>
    <t>59.7202, -154.44637</t>
  </si>
  <si>
    <t>59.72541, -154.3624</t>
  </si>
  <si>
    <t>Remarks</t>
  </si>
  <si>
    <t>Abbreviated Remarks</t>
  </si>
  <si>
    <t>Location Provided by:</t>
  </si>
  <si>
    <t>Small (2001), based on Mathisen and Kline (1992)</t>
  </si>
  <si>
    <t>Site S2 of Mathisen and Kline (1992)?</t>
  </si>
  <si>
    <t>"S2"? (Mathisen &amp; Kline)</t>
  </si>
  <si>
    <t>Site S1a of Mathisen and Kline (1992); combined with site LI-05 for Pebble surveys</t>
  </si>
  <si>
    <t>"S1a" (Mathisen &amp; Kline)</t>
  </si>
  <si>
    <t>Site S1b of Mathisen and Kline (1992)?</t>
  </si>
  <si>
    <t>"S1b"? (Mathisen &amp; Kline)</t>
  </si>
  <si>
    <t>Probably Site Th1 of Mathisen and Kline (1992)</t>
  </si>
  <si>
    <t>"Th1"? (Mathisen &amp; Kline)</t>
  </si>
  <si>
    <t>Site Th1 of Mathisen and Kline (1992); same as site LI-07?</t>
  </si>
  <si>
    <t>"Th1" (Mathisen &amp; Kline)</t>
  </si>
  <si>
    <t>Site Th2 of Mathisen and Kline (1992)</t>
  </si>
  <si>
    <t>"Th2" (Mathisen &amp; Kline)</t>
  </si>
  <si>
    <t>Report by Small (but no seals seen)</t>
  </si>
  <si>
    <t>no seals</t>
  </si>
  <si>
    <t>Small (pers. comm. 2006); from survey on 6 Aug 2003</t>
  </si>
  <si>
    <t>Located May 10, 2005; also reported by Small</t>
  </si>
  <si>
    <t>Reported by Withrow (but no seals seen)</t>
  </si>
  <si>
    <t>Withrow (pers. comm. 2006); from survey 10 Aug 2005</t>
  </si>
  <si>
    <t>Located June 28, 2005</t>
  </si>
  <si>
    <t>Pebble group</t>
  </si>
  <si>
    <t>Located June 29, 2005</t>
  </si>
  <si>
    <t>Located July 27, 2007</t>
  </si>
  <si>
    <t>Pebble mine waypoints from their 2005/2007 report, Table N-11.2-5</t>
  </si>
  <si>
    <t>Pebble waypoints</t>
  </si>
  <si>
    <t>lat/long</t>
  </si>
  <si>
    <t>KMY adjustments to fit NMML's counts</t>
  </si>
  <si>
    <t>create new wypt</t>
  </si>
  <si>
    <t>yes, but possibly a count for JF16G</t>
  </si>
  <si>
    <t>combine LI-07 + LI-09</t>
  </si>
  <si>
    <t>NMML's relative wypt</t>
  </si>
  <si>
    <t>nearest JF15A but somewhat far</t>
  </si>
  <si>
    <t>yes, but possibly includes counts for JF16C</t>
  </si>
  <si>
    <t>already combined into LI-05</t>
  </si>
  <si>
    <t>not included, no counts</t>
  </si>
  <si>
    <t>JF16M</t>
  </si>
  <si>
    <t>wasn't included</t>
  </si>
  <si>
    <t>no. disregard, no counts</t>
  </si>
  <si>
    <t>DEW's "Previous</t>
  </si>
  <si>
    <t>Pebble Mine</t>
  </si>
  <si>
    <t>All Waypoints Compared, similarities based on relatively nearby lat/long coordinates</t>
  </si>
  <si>
    <t>LI-04 (JF16E) already combined with LI-05 (JF16F)</t>
  </si>
  <si>
    <t>LI-08 (no counts)</t>
  </si>
  <si>
    <t>LI-11 (no counts)</t>
  </si>
  <si>
    <t>LI-10 (no counts)</t>
  </si>
  <si>
    <t>JF18A (NMML NEW)</t>
  </si>
  <si>
    <t>JF16M (NMML NEW)</t>
  </si>
  <si>
    <t>LI04 (JF16E), LI05 (JF16F)</t>
  </si>
  <si>
    <t>JF18A (NEW)</t>
  </si>
  <si>
    <t>JF16M (NEW)</t>
  </si>
  <si>
    <t>2005 + 2007</t>
  </si>
  <si>
    <t>LI12 (ADFG)</t>
  </si>
  <si>
    <t>LI-16 (Pebble)</t>
  </si>
  <si>
    <t>Other (Winter)</t>
  </si>
  <si>
    <t>JF18A is a new site, based on lat/long coordinates from ADF&amp;G (LI12). Pebble Mine also used this site (LI-12)</t>
  </si>
  <si>
    <t>JF16M is a new site, lat/long coordinates from Pebble Mine (LI-16)</t>
  </si>
  <si>
    <t>"Other" waypoint(s) include counts from winter (April) surverys.</t>
  </si>
  <si>
    <t>Temperature (F)</t>
  </si>
  <si>
    <t>Wind Speed (mph)</t>
  </si>
  <si>
    <t>Precipitation</t>
  </si>
  <si>
    <t>Wind Direction</t>
  </si>
  <si>
    <t>Sky Condition</t>
  </si>
  <si>
    <t>Variable</t>
  </si>
  <si>
    <t>0-5</t>
  </si>
  <si>
    <t>Clear</t>
  </si>
  <si>
    <t>Overcast</t>
  </si>
  <si>
    <t>10-20</t>
  </si>
  <si>
    <t>Cloudy</t>
  </si>
  <si>
    <t>Showers</t>
  </si>
  <si>
    <t>30</t>
  </si>
  <si>
    <t>15-25</t>
  </si>
  <si>
    <t>30% Cloud</t>
  </si>
  <si>
    <t>Drizzle</t>
  </si>
  <si>
    <t>None</t>
  </si>
  <si>
    <t>51.8</t>
  </si>
  <si>
    <t>48.2</t>
  </si>
  <si>
    <t>55.4</t>
  </si>
  <si>
    <t>59</t>
  </si>
  <si>
    <t>53.6</t>
  </si>
  <si>
    <t>71.6</t>
  </si>
  <si>
    <t>57.2</t>
  </si>
  <si>
    <t>62.6</t>
  </si>
  <si>
    <t>37.4</t>
  </si>
  <si>
    <t>32</t>
  </si>
  <si>
    <t>50</t>
  </si>
  <si>
    <t>60.8</t>
  </si>
  <si>
    <t>66.2</t>
  </si>
  <si>
    <t>41</t>
  </si>
  <si>
    <t>WSW</t>
  </si>
  <si>
    <t>ESE</t>
  </si>
  <si>
    <t>SSW</t>
  </si>
  <si>
    <t>S</t>
  </si>
  <si>
    <t>SSE</t>
  </si>
  <si>
    <t>WNW</t>
  </si>
  <si>
    <t>NNE</t>
  </si>
  <si>
    <t>SW</t>
  </si>
  <si>
    <t>NNW</t>
  </si>
  <si>
    <t>9.32</t>
  </si>
  <si>
    <t>6.84</t>
  </si>
  <si>
    <t>17.4</t>
  </si>
  <si>
    <t>10.56</t>
  </si>
  <si>
    <t>11.81</t>
  </si>
  <si>
    <t>13.67</t>
  </si>
  <si>
    <t>14.91</t>
  </si>
  <si>
    <t>5.59</t>
  </si>
  <si>
    <t>4.35</t>
  </si>
  <si>
    <t>18.64</t>
  </si>
  <si>
    <t>8.08</t>
  </si>
  <si>
    <t>22.99</t>
  </si>
  <si>
    <t>Partly cloudy</t>
  </si>
  <si>
    <t>Scattered Clouds</t>
  </si>
  <si>
    <t>Mostly Cloudy</t>
  </si>
  <si>
    <t>Light Rain</t>
  </si>
  <si>
    <t>Partly Cloudy</t>
  </si>
  <si>
    <t>*Pebble Mine Temperature data was converted from Celsius, and Wind Speed was converted from kmh to mph.</t>
  </si>
  <si>
    <t>40s</t>
  </si>
  <si>
    <t>5-15</t>
  </si>
  <si>
    <t>No Precip</t>
  </si>
  <si>
    <t>60s</t>
  </si>
  <si>
    <t>Recon Flt</t>
  </si>
  <si>
    <t>75% Recon Flt</t>
  </si>
  <si>
    <t>25% Recon Flt</t>
  </si>
  <si>
    <t>*edited effort</t>
  </si>
  <si>
    <t>50s</t>
  </si>
  <si>
    <t>&lt;5</t>
  </si>
  <si>
    <t>Fog</t>
  </si>
  <si>
    <t>16-25</t>
  </si>
  <si>
    <t>*2008 Withrow/Yano flights: weather data from Yano's dataforms</t>
  </si>
  <si>
    <t>&lt;40s</t>
  </si>
  <si>
    <t>&gt;25</t>
  </si>
  <si>
    <t>&lt;40</t>
  </si>
  <si>
    <t>22</t>
  </si>
  <si>
    <t>*Wind Speed is assumed to be mph</t>
  </si>
  <si>
    <t>JF16G and JF16B  are the site site</t>
  </si>
  <si>
    <t>JF16CD: combined JF16C + JF16D counts to accommodate Mathisen &amp; Kline counts</t>
  </si>
  <si>
    <t>JF19BD: combined JF19B + JF19D counts to accommodate Mathisen &amp; Kline counts</t>
  </si>
  <si>
    <t>FJ16B: DEW said it's a bogus site with ZERO seals for all surveys</t>
  </si>
  <si>
    <t>JF16H and JF16new: Per 2011 HS wypt file, JF16new is near current JF16H. For this database, I used the lat/long coordinates of JF16new for JF16H and combined all counts to accommodate other sources' counts.</t>
  </si>
  <si>
    <t>JF16new: deleted, see previous note.</t>
  </si>
  <si>
    <t>DEW Notes:</t>
  </si>
  <si>
    <t>KMY Notes:</t>
  </si>
  <si>
    <t>Iliamna Harbor Seal Counts</t>
  </si>
  <si>
    <t>Total Seal Count by Waypoint from Surveys</t>
  </si>
  <si>
    <t>provided by Pebble Mine paper as "Local Time"</t>
  </si>
  <si>
    <t>seal count by IAT pilot</t>
  </si>
  <si>
    <t xml:space="preserve">Time of Survey (Prov. by DEW or Pebble Mine) </t>
  </si>
  <si>
    <t>Time of Survey (Mid-point)</t>
  </si>
</sst>
</file>

<file path=xl/styles.xml><?xml version="1.0" encoding="utf-8"?>
<styleSheet xmlns="http://schemas.openxmlformats.org/spreadsheetml/2006/main">
  <numFmts count="5">
    <numFmt numFmtId="164" formatCode="mm/dd/yy;@"/>
    <numFmt numFmtId="165" formatCode="hh:mm"/>
    <numFmt numFmtId="166" formatCode="[$-409]h:mm\ AM/PM;@"/>
    <numFmt numFmtId="167" formatCode="h:mm;@"/>
    <numFmt numFmtId="168" formatCode="0.00000"/>
  </numFmts>
  <fonts count="70">
    <font>
      <sz val="11"/>
      <color theme="1"/>
      <name val="Calibri"/>
      <family val="2"/>
      <scheme val="minor"/>
    </font>
    <font>
      <b/>
      <sz val="11"/>
      <color indexed="8"/>
      <name val="Calibri"/>
      <family val="2"/>
    </font>
    <font>
      <sz val="10"/>
      <color indexed="8"/>
      <name val="Arial"/>
      <family val="2"/>
    </font>
    <font>
      <b/>
      <sz val="8"/>
      <color indexed="81"/>
      <name val="Tahoma"/>
      <family val="2"/>
    </font>
    <font>
      <sz val="8"/>
      <name val="Calibri"/>
      <family val="2"/>
    </font>
    <font>
      <b/>
      <sz val="12"/>
      <name val="Times New Roman"/>
      <family val="1"/>
    </font>
    <font>
      <sz val="12"/>
      <name val="Times New Roman"/>
      <family val="1"/>
    </font>
    <font>
      <sz val="12"/>
      <name val="Times New Roman"/>
      <family val="1"/>
    </font>
    <font>
      <sz val="28"/>
      <color indexed="8"/>
      <name val="Arial Rounded MT Bold"/>
      <family val="2"/>
    </font>
    <font>
      <b/>
      <sz val="36"/>
      <color indexed="8"/>
      <name val="Arial Rounded MT Bold"/>
      <family val="2"/>
    </font>
    <font>
      <sz val="22"/>
      <color indexed="8"/>
      <name val="Arial Rounded MT Bold"/>
      <family val="2"/>
    </font>
    <font>
      <sz val="28"/>
      <color indexed="8"/>
      <name val="Arial Rounded MT Bold"/>
      <family val="2"/>
    </font>
    <font>
      <sz val="26"/>
      <color theme="1"/>
      <name val="Calibri"/>
      <family val="2"/>
      <scheme val="minor"/>
    </font>
    <font>
      <sz val="24"/>
      <color theme="1"/>
      <name val="Calibri"/>
      <family val="2"/>
      <scheme val="minor"/>
    </font>
    <font>
      <sz val="12"/>
      <color indexed="8"/>
      <name val="Arial Rounded MT Bold"/>
      <family val="2"/>
    </font>
    <font>
      <sz val="12"/>
      <color theme="1"/>
      <name val="Arial Rounded MT Bold"/>
      <family val="2"/>
    </font>
    <font>
      <b/>
      <sz val="12"/>
      <color theme="1"/>
      <name val="Arial Rounded MT Bold"/>
      <family val="2"/>
    </font>
    <font>
      <sz val="12"/>
      <color theme="1"/>
      <name val="Calibri"/>
      <family val="2"/>
      <scheme val="minor"/>
    </font>
    <font>
      <sz val="11"/>
      <name val="Calibri"/>
      <family val="2"/>
      <scheme val="minor"/>
    </font>
    <font>
      <sz val="12"/>
      <color theme="1"/>
      <name val="Georgia"/>
      <family val="1"/>
    </font>
    <font>
      <sz val="12"/>
      <color indexed="8"/>
      <name val="Georgia"/>
      <family val="1"/>
    </font>
    <font>
      <b/>
      <sz val="16"/>
      <color indexed="8"/>
      <name val="Georgia"/>
      <family val="1"/>
    </font>
    <font>
      <sz val="14"/>
      <color indexed="8"/>
      <name val="Georgia"/>
      <family val="1"/>
    </font>
    <font>
      <b/>
      <sz val="16"/>
      <color theme="1"/>
      <name val="Georgia"/>
      <family val="1"/>
    </font>
    <font>
      <b/>
      <sz val="11"/>
      <color theme="1"/>
      <name val="Calibri"/>
      <family val="2"/>
      <scheme val="minor"/>
    </font>
    <font>
      <sz val="12"/>
      <name val="Cambria"/>
      <family val="1"/>
      <scheme val="major"/>
    </font>
    <font>
      <sz val="16"/>
      <color indexed="8"/>
      <name val="Georgia"/>
      <family val="1"/>
    </font>
    <font>
      <sz val="16"/>
      <color theme="1"/>
      <name val="Georgia"/>
      <family val="1"/>
    </font>
    <font>
      <b/>
      <sz val="12"/>
      <color indexed="8"/>
      <name val="Georgia"/>
      <family val="1"/>
    </font>
    <font>
      <b/>
      <sz val="14"/>
      <color indexed="8"/>
      <name val="Georgia"/>
      <family val="1"/>
    </font>
    <font>
      <sz val="12"/>
      <color theme="1"/>
      <name val="Cambria"/>
      <family val="1"/>
      <scheme val="major"/>
    </font>
    <font>
      <sz val="12"/>
      <color indexed="8"/>
      <name val="Cambria"/>
      <family val="1"/>
      <scheme val="major"/>
    </font>
    <font>
      <sz val="14"/>
      <color theme="1"/>
      <name val="Cambria"/>
      <family val="1"/>
      <scheme val="major"/>
    </font>
    <font>
      <b/>
      <sz val="12"/>
      <color indexed="8"/>
      <name val="Cambria"/>
      <family val="1"/>
      <scheme val="major"/>
    </font>
    <font>
      <b/>
      <sz val="16"/>
      <color indexed="8"/>
      <name val="Cambria"/>
      <family val="1"/>
      <scheme val="major"/>
    </font>
    <font>
      <sz val="16"/>
      <color theme="1"/>
      <name val="Cambria"/>
      <family val="1"/>
      <scheme val="major"/>
    </font>
    <font>
      <b/>
      <sz val="16"/>
      <color theme="1"/>
      <name val="Cambria"/>
      <family val="1"/>
      <scheme val="major"/>
    </font>
    <font>
      <sz val="14"/>
      <color indexed="8"/>
      <name val="Cambria"/>
      <family val="1"/>
      <scheme val="major"/>
    </font>
    <font>
      <b/>
      <sz val="14"/>
      <color theme="1"/>
      <name val="Cambria"/>
      <family val="1"/>
      <scheme val="major"/>
    </font>
    <font>
      <sz val="12"/>
      <color theme="1" tint="0.499984740745262"/>
      <name val="Cambria"/>
      <family val="1"/>
      <scheme val="major"/>
    </font>
    <font>
      <sz val="12"/>
      <color theme="0" tint="-0.499984740745262"/>
      <name val="Cambria"/>
      <family val="1"/>
      <scheme val="major"/>
    </font>
    <font>
      <sz val="9"/>
      <color indexed="81"/>
      <name val="Tahoma"/>
      <family val="2"/>
    </font>
    <font>
      <b/>
      <sz val="9"/>
      <color indexed="81"/>
      <name val="Tahoma"/>
      <family val="2"/>
    </font>
    <font>
      <sz val="12"/>
      <color theme="5" tint="-0.249977111117893"/>
      <name val="Cambria"/>
      <family val="1"/>
      <scheme val="major"/>
    </font>
    <font>
      <b/>
      <sz val="16"/>
      <color theme="5" tint="-0.249977111117893"/>
      <name val="Calibri"/>
      <family val="2"/>
      <scheme val="minor"/>
    </font>
    <font>
      <b/>
      <sz val="16"/>
      <color theme="5" tint="-0.249977111117893"/>
      <name val="Cambria"/>
      <family val="1"/>
      <scheme val="major"/>
    </font>
    <font>
      <b/>
      <sz val="12"/>
      <color theme="1"/>
      <name val="Cambria"/>
      <family val="1"/>
      <scheme val="major"/>
    </font>
    <font>
      <sz val="11"/>
      <color rgb="FFC00000"/>
      <name val="Cambria"/>
      <family val="1"/>
      <scheme val="major"/>
    </font>
    <font>
      <sz val="11"/>
      <color theme="1"/>
      <name val="Cambria"/>
      <family val="1"/>
      <scheme val="major"/>
    </font>
    <font>
      <b/>
      <u/>
      <sz val="11"/>
      <color theme="1"/>
      <name val="Cambria"/>
      <family val="1"/>
      <scheme val="major"/>
    </font>
    <font>
      <sz val="11"/>
      <color theme="5"/>
      <name val="Cambria"/>
      <family val="1"/>
      <scheme val="major"/>
    </font>
    <font>
      <b/>
      <sz val="12"/>
      <color theme="8" tint="-0.499984740745262"/>
      <name val="Cambria"/>
      <family val="1"/>
      <scheme val="major"/>
    </font>
    <font>
      <sz val="12"/>
      <color rgb="FFC00000"/>
      <name val="Cambria"/>
      <family val="1"/>
      <scheme val="major"/>
    </font>
    <font>
      <b/>
      <sz val="12"/>
      <color rgb="FFC00000"/>
      <name val="Cambria"/>
      <family val="1"/>
      <scheme val="major"/>
    </font>
    <font>
      <b/>
      <sz val="12"/>
      <color theme="1"/>
      <name val="Calibri"/>
      <family val="2"/>
      <scheme val="minor"/>
    </font>
    <font>
      <u/>
      <sz val="11"/>
      <color theme="1"/>
      <name val="Calibri"/>
      <family val="2"/>
      <scheme val="minor"/>
    </font>
    <font>
      <sz val="11"/>
      <name val="Cambria"/>
      <family val="1"/>
      <scheme val="major"/>
    </font>
    <font>
      <sz val="14"/>
      <name val="Cambria"/>
      <family val="1"/>
      <scheme val="major"/>
    </font>
    <font>
      <u/>
      <sz val="14"/>
      <color rgb="FFC00000"/>
      <name val="Calibri"/>
      <family val="2"/>
      <scheme val="minor"/>
    </font>
    <font>
      <i/>
      <sz val="11"/>
      <name val="Calibri"/>
      <family val="2"/>
      <scheme val="minor"/>
    </font>
    <font>
      <i/>
      <sz val="11"/>
      <color rgb="FFC00000"/>
      <name val="Calibri"/>
      <family val="2"/>
      <scheme val="minor"/>
    </font>
    <font>
      <i/>
      <sz val="11"/>
      <color rgb="FFC00000"/>
      <name val="Cambria"/>
      <family val="1"/>
      <scheme val="major"/>
    </font>
    <font>
      <i/>
      <sz val="11"/>
      <color theme="4"/>
      <name val="Calibri"/>
      <family val="2"/>
      <scheme val="minor"/>
    </font>
    <font>
      <sz val="11"/>
      <color theme="4"/>
      <name val="Calibri"/>
      <family val="2"/>
      <scheme val="minor"/>
    </font>
    <font>
      <sz val="11"/>
      <color theme="4"/>
      <name val="Cambria"/>
      <family val="1"/>
      <scheme val="major"/>
    </font>
    <font>
      <i/>
      <sz val="11"/>
      <color theme="5"/>
      <name val="Cambria"/>
      <family val="1"/>
      <scheme val="major"/>
    </font>
    <font>
      <i/>
      <sz val="12"/>
      <color rgb="FFC00000"/>
      <name val="Cambria"/>
      <family val="1"/>
      <scheme val="major"/>
    </font>
    <font>
      <i/>
      <sz val="12"/>
      <color theme="1"/>
      <name val="Cambria"/>
      <family val="1"/>
      <scheme val="major"/>
    </font>
    <font>
      <u/>
      <sz val="12"/>
      <color theme="1"/>
      <name val="Cambria"/>
      <family val="1"/>
      <scheme val="major"/>
    </font>
    <font>
      <b/>
      <sz val="18"/>
      <color theme="1"/>
      <name val="Cambria"/>
      <family val="1"/>
      <scheme val="major"/>
    </font>
  </fonts>
  <fills count="20">
    <fill>
      <patternFill patternType="none"/>
    </fill>
    <fill>
      <patternFill patternType="gray125"/>
    </fill>
    <fill>
      <patternFill patternType="solid">
        <fgColor indexed="47"/>
        <bgColor indexed="64"/>
      </patternFill>
    </fill>
    <fill>
      <patternFill patternType="solid">
        <fgColor indexed="23"/>
        <bgColor indexed="64"/>
      </patternFill>
    </fill>
    <fill>
      <patternFill patternType="solid">
        <fgColor indexed="44"/>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2"/>
        <bgColor indexed="64"/>
      </patternFill>
    </fill>
    <fill>
      <patternFill patternType="solid">
        <fgColor theme="6" tint="0.59999389629810485"/>
        <bgColor indexed="64"/>
      </patternFill>
    </fill>
    <fill>
      <patternFill patternType="solid">
        <fgColor theme="5" tint="0.59999389629810485"/>
        <bgColor indexed="64"/>
      </patternFill>
    </fill>
  </fills>
  <borders count="87">
    <border>
      <left/>
      <right/>
      <top/>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8"/>
      </right>
      <top style="medium">
        <color indexed="8"/>
      </top>
      <bottom style="double">
        <color indexed="64"/>
      </bottom>
      <diagonal/>
    </border>
    <border>
      <left/>
      <right/>
      <top style="medium">
        <color indexed="8"/>
      </top>
      <bottom style="double">
        <color indexed="64"/>
      </bottom>
      <diagonal/>
    </border>
    <border>
      <left/>
      <right style="medium">
        <color indexed="8"/>
      </right>
      <top/>
      <bottom style="medium">
        <color indexed="8"/>
      </bottom>
      <diagonal/>
    </border>
    <border>
      <left/>
      <right/>
      <top/>
      <bottom style="medium">
        <color indexed="8"/>
      </bottom>
      <diagonal/>
    </border>
    <border>
      <left/>
      <right style="medium">
        <color indexed="8"/>
      </right>
      <top/>
      <bottom style="double">
        <color indexed="64"/>
      </bottom>
      <diagonal/>
    </border>
    <border>
      <left/>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3">
    <xf numFmtId="0" fontId="0" fillId="0" borderId="0"/>
    <xf numFmtId="0" fontId="6" fillId="0" borderId="0"/>
    <xf numFmtId="0" fontId="6" fillId="0" borderId="0"/>
  </cellStyleXfs>
  <cellXfs count="1432">
    <xf numFmtId="0" fontId="0" fillId="0" borderId="0" xfId="0"/>
    <xf numFmtId="0" fontId="0" fillId="0" borderId="1" xfId="0" applyBorder="1"/>
    <xf numFmtId="0" fontId="0" fillId="0" borderId="2" xfId="0" applyBorder="1"/>
    <xf numFmtId="0" fontId="0" fillId="0" borderId="3" xfId="0" applyBorder="1"/>
    <xf numFmtId="14" fontId="0" fillId="0" borderId="4" xfId="0" applyNumberFormat="1" applyBorder="1"/>
    <xf numFmtId="14" fontId="0" fillId="0" borderId="0" xfId="0" applyNumberFormat="1" applyBorder="1"/>
    <xf numFmtId="0" fontId="0" fillId="0" borderId="5" xfId="0" applyBorder="1"/>
    <xf numFmtId="14" fontId="0" fillId="0" borderId="6" xfId="0" applyNumberFormat="1" applyBorder="1"/>
    <xf numFmtId="14" fontId="0" fillId="0" borderId="7" xfId="0" applyNumberFormat="1" applyBorder="1"/>
    <xf numFmtId="0" fontId="0" fillId="0" borderId="7" xfId="0" applyBorder="1"/>
    <xf numFmtId="14" fontId="0" fillId="0" borderId="8" xfId="0" applyNumberFormat="1" applyBorder="1"/>
    <xf numFmtId="14" fontId="0" fillId="0" borderId="9" xfId="0" applyNumberFormat="1" applyBorder="1"/>
    <xf numFmtId="0" fontId="0" fillId="0" borderId="9" xfId="0" applyNumberFormat="1" applyBorder="1"/>
    <xf numFmtId="0" fontId="0" fillId="0" borderId="10" xfId="0" applyBorder="1"/>
    <xf numFmtId="0" fontId="0" fillId="0" borderId="11" xfId="0" applyBorder="1"/>
    <xf numFmtId="14" fontId="0" fillId="0" borderId="12" xfId="0" applyNumberFormat="1" applyBorder="1"/>
    <xf numFmtId="14" fontId="0" fillId="0" borderId="13" xfId="0" applyNumberFormat="1" applyBorder="1"/>
    <xf numFmtId="14" fontId="0" fillId="0" borderId="14" xfId="0" applyNumberFormat="1" applyBorder="1"/>
    <xf numFmtId="0" fontId="0" fillId="0" borderId="13" xfId="0" applyBorder="1"/>
    <xf numFmtId="0" fontId="0" fillId="0" borderId="0" xfId="0" applyNumberFormat="1" applyBorder="1"/>
    <xf numFmtId="0" fontId="0" fillId="0" borderId="15" xfId="0" applyBorder="1"/>
    <xf numFmtId="14" fontId="0" fillId="0" borderId="16" xfId="0" applyNumberFormat="1" applyBorder="1"/>
    <xf numFmtId="14" fontId="0" fillId="0" borderId="17" xfId="0" applyNumberFormat="1" applyBorder="1"/>
    <xf numFmtId="0" fontId="0" fillId="0" borderId="18" xfId="0" applyBorder="1"/>
    <xf numFmtId="14" fontId="0" fillId="0" borderId="19" xfId="0" applyNumberFormat="1" applyBorder="1"/>
    <xf numFmtId="0" fontId="0" fillId="0" borderId="20" xfId="0" applyBorder="1"/>
    <xf numFmtId="14" fontId="0" fillId="0" borderId="21" xfId="0" applyNumberFormat="1" applyBorder="1"/>
    <xf numFmtId="0" fontId="0" fillId="0" borderId="22" xfId="0" applyBorder="1"/>
    <xf numFmtId="0" fontId="0" fillId="0" borderId="19" xfId="0" applyBorder="1"/>
    <xf numFmtId="0" fontId="0" fillId="0" borderId="23" xfId="0" applyBorder="1"/>
    <xf numFmtId="0" fontId="0" fillId="0" borderId="24" xfId="0" applyBorder="1"/>
    <xf numFmtId="14" fontId="0" fillId="0" borderId="25" xfId="0" applyNumberFormat="1" applyBorder="1"/>
    <xf numFmtId="14" fontId="0" fillId="0" borderId="26" xfId="0" applyNumberFormat="1" applyBorder="1"/>
    <xf numFmtId="14" fontId="0" fillId="0" borderId="27" xfId="0" applyNumberFormat="1" applyBorder="1"/>
    <xf numFmtId="14" fontId="0" fillId="0" borderId="28" xfId="0" applyNumberFormat="1" applyBorder="1"/>
    <xf numFmtId="14" fontId="0" fillId="0" borderId="29" xfId="0" applyNumberFormat="1" applyBorder="1"/>
    <xf numFmtId="0" fontId="0" fillId="0" borderId="0" xfId="0" applyNumberFormat="1" applyFill="1" applyBorder="1"/>
    <xf numFmtId="0" fontId="0" fillId="0" borderId="18" xfId="0" applyBorder="1" applyAlignment="1">
      <alignment wrapText="1"/>
    </xf>
    <xf numFmtId="0" fontId="0" fillId="0" borderId="30" xfId="0" applyBorder="1" applyAlignment="1">
      <alignment wrapText="1"/>
    </xf>
    <xf numFmtId="0" fontId="0" fillId="0" borderId="30" xfId="0" applyBorder="1"/>
    <xf numFmtId="0" fontId="0" fillId="0" borderId="31" xfId="0" applyBorder="1"/>
    <xf numFmtId="0" fontId="0" fillId="0" borderId="32" xfId="0" applyBorder="1"/>
    <xf numFmtId="0" fontId="0" fillId="0" borderId="33" xfId="0" applyBorder="1"/>
    <xf numFmtId="0" fontId="1" fillId="0" borderId="34" xfId="0" applyFont="1" applyBorder="1"/>
    <xf numFmtId="0" fontId="1" fillId="2" borderId="34" xfId="0" applyFont="1" applyFill="1" applyBorder="1"/>
    <xf numFmtId="0" fontId="1" fillId="2" borderId="35" xfId="0" applyFont="1" applyFill="1" applyBorder="1"/>
    <xf numFmtId="0" fontId="1" fillId="2" borderId="36" xfId="0" applyFont="1" applyFill="1" applyBorder="1"/>
    <xf numFmtId="0" fontId="1" fillId="2" borderId="37" xfId="0" applyFont="1" applyFill="1" applyBorder="1"/>
    <xf numFmtId="0" fontId="0" fillId="0" borderId="16" xfId="0" applyBorder="1"/>
    <xf numFmtId="14" fontId="0" fillId="0" borderId="8" xfId="0" applyNumberFormat="1" applyBorder="1" applyAlignment="1">
      <alignment horizontal="center"/>
    </xf>
    <xf numFmtId="0" fontId="0" fillId="0" borderId="0" xfId="0" applyBorder="1"/>
    <xf numFmtId="0" fontId="0" fillId="0" borderId="35" xfId="0" applyBorder="1"/>
    <xf numFmtId="0" fontId="0" fillId="0" borderId="9" xfId="0" applyBorder="1"/>
    <xf numFmtId="14" fontId="0" fillId="0" borderId="17" xfId="0" applyNumberFormat="1" applyBorder="1" applyAlignment="1">
      <alignment horizontal="center"/>
    </xf>
    <xf numFmtId="0" fontId="0" fillId="0" borderId="38" xfId="0" applyNumberFormat="1" applyFill="1" applyBorder="1"/>
    <xf numFmtId="0" fontId="0" fillId="0" borderId="38" xfId="0" applyNumberFormat="1" applyBorder="1"/>
    <xf numFmtId="0" fontId="0" fillId="0" borderId="20" xfId="0" applyNumberFormat="1" applyBorder="1"/>
    <xf numFmtId="0" fontId="0" fillId="0" borderId="38" xfId="0" applyBorder="1"/>
    <xf numFmtId="0" fontId="1" fillId="3" borderId="34" xfId="0" applyFont="1" applyFill="1" applyBorder="1"/>
    <xf numFmtId="0" fontId="1" fillId="3" borderId="35" xfId="0" applyFont="1" applyFill="1" applyBorder="1"/>
    <xf numFmtId="0" fontId="0" fillId="3" borderId="30" xfId="0" applyFill="1" applyBorder="1" applyAlignment="1">
      <alignment wrapText="1"/>
    </xf>
    <xf numFmtId="0" fontId="0" fillId="3" borderId="33" xfId="0" applyFill="1" applyBorder="1" applyAlignment="1">
      <alignment wrapText="1"/>
    </xf>
    <xf numFmtId="0" fontId="0" fillId="3" borderId="18" xfId="0" applyFill="1" applyBorder="1" applyAlignment="1">
      <alignment wrapText="1"/>
    </xf>
    <xf numFmtId="0" fontId="0" fillId="3" borderId="10" xfId="0" applyFill="1" applyBorder="1" applyAlignment="1">
      <alignment wrapText="1"/>
    </xf>
    <xf numFmtId="0" fontId="2" fillId="0" borderId="39" xfId="0" applyFont="1" applyBorder="1"/>
    <xf numFmtId="15" fontId="2" fillId="0" borderId="40" xfId="0" applyNumberFormat="1" applyFont="1" applyBorder="1" applyAlignment="1">
      <alignment horizontal="center"/>
    </xf>
    <xf numFmtId="15" fontId="2" fillId="0" borderId="40" xfId="0" applyNumberFormat="1" applyFont="1" applyBorder="1" applyAlignment="1">
      <alignment horizontal="center" vertical="top" wrapText="1"/>
    </xf>
    <xf numFmtId="0" fontId="2" fillId="0" borderId="41" xfId="0" applyFont="1" applyBorder="1"/>
    <xf numFmtId="0" fontId="2" fillId="0" borderId="42" xfId="0" applyFont="1" applyBorder="1" applyAlignment="1">
      <alignment horizontal="center"/>
    </xf>
    <xf numFmtId="0" fontId="2" fillId="0" borderId="42" xfId="0" applyFont="1" applyBorder="1" applyAlignment="1">
      <alignment horizontal="center" vertical="top" wrapText="1"/>
    </xf>
    <xf numFmtId="0" fontId="2" fillId="0" borderId="43" xfId="0" applyFont="1" applyBorder="1"/>
    <xf numFmtId="0" fontId="2" fillId="0" borderId="44" xfId="0" applyFont="1" applyBorder="1" applyAlignment="1">
      <alignment horizontal="center"/>
    </xf>
    <xf numFmtId="0" fontId="2" fillId="0" borderId="44" xfId="0" applyFont="1" applyBorder="1" applyAlignment="1">
      <alignment horizontal="center" vertical="top" wrapText="1"/>
    </xf>
    <xf numFmtId="0" fontId="0" fillId="0" borderId="0" xfId="0" applyAlignment="1">
      <alignment horizontal="center"/>
    </xf>
    <xf numFmtId="2" fontId="0" fillId="0" borderId="0" xfId="0" applyNumberFormat="1" applyAlignment="1">
      <alignment horizontal="left"/>
    </xf>
    <xf numFmtId="0" fontId="0" fillId="0" borderId="0" xfId="0" applyAlignment="1">
      <alignment horizontal="right"/>
    </xf>
    <xf numFmtId="0" fontId="0" fillId="0" borderId="0" xfId="0" applyFill="1" applyAlignment="1">
      <alignment horizontal="center"/>
    </xf>
    <xf numFmtId="2" fontId="0" fillId="0" borderId="0" xfId="0" applyNumberFormat="1" applyFill="1" applyAlignment="1">
      <alignment horizontal="left"/>
    </xf>
    <xf numFmtId="0" fontId="0" fillId="0" borderId="0" xfId="0" applyFill="1" applyAlignment="1">
      <alignment horizontal="right"/>
    </xf>
    <xf numFmtId="0" fontId="8" fillId="0" borderId="45" xfId="0" applyFont="1" applyBorder="1"/>
    <xf numFmtId="0" fontId="8" fillId="0" borderId="27" xfId="0" applyFont="1" applyBorder="1" applyAlignment="1">
      <alignment horizontal="center"/>
    </xf>
    <xf numFmtId="14" fontId="8" fillId="0" borderId="27" xfId="0" applyNumberFormat="1" applyFont="1" applyBorder="1" applyAlignment="1">
      <alignment horizontal="center"/>
    </xf>
    <xf numFmtId="14" fontId="8" fillId="0" borderId="27" xfId="0" applyNumberFormat="1" applyFont="1" applyFill="1" applyBorder="1" applyAlignment="1">
      <alignment horizontal="center"/>
    </xf>
    <xf numFmtId="14" fontId="8" fillId="0" borderId="29" xfId="0" applyNumberFormat="1" applyFont="1" applyBorder="1" applyAlignment="1">
      <alignment horizontal="center"/>
    </xf>
    <xf numFmtId="0" fontId="8" fillId="0" borderId="46" xfId="0" applyFont="1" applyBorder="1"/>
    <xf numFmtId="0" fontId="8" fillId="0" borderId="33" xfId="0" applyFont="1" applyBorder="1" applyAlignment="1">
      <alignment horizontal="center"/>
    </xf>
    <xf numFmtId="0" fontId="8" fillId="0" borderId="47" xfId="0" applyFont="1" applyBorder="1" applyAlignment="1">
      <alignment horizontal="center"/>
    </xf>
    <xf numFmtId="0" fontId="8" fillId="0" borderId="48" xfId="0" applyFont="1" applyBorder="1"/>
    <xf numFmtId="0" fontId="8" fillId="0" borderId="49" xfId="0" applyFont="1" applyBorder="1" applyAlignment="1">
      <alignment horizontal="center"/>
    </xf>
    <xf numFmtId="0" fontId="8" fillId="0" borderId="50" xfId="0" applyFont="1" applyBorder="1" applyAlignment="1">
      <alignment horizontal="center"/>
    </xf>
    <xf numFmtId="0" fontId="8" fillId="0" borderId="0" xfId="0" applyFont="1"/>
    <xf numFmtId="0" fontId="8" fillId="0" borderId="0" xfId="0" applyFont="1" applyAlignment="1">
      <alignment horizontal="center"/>
    </xf>
    <xf numFmtId="0" fontId="8" fillId="0" borderId="29" xfId="0" applyFont="1" applyBorder="1" applyAlignment="1">
      <alignment horizontal="center"/>
    </xf>
    <xf numFmtId="0" fontId="8" fillId="0" borderId="51" xfId="0" applyFont="1" applyBorder="1"/>
    <xf numFmtId="0" fontId="8" fillId="0" borderId="8" xfId="0" applyFont="1" applyBorder="1" applyAlignment="1">
      <alignment horizontal="center"/>
    </xf>
    <xf numFmtId="0" fontId="8" fillId="0" borderId="17" xfId="0" applyFont="1" applyBorder="1" applyAlignment="1">
      <alignment horizontal="center"/>
    </xf>
    <xf numFmtId="14" fontId="8" fillId="0" borderId="27" xfId="0" quotePrefix="1" applyNumberFormat="1" applyFont="1" applyBorder="1" applyAlignment="1">
      <alignment horizontal="center"/>
    </xf>
    <xf numFmtId="0" fontId="10" fillId="0" borderId="49" xfId="0" applyFont="1" applyBorder="1" applyAlignment="1">
      <alignment horizontal="center"/>
    </xf>
    <xf numFmtId="0" fontId="8" fillId="3" borderId="46" xfId="0" applyFont="1" applyFill="1" applyBorder="1"/>
    <xf numFmtId="0" fontId="11" fillId="3" borderId="33" xfId="0" applyFont="1" applyFill="1" applyBorder="1" applyAlignment="1">
      <alignment horizontal="center"/>
    </xf>
    <xf numFmtId="0" fontId="0" fillId="0" borderId="0" xfId="0" applyAlignment="1">
      <alignment horizontal="center"/>
    </xf>
    <xf numFmtId="20" fontId="8" fillId="0" borderId="0" xfId="0" applyNumberFormat="1" applyFont="1" applyAlignment="1">
      <alignment horizontal="center"/>
    </xf>
    <xf numFmtId="0" fontId="8" fillId="0" borderId="52" xfId="0" applyFont="1" applyBorder="1"/>
    <xf numFmtId="0" fontId="8" fillId="0" borderId="14" xfId="0" applyFont="1" applyBorder="1" applyAlignment="1">
      <alignment horizontal="center"/>
    </xf>
    <xf numFmtId="0" fontId="8" fillId="0" borderId="22" xfId="0" applyFont="1" applyBorder="1" applyAlignment="1">
      <alignment horizontal="center"/>
    </xf>
    <xf numFmtId="0" fontId="8" fillId="0" borderId="53" xfId="0" applyFont="1" applyBorder="1" applyAlignment="1">
      <alignment horizontal="center"/>
    </xf>
    <xf numFmtId="0" fontId="8" fillId="5" borderId="46" xfId="0" applyFont="1" applyFill="1" applyBorder="1"/>
    <xf numFmtId="0" fontId="8" fillId="5" borderId="33" xfId="0" applyFont="1" applyFill="1" applyBorder="1" applyAlignment="1">
      <alignment horizontal="center"/>
    </xf>
    <xf numFmtId="0" fontId="8" fillId="5" borderId="47" xfId="0" applyFont="1" applyFill="1" applyBorder="1" applyAlignment="1">
      <alignment horizontal="center"/>
    </xf>
    <xf numFmtId="0" fontId="0" fillId="5" borderId="0" xfId="0" applyFill="1"/>
    <xf numFmtId="0" fontId="8" fillId="6" borderId="46" xfId="0" applyFont="1" applyFill="1" applyBorder="1"/>
    <xf numFmtId="0" fontId="8" fillId="6" borderId="33" xfId="0" applyFont="1" applyFill="1" applyBorder="1" applyAlignment="1">
      <alignment horizontal="center"/>
    </xf>
    <xf numFmtId="0" fontId="8" fillId="6" borderId="47" xfId="0" applyFont="1" applyFill="1" applyBorder="1" applyAlignment="1">
      <alignment horizontal="center"/>
    </xf>
    <xf numFmtId="0" fontId="0" fillId="6" borderId="0" xfId="0" applyFill="1"/>
    <xf numFmtId="0" fontId="8" fillId="6" borderId="49" xfId="0" applyFont="1" applyFill="1" applyBorder="1" applyAlignment="1">
      <alignment horizontal="center"/>
    </xf>
    <xf numFmtId="0" fontId="8" fillId="3" borderId="33" xfId="0" applyFont="1" applyFill="1" applyBorder="1" applyAlignment="1">
      <alignment horizontal="left"/>
    </xf>
    <xf numFmtId="0" fontId="12" fillId="0" borderId="0" xfId="0" applyFont="1"/>
    <xf numFmtId="0" fontId="8" fillId="7" borderId="33" xfId="0" applyFont="1" applyFill="1" applyBorder="1" applyAlignment="1">
      <alignment horizontal="center"/>
    </xf>
    <xf numFmtId="0" fontId="0" fillId="7" borderId="0" xfId="0" applyFill="1"/>
    <xf numFmtId="14" fontId="8" fillId="8" borderId="27" xfId="0" applyNumberFormat="1" applyFont="1" applyFill="1" applyBorder="1" applyAlignment="1">
      <alignment horizontal="center"/>
    </xf>
    <xf numFmtId="0" fontId="8" fillId="8" borderId="33" xfId="0" applyFont="1" applyFill="1" applyBorder="1" applyAlignment="1">
      <alignment horizontal="center"/>
    </xf>
    <xf numFmtId="0" fontId="8" fillId="8" borderId="49" xfId="0" applyFont="1" applyFill="1" applyBorder="1" applyAlignment="1">
      <alignment horizontal="center"/>
    </xf>
    <xf numFmtId="0" fontId="8" fillId="8" borderId="27" xfId="0" applyFont="1" applyFill="1" applyBorder="1" applyAlignment="1">
      <alignment horizontal="center"/>
    </xf>
    <xf numFmtId="0" fontId="8" fillId="8" borderId="14" xfId="0" applyFont="1" applyFill="1" applyBorder="1" applyAlignment="1">
      <alignment horizontal="center"/>
    </xf>
    <xf numFmtId="0" fontId="8" fillId="8" borderId="8" xfId="0" applyFont="1" applyFill="1" applyBorder="1" applyAlignment="1">
      <alignment horizontal="center"/>
    </xf>
    <xf numFmtId="0" fontId="8" fillId="8" borderId="29" xfId="0" applyFont="1" applyFill="1" applyBorder="1" applyAlignment="1">
      <alignment horizontal="center"/>
    </xf>
    <xf numFmtId="0" fontId="8" fillId="8" borderId="22" xfId="0" applyFont="1" applyFill="1" applyBorder="1" applyAlignment="1">
      <alignment horizontal="center"/>
    </xf>
    <xf numFmtId="0" fontId="8" fillId="8" borderId="17" xfId="0" applyFont="1" applyFill="1" applyBorder="1" applyAlignment="1">
      <alignment horizontal="center"/>
    </xf>
    <xf numFmtId="0" fontId="8" fillId="0" borderId="55" xfId="0" applyFont="1" applyBorder="1" applyAlignment="1">
      <alignment horizontal="center"/>
    </xf>
    <xf numFmtId="0" fontId="8" fillId="0" borderId="63" xfId="0" applyFont="1" applyBorder="1" applyAlignment="1">
      <alignment horizontal="center"/>
    </xf>
    <xf numFmtId="0" fontId="8" fillId="0" borderId="64" xfId="0" applyFont="1" applyBorder="1" applyAlignment="1">
      <alignment horizontal="center"/>
    </xf>
    <xf numFmtId="0" fontId="8" fillId="0" borderId="65" xfId="0" applyFont="1" applyBorder="1" applyAlignment="1">
      <alignment horizontal="center"/>
    </xf>
    <xf numFmtId="0" fontId="8" fillId="7" borderId="63" xfId="0" applyFont="1" applyFill="1" applyBorder="1" applyAlignment="1">
      <alignment horizontal="center"/>
    </xf>
    <xf numFmtId="0" fontId="8" fillId="9" borderId="45" xfId="0" applyFont="1" applyFill="1" applyBorder="1"/>
    <xf numFmtId="0" fontId="8" fillId="9" borderId="29" xfId="0" applyFont="1" applyFill="1" applyBorder="1" applyAlignment="1">
      <alignment horizontal="center"/>
    </xf>
    <xf numFmtId="0" fontId="8" fillId="9" borderId="46" xfId="0" applyFont="1" applyFill="1" applyBorder="1"/>
    <xf numFmtId="0" fontId="8" fillId="9" borderId="47" xfId="0" applyFont="1" applyFill="1" applyBorder="1" applyAlignment="1">
      <alignment horizontal="center"/>
    </xf>
    <xf numFmtId="0" fontId="8" fillId="5" borderId="29" xfId="0" applyFont="1" applyFill="1" applyBorder="1" applyAlignment="1">
      <alignment horizontal="center"/>
    </xf>
    <xf numFmtId="0" fontId="8" fillId="5" borderId="50" xfId="0" applyFont="1" applyFill="1" applyBorder="1" applyAlignment="1">
      <alignment horizontal="center"/>
    </xf>
    <xf numFmtId="0" fontId="8" fillId="9" borderId="25" xfId="0" applyFont="1" applyFill="1" applyBorder="1"/>
    <xf numFmtId="0" fontId="8" fillId="9" borderId="66" xfId="0" applyFont="1" applyFill="1" applyBorder="1" applyAlignment="1">
      <alignment horizontal="center"/>
    </xf>
    <xf numFmtId="0" fontId="8" fillId="9" borderId="30" xfId="0" applyFont="1" applyFill="1" applyBorder="1"/>
    <xf numFmtId="0" fontId="8" fillId="9" borderId="2" xfId="0" applyFont="1" applyFill="1" applyBorder="1" applyAlignment="1">
      <alignment horizontal="center"/>
    </xf>
    <xf numFmtId="0" fontId="8" fillId="9" borderId="67" xfId="0" applyFont="1" applyFill="1" applyBorder="1"/>
    <xf numFmtId="0" fontId="8" fillId="9" borderId="68" xfId="0" applyFont="1" applyFill="1" applyBorder="1" applyAlignment="1">
      <alignment horizontal="center"/>
    </xf>
    <xf numFmtId="14" fontId="8" fillId="5" borderId="27" xfId="0" applyNumberFormat="1" applyFont="1" applyFill="1" applyBorder="1" applyAlignment="1">
      <alignment horizontal="center"/>
    </xf>
    <xf numFmtId="0" fontId="8" fillId="5" borderId="49" xfId="0" applyFont="1" applyFill="1" applyBorder="1" applyAlignment="1">
      <alignment horizontal="center"/>
    </xf>
    <xf numFmtId="0" fontId="8" fillId="5" borderId="27" xfId="0" applyFont="1" applyFill="1" applyBorder="1" applyAlignment="1">
      <alignment horizontal="center"/>
    </xf>
    <xf numFmtId="0" fontId="8" fillId="5" borderId="14" xfId="0" applyFont="1" applyFill="1" applyBorder="1" applyAlignment="1">
      <alignment horizontal="center"/>
    </xf>
    <xf numFmtId="0" fontId="8" fillId="5" borderId="8" xfId="0" applyFont="1" applyFill="1" applyBorder="1" applyAlignment="1">
      <alignment horizontal="center"/>
    </xf>
    <xf numFmtId="14" fontId="8" fillId="5" borderId="29" xfId="0" applyNumberFormat="1" applyFont="1" applyFill="1" applyBorder="1" applyAlignment="1">
      <alignment horizontal="center"/>
    </xf>
    <xf numFmtId="0" fontId="8" fillId="5" borderId="22" xfId="0" applyFont="1" applyFill="1" applyBorder="1" applyAlignment="1">
      <alignment horizontal="center"/>
    </xf>
    <xf numFmtId="0" fontId="8" fillId="5" borderId="17" xfId="0" applyFont="1" applyFill="1" applyBorder="1" applyAlignment="1">
      <alignment horizontal="center"/>
    </xf>
    <xf numFmtId="0" fontId="8" fillId="7" borderId="0" xfId="0" applyFont="1" applyFill="1"/>
    <xf numFmtId="0" fontId="8" fillId="7" borderId="0" xfId="0" applyFont="1" applyFill="1" applyAlignment="1">
      <alignment horizontal="center"/>
    </xf>
    <xf numFmtId="20" fontId="8" fillId="7" borderId="0" xfId="0" applyNumberFormat="1" applyFont="1" applyFill="1" applyAlignment="1">
      <alignment horizontal="center"/>
    </xf>
    <xf numFmtId="0" fontId="8" fillId="9" borderId="71" xfId="0" applyFont="1" applyFill="1" applyBorder="1"/>
    <xf numFmtId="0" fontId="8" fillId="9" borderId="23" xfId="0" applyFont="1" applyFill="1" applyBorder="1" applyAlignment="1">
      <alignment horizontal="center"/>
    </xf>
    <xf numFmtId="0" fontId="8" fillId="0" borderId="58" xfId="0" applyFont="1" applyBorder="1" applyAlignment="1">
      <alignment horizontal="center"/>
    </xf>
    <xf numFmtId="0" fontId="8" fillId="5" borderId="53" xfId="0" applyFont="1" applyFill="1" applyBorder="1" applyAlignment="1">
      <alignment horizontal="center"/>
    </xf>
    <xf numFmtId="0" fontId="8" fillId="8" borderId="53" xfId="0" applyFont="1" applyFill="1" applyBorder="1" applyAlignment="1">
      <alignment horizontal="center"/>
    </xf>
    <xf numFmtId="0" fontId="8" fillId="8" borderId="23" xfId="0" applyFont="1" applyFill="1" applyBorder="1" applyAlignment="1">
      <alignment horizontal="center"/>
    </xf>
    <xf numFmtId="0" fontId="8" fillId="5" borderId="23" xfId="0" applyFont="1" applyFill="1" applyBorder="1" applyAlignment="1">
      <alignment horizontal="center"/>
    </xf>
    <xf numFmtId="0" fontId="8" fillId="7" borderId="10" xfId="0" applyFont="1" applyFill="1" applyBorder="1" applyAlignment="1">
      <alignment horizontal="center"/>
    </xf>
    <xf numFmtId="0" fontId="8" fillId="9" borderId="33" xfId="0" applyFont="1" applyFill="1" applyBorder="1"/>
    <xf numFmtId="0" fontId="8" fillId="9" borderId="33" xfId="0" applyFont="1" applyFill="1" applyBorder="1" applyAlignment="1">
      <alignment horizontal="center"/>
    </xf>
    <xf numFmtId="14" fontId="8" fillId="8" borderId="29" xfId="0" applyNumberFormat="1" applyFont="1" applyFill="1" applyBorder="1" applyAlignment="1">
      <alignment horizontal="center"/>
    </xf>
    <xf numFmtId="0" fontId="8" fillId="8" borderId="50" xfId="0" applyFont="1" applyFill="1" applyBorder="1" applyAlignment="1">
      <alignment horizontal="center"/>
    </xf>
    <xf numFmtId="0" fontId="8" fillId="8" borderId="47" xfId="0" applyFont="1" applyFill="1" applyBorder="1" applyAlignment="1">
      <alignment horizontal="center"/>
    </xf>
    <xf numFmtId="0" fontId="0" fillId="0" borderId="0" xfId="0" applyAlignment="1">
      <alignment horizontal="center"/>
    </xf>
    <xf numFmtId="0" fontId="13" fillId="0" borderId="0" xfId="0" applyFont="1"/>
    <xf numFmtId="0" fontId="13" fillId="0" borderId="0" xfId="0" applyFont="1" applyAlignment="1">
      <alignment horizontal="center"/>
    </xf>
    <xf numFmtId="14" fontId="13" fillId="0" borderId="0" xfId="0" applyNumberFormat="1" applyFont="1"/>
    <xf numFmtId="164" fontId="13" fillId="0" borderId="0" xfId="0" applyNumberFormat="1" applyFont="1"/>
    <xf numFmtId="14" fontId="13" fillId="0" borderId="0" xfId="0" applyNumberFormat="1" applyFont="1" applyAlignment="1">
      <alignment horizontal="center"/>
    </xf>
    <xf numFmtId="14" fontId="14" fillId="7" borderId="33" xfId="0" applyNumberFormat="1" applyFont="1" applyFill="1" applyBorder="1" applyAlignment="1">
      <alignment horizontal="center"/>
    </xf>
    <xf numFmtId="0" fontId="0" fillId="7" borderId="33" xfId="0" applyFill="1" applyBorder="1" applyAlignment="1">
      <alignment horizontal="center"/>
    </xf>
    <xf numFmtId="0" fontId="15" fillId="7" borderId="33" xfId="0" applyFont="1" applyFill="1" applyBorder="1" applyAlignment="1">
      <alignment horizontal="center"/>
    </xf>
    <xf numFmtId="0" fontId="14" fillId="7" borderId="33" xfId="0" applyFont="1" applyFill="1" applyBorder="1" applyAlignment="1">
      <alignment horizontal="center"/>
    </xf>
    <xf numFmtId="164" fontId="15" fillId="7" borderId="33" xfId="0" applyNumberFormat="1" applyFont="1" applyFill="1" applyBorder="1" applyAlignment="1">
      <alignment horizontal="center"/>
    </xf>
    <xf numFmtId="14" fontId="15" fillId="7" borderId="33" xfId="0" applyNumberFormat="1" applyFont="1" applyFill="1" applyBorder="1" applyAlignment="1">
      <alignment horizontal="center"/>
    </xf>
    <xf numFmtId="0" fontId="15" fillId="0" borderId="33" xfId="0" applyFont="1" applyBorder="1" applyAlignment="1">
      <alignment horizontal="center"/>
    </xf>
    <xf numFmtId="0" fontId="16" fillId="7" borderId="0" xfId="0" applyFont="1" applyFill="1" applyBorder="1" applyAlignment="1">
      <alignment horizontal="center"/>
    </xf>
    <xf numFmtId="0" fontId="16" fillId="0" borderId="0" xfId="0" applyFont="1" applyAlignment="1">
      <alignment horizontal="center"/>
    </xf>
    <xf numFmtId="0" fontId="16" fillId="0" borderId="0" xfId="0" applyFont="1"/>
    <xf numFmtId="0" fontId="14" fillId="0" borderId="8" xfId="0" applyFont="1" applyBorder="1" applyAlignment="1">
      <alignment horizontal="center"/>
    </xf>
    <xf numFmtId="0" fontId="17" fillId="0" borderId="0" xfId="0" applyFont="1"/>
    <xf numFmtId="0" fontId="14" fillId="0" borderId="0" xfId="0" applyFont="1" applyBorder="1" applyAlignment="1">
      <alignment horizontal="center"/>
    </xf>
    <xf numFmtId="14" fontId="14" fillId="0" borderId="27" xfId="0" applyNumberFormat="1" applyFont="1" applyBorder="1" applyAlignment="1">
      <alignment horizontal="center"/>
    </xf>
    <xf numFmtId="14" fontId="14" fillId="0" borderId="27" xfId="0" applyNumberFormat="1" applyFont="1" applyFill="1" applyBorder="1" applyAlignment="1">
      <alignment horizontal="center"/>
    </xf>
    <xf numFmtId="0" fontId="17" fillId="0" borderId="0" xfId="0" applyFont="1" applyAlignment="1">
      <alignment horizontal="center"/>
    </xf>
    <xf numFmtId="0" fontId="0" fillId="0" borderId="0" xfId="0" applyAlignment="1">
      <alignment horizontal="center"/>
    </xf>
    <xf numFmtId="14" fontId="0" fillId="7" borderId="33" xfId="0" applyNumberFormat="1" applyFill="1" applyBorder="1" applyAlignment="1">
      <alignment horizontal="center"/>
    </xf>
    <xf numFmtId="14" fontId="14" fillId="7" borderId="53" xfId="0" applyNumberFormat="1" applyFont="1" applyFill="1" applyBorder="1" applyAlignment="1">
      <alignment horizontal="center"/>
    </xf>
    <xf numFmtId="0" fontId="0" fillId="7" borderId="53" xfId="0" applyFill="1" applyBorder="1" applyAlignment="1">
      <alignment horizontal="center"/>
    </xf>
    <xf numFmtId="0" fontId="15" fillId="7" borderId="53" xfId="0" applyFont="1" applyFill="1" applyBorder="1" applyAlignment="1">
      <alignment horizontal="center"/>
    </xf>
    <xf numFmtId="0" fontId="14" fillId="7" borderId="53" xfId="0" applyFont="1" applyFill="1" applyBorder="1" applyAlignment="1">
      <alignment horizontal="center"/>
    </xf>
    <xf numFmtId="0" fontId="0" fillId="0" borderId="45" xfId="0" applyBorder="1"/>
    <xf numFmtId="0" fontId="0" fillId="11" borderId="27" xfId="0" applyFill="1" applyBorder="1" applyAlignment="1">
      <alignment horizontal="center"/>
    </xf>
    <xf numFmtId="0" fontId="0" fillId="11" borderId="29" xfId="0" applyFill="1" applyBorder="1" applyAlignment="1">
      <alignment horizontal="center"/>
    </xf>
    <xf numFmtId="0" fontId="18" fillId="0" borderId="46" xfId="0" applyFont="1" applyBorder="1"/>
    <xf numFmtId="0" fontId="18" fillId="11" borderId="33" xfId="0" applyFont="1" applyFill="1" applyBorder="1" applyAlignment="1">
      <alignment horizontal="center"/>
    </xf>
    <xf numFmtId="0" fontId="18" fillId="11" borderId="47" xfId="0" applyFont="1" applyFill="1" applyBorder="1" applyAlignment="1">
      <alignment horizontal="center"/>
    </xf>
    <xf numFmtId="0" fontId="18" fillId="11" borderId="46" xfId="0" applyFont="1" applyFill="1" applyBorder="1"/>
    <xf numFmtId="0" fontId="18" fillId="0" borderId="33" xfId="0" applyFont="1" applyBorder="1" applyAlignment="1">
      <alignment horizontal="center"/>
    </xf>
    <xf numFmtId="0" fontId="18" fillId="0" borderId="47" xfId="0" applyFont="1" applyBorder="1" applyAlignment="1">
      <alignment horizontal="center"/>
    </xf>
    <xf numFmtId="0" fontId="18" fillId="11" borderId="48" xfId="0" applyFont="1" applyFill="1" applyBorder="1"/>
    <xf numFmtId="0" fontId="18" fillId="0" borderId="49" xfId="0" applyFont="1" applyBorder="1" applyAlignment="1">
      <alignment horizontal="center"/>
    </xf>
    <xf numFmtId="0" fontId="18" fillId="0" borderId="50" xfId="0" applyFont="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8" fillId="10" borderId="46" xfId="0" applyFont="1" applyFill="1" applyBorder="1"/>
    <xf numFmtId="0" fontId="18" fillId="10" borderId="33" xfId="0" applyFont="1" applyFill="1" applyBorder="1" applyAlignment="1">
      <alignment horizontal="center"/>
    </xf>
    <xf numFmtId="0" fontId="18" fillId="10" borderId="47" xfId="0"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19" fillId="0" borderId="0" xfId="0" applyFont="1"/>
    <xf numFmtId="0" fontId="19" fillId="0" borderId="0" xfId="0" applyFont="1" applyAlignment="1">
      <alignment horizontal="center"/>
    </xf>
    <xf numFmtId="0" fontId="20" fillId="0" borderId="55" xfId="0" applyFont="1" applyBorder="1" applyAlignment="1">
      <alignment horizontal="center"/>
    </xf>
    <xf numFmtId="0" fontId="20" fillId="0" borderId="27" xfId="0" applyFont="1" applyBorder="1" applyAlignment="1">
      <alignment horizontal="center"/>
    </xf>
    <xf numFmtId="14" fontId="20" fillId="0" borderId="27" xfId="0" applyNumberFormat="1" applyFont="1" applyBorder="1" applyAlignment="1">
      <alignment horizontal="center"/>
    </xf>
    <xf numFmtId="14" fontId="20" fillId="0" borderId="27" xfId="0" quotePrefix="1" applyNumberFormat="1" applyFont="1" applyBorder="1" applyAlignment="1">
      <alignment horizontal="center"/>
    </xf>
    <xf numFmtId="14" fontId="20" fillId="0" borderId="27" xfId="0" applyNumberFormat="1" applyFont="1" applyFill="1" applyBorder="1" applyAlignment="1">
      <alignment horizontal="center"/>
    </xf>
    <xf numFmtId="14" fontId="20" fillId="5" borderId="27" xfId="0" applyNumberFormat="1" applyFont="1" applyFill="1" applyBorder="1" applyAlignment="1">
      <alignment horizontal="center"/>
    </xf>
    <xf numFmtId="14" fontId="20" fillId="8" borderId="27" xfId="0" applyNumberFormat="1" applyFont="1" applyFill="1" applyBorder="1" applyAlignment="1">
      <alignment horizontal="center"/>
    </xf>
    <xf numFmtId="0" fontId="20" fillId="0" borderId="63" xfId="0" applyFont="1" applyBorder="1" applyAlignment="1">
      <alignment horizontal="center"/>
    </xf>
    <xf numFmtId="0" fontId="20" fillId="0" borderId="33" xfId="0" applyFont="1" applyBorder="1" applyAlignment="1">
      <alignment horizontal="center"/>
    </xf>
    <xf numFmtId="0" fontId="20" fillId="5" borderId="33" xfId="0" applyFont="1" applyFill="1" applyBorder="1" applyAlignment="1">
      <alignment horizontal="center"/>
    </xf>
    <xf numFmtId="0" fontId="20" fillId="8" borderId="33" xfId="0" applyFont="1" applyFill="1" applyBorder="1" applyAlignment="1">
      <alignment horizontal="center"/>
    </xf>
    <xf numFmtId="0" fontId="20" fillId="8" borderId="47" xfId="0" applyFont="1" applyFill="1" applyBorder="1" applyAlignment="1">
      <alignment horizontal="center"/>
    </xf>
    <xf numFmtId="0" fontId="20" fillId="5" borderId="47" xfId="0" applyFont="1" applyFill="1" applyBorder="1" applyAlignment="1">
      <alignment horizontal="center"/>
    </xf>
    <xf numFmtId="0" fontId="20" fillId="7" borderId="0" xfId="0" applyFont="1" applyFill="1" applyAlignment="1">
      <alignment horizontal="center"/>
    </xf>
    <xf numFmtId="0" fontId="19" fillId="7" borderId="0" xfId="0" applyFont="1" applyFill="1"/>
    <xf numFmtId="0" fontId="20" fillId="5" borderId="27" xfId="0" applyFont="1" applyFill="1" applyBorder="1" applyAlignment="1">
      <alignment horizontal="center"/>
    </xf>
    <xf numFmtId="0" fontId="20" fillId="8" borderId="27" xfId="0" applyFont="1" applyFill="1" applyBorder="1" applyAlignment="1">
      <alignment horizontal="center"/>
    </xf>
    <xf numFmtId="0" fontId="20" fillId="8" borderId="29" xfId="0" applyFont="1" applyFill="1" applyBorder="1" applyAlignment="1">
      <alignment horizontal="center"/>
    </xf>
    <xf numFmtId="0" fontId="20" fillId="5" borderId="29" xfId="0" applyFont="1" applyFill="1" applyBorder="1" applyAlignment="1">
      <alignment horizontal="center"/>
    </xf>
    <xf numFmtId="0" fontId="20" fillId="0" borderId="65" xfId="0" applyFont="1" applyBorder="1" applyAlignment="1">
      <alignment horizontal="center"/>
    </xf>
    <xf numFmtId="0" fontId="20" fillId="0" borderId="14" xfId="0" applyFont="1" applyBorder="1" applyAlignment="1">
      <alignment horizontal="center"/>
    </xf>
    <xf numFmtId="0" fontId="20" fillId="5" borderId="14" xfId="0" applyFont="1" applyFill="1" applyBorder="1" applyAlignment="1">
      <alignment horizontal="center"/>
    </xf>
    <xf numFmtId="0" fontId="20" fillId="8" borderId="14" xfId="0" applyFont="1" applyFill="1" applyBorder="1" applyAlignment="1">
      <alignment horizontal="center"/>
    </xf>
    <xf numFmtId="0" fontId="20" fillId="8" borderId="22" xfId="0" applyFont="1" applyFill="1" applyBorder="1" applyAlignment="1">
      <alignment horizontal="center"/>
    </xf>
    <xf numFmtId="0" fontId="20" fillId="5" borderId="22" xfId="0" applyFont="1" applyFill="1" applyBorder="1" applyAlignment="1">
      <alignment horizontal="center"/>
    </xf>
    <xf numFmtId="0" fontId="20" fillId="12" borderId="47" xfId="0" applyFont="1" applyFill="1" applyBorder="1" applyAlignment="1">
      <alignment horizontal="center"/>
    </xf>
    <xf numFmtId="0" fontId="20" fillId="12" borderId="63" xfId="0" applyFont="1" applyFill="1" applyBorder="1" applyAlignment="1">
      <alignment horizontal="center"/>
    </xf>
    <xf numFmtId="0" fontId="20" fillId="12" borderId="33" xfId="0" applyFont="1" applyFill="1" applyBorder="1" applyAlignment="1">
      <alignment horizontal="center"/>
    </xf>
    <xf numFmtId="0" fontId="20" fillId="10" borderId="63" xfId="0" applyFont="1" applyFill="1" applyBorder="1" applyAlignment="1">
      <alignment horizontal="center"/>
    </xf>
    <xf numFmtId="0" fontId="20" fillId="10" borderId="33" xfId="0" applyFont="1" applyFill="1" applyBorder="1" applyAlignment="1">
      <alignment horizontal="center"/>
    </xf>
    <xf numFmtId="0" fontId="20" fillId="0" borderId="53" xfId="0" applyFont="1" applyBorder="1" applyAlignment="1">
      <alignment horizontal="center"/>
    </xf>
    <xf numFmtId="0" fontId="20" fillId="8" borderId="47" xfId="0" applyFont="1" applyFill="1" applyBorder="1" applyAlignment="1">
      <alignment horizontal="center" vertical="center"/>
    </xf>
    <xf numFmtId="0" fontId="20" fillId="7" borderId="63" xfId="0" applyFont="1" applyFill="1" applyBorder="1" applyAlignment="1">
      <alignment horizontal="center"/>
    </xf>
    <xf numFmtId="0" fontId="20" fillId="7" borderId="33" xfId="0" applyFont="1" applyFill="1" applyBorder="1" applyAlignment="1">
      <alignment horizontal="center"/>
    </xf>
    <xf numFmtId="0" fontId="20" fillId="0" borderId="58" xfId="0" applyFont="1" applyBorder="1" applyAlignment="1">
      <alignment horizontal="center"/>
    </xf>
    <xf numFmtId="0" fontId="20" fillId="5" borderId="53" xfId="0" applyFont="1" applyFill="1" applyBorder="1" applyAlignment="1">
      <alignment horizontal="center"/>
    </xf>
    <xf numFmtId="0" fontId="20" fillId="8" borderId="53" xfId="0" applyFont="1" applyFill="1" applyBorder="1" applyAlignment="1">
      <alignment horizontal="center"/>
    </xf>
    <xf numFmtId="0" fontId="20" fillId="8" borderId="23" xfId="0" applyFont="1" applyFill="1" applyBorder="1" applyAlignment="1">
      <alignment horizontal="center"/>
    </xf>
    <xf numFmtId="0" fontId="20" fillId="5" borderId="23" xfId="0" applyFont="1" applyFill="1" applyBorder="1" applyAlignment="1">
      <alignment horizontal="center"/>
    </xf>
    <xf numFmtId="0" fontId="20" fillId="7" borderId="10" xfId="0" applyFont="1" applyFill="1" applyBorder="1" applyAlignment="1">
      <alignment horizontal="center"/>
    </xf>
    <xf numFmtId="0" fontId="22" fillId="9" borderId="29" xfId="0" applyFont="1" applyFill="1" applyBorder="1" applyAlignment="1">
      <alignment horizontal="center"/>
    </xf>
    <xf numFmtId="0" fontId="22" fillId="9" borderId="47" xfId="0" applyFont="1" applyFill="1" applyBorder="1" applyAlignment="1">
      <alignment horizontal="center"/>
    </xf>
    <xf numFmtId="0" fontId="22" fillId="12" borderId="47" xfId="0" applyFont="1" applyFill="1" applyBorder="1" applyAlignment="1">
      <alignment horizontal="center"/>
    </xf>
    <xf numFmtId="0" fontId="22" fillId="10" borderId="47" xfId="0" applyFont="1" applyFill="1" applyBorder="1" applyAlignment="1">
      <alignment horizontal="center"/>
    </xf>
    <xf numFmtId="0" fontId="22" fillId="9" borderId="23" xfId="0" applyFont="1" applyFill="1" applyBorder="1" applyAlignment="1">
      <alignment horizontal="center"/>
    </xf>
    <xf numFmtId="0" fontId="22" fillId="9" borderId="33" xfId="0" applyFont="1" applyFill="1" applyBorder="1" applyAlignment="1">
      <alignment horizontal="center"/>
    </xf>
    <xf numFmtId="166" fontId="20" fillId="7" borderId="0" xfId="0" applyNumberFormat="1" applyFont="1" applyFill="1" applyAlignment="1">
      <alignment horizontal="center"/>
    </xf>
    <xf numFmtId="166" fontId="19" fillId="7" borderId="0" xfId="0" applyNumberFormat="1" applyFont="1" applyFill="1"/>
    <xf numFmtId="166" fontId="20" fillId="7" borderId="0" xfId="0" applyNumberFormat="1" applyFont="1" applyFill="1" applyBorder="1" applyAlignment="1">
      <alignment horizontal="center"/>
    </xf>
    <xf numFmtId="166" fontId="20" fillId="5" borderId="49" xfId="0" applyNumberFormat="1" applyFont="1" applyFill="1" applyBorder="1" applyAlignment="1">
      <alignment horizontal="center"/>
    </xf>
    <xf numFmtId="166" fontId="20" fillId="8" borderId="49" xfId="0" applyNumberFormat="1" applyFont="1" applyFill="1" applyBorder="1" applyAlignment="1">
      <alignment horizontal="center"/>
    </xf>
    <xf numFmtId="166" fontId="20" fillId="0" borderId="59" xfId="0" applyNumberFormat="1" applyFont="1" applyBorder="1" applyAlignment="1">
      <alignment horizontal="center"/>
    </xf>
    <xf numFmtId="166" fontId="20" fillId="0" borderId="10" xfId="0" applyNumberFormat="1" applyFont="1" applyBorder="1" applyAlignment="1">
      <alignment horizontal="center"/>
    </xf>
    <xf numFmtId="14" fontId="20" fillId="0" borderId="26" xfId="0" applyNumberFormat="1" applyFont="1" applyBorder="1" applyAlignment="1">
      <alignment horizontal="center"/>
    </xf>
    <xf numFmtId="0" fontId="20" fillId="0" borderId="75" xfId="0" applyFont="1" applyBorder="1" applyAlignment="1">
      <alignment horizontal="center"/>
    </xf>
    <xf numFmtId="166" fontId="20" fillId="0" borderId="76" xfId="0" applyNumberFormat="1" applyFont="1" applyBorder="1" applyAlignment="1">
      <alignment horizontal="center"/>
    </xf>
    <xf numFmtId="14" fontId="20" fillId="8" borderId="55" xfId="0" applyNumberFormat="1" applyFont="1" applyFill="1" applyBorder="1" applyAlignment="1">
      <alignment horizontal="center"/>
    </xf>
    <xf numFmtId="0" fontId="20" fillId="8" borderId="63" xfId="0" applyFont="1" applyFill="1" applyBorder="1" applyAlignment="1">
      <alignment horizontal="center"/>
    </xf>
    <xf numFmtId="14" fontId="20" fillId="5" borderId="45" xfId="0" applyNumberFormat="1" applyFont="1" applyFill="1" applyBorder="1" applyAlignment="1">
      <alignment horizontal="center"/>
    </xf>
    <xf numFmtId="0" fontId="20" fillId="5" borderId="46" xfId="0" applyFont="1" applyFill="1" applyBorder="1" applyAlignment="1">
      <alignment horizontal="center"/>
    </xf>
    <xf numFmtId="166" fontId="20" fillId="5" borderId="48" xfId="0" applyNumberFormat="1" applyFont="1" applyFill="1" applyBorder="1" applyAlignment="1">
      <alignment horizontal="center"/>
    </xf>
    <xf numFmtId="14" fontId="20" fillId="8" borderId="26" xfId="0" applyNumberFormat="1" applyFont="1" applyFill="1" applyBorder="1" applyAlignment="1">
      <alignment horizontal="center"/>
    </xf>
    <xf numFmtId="0" fontId="20" fillId="8" borderId="75" xfId="0" applyFont="1" applyFill="1" applyBorder="1" applyAlignment="1">
      <alignment horizontal="center"/>
    </xf>
    <xf numFmtId="166" fontId="20" fillId="8" borderId="77" xfId="0" applyNumberFormat="1" applyFont="1" applyFill="1" applyBorder="1" applyAlignment="1">
      <alignment horizontal="center"/>
    </xf>
    <xf numFmtId="14" fontId="20" fillId="5" borderId="26" xfId="0" applyNumberFormat="1" applyFont="1" applyFill="1" applyBorder="1" applyAlignment="1">
      <alignment horizontal="center"/>
    </xf>
    <xf numFmtId="0" fontId="20" fillId="5" borderId="75" xfId="0" applyFont="1" applyFill="1" applyBorder="1" applyAlignment="1">
      <alignment horizontal="center"/>
    </xf>
    <xf numFmtId="166" fontId="20" fillId="5" borderId="77" xfId="0" applyNumberFormat="1" applyFont="1" applyFill="1" applyBorder="1" applyAlignment="1">
      <alignment horizontal="center"/>
    </xf>
    <xf numFmtId="0" fontId="20" fillId="5" borderId="26" xfId="0" applyFont="1" applyFill="1" applyBorder="1" applyAlignment="1">
      <alignment horizontal="center"/>
    </xf>
    <xf numFmtId="0" fontId="20" fillId="5" borderId="13" xfId="0" applyFont="1" applyFill="1" applyBorder="1" applyAlignment="1">
      <alignment horizontal="center"/>
    </xf>
    <xf numFmtId="0" fontId="20" fillId="12" borderId="75" xfId="0" applyFont="1" applyFill="1" applyBorder="1" applyAlignment="1">
      <alignment horizontal="center"/>
    </xf>
    <xf numFmtId="0" fontId="20" fillId="5" borderId="15" xfId="0" applyFont="1" applyFill="1" applyBorder="1" applyAlignment="1">
      <alignment horizontal="center"/>
    </xf>
    <xf numFmtId="166" fontId="20" fillId="7" borderId="19" xfId="0" applyNumberFormat="1" applyFont="1" applyFill="1" applyBorder="1" applyAlignment="1">
      <alignment horizontal="center"/>
    </xf>
    <xf numFmtId="166" fontId="20" fillId="7" borderId="38" xfId="0" applyNumberFormat="1" applyFont="1" applyFill="1" applyBorder="1" applyAlignment="1">
      <alignment horizontal="center"/>
    </xf>
    <xf numFmtId="0" fontId="20" fillId="7" borderId="19" xfId="0" applyFont="1" applyFill="1" applyBorder="1" applyAlignment="1">
      <alignment horizontal="center"/>
    </xf>
    <xf numFmtId="0" fontId="19" fillId="7" borderId="38" xfId="0" applyFont="1" applyFill="1" applyBorder="1"/>
    <xf numFmtId="0" fontId="20" fillId="7" borderId="38" xfId="0" applyFont="1" applyFill="1" applyBorder="1" applyAlignment="1">
      <alignment horizontal="center"/>
    </xf>
    <xf numFmtId="0" fontId="20" fillId="8" borderId="24" xfId="0" applyFont="1" applyFill="1" applyBorder="1" applyAlignment="1">
      <alignment horizontal="center"/>
    </xf>
    <xf numFmtId="0" fontId="20" fillId="8" borderId="11" xfId="0" applyFont="1" applyFill="1" applyBorder="1" applyAlignment="1">
      <alignment horizontal="center"/>
    </xf>
    <xf numFmtId="0" fontId="20" fillId="8" borderId="73" xfId="0" applyFont="1" applyFill="1" applyBorder="1" applyAlignment="1">
      <alignment horizontal="center" vertical="center"/>
    </xf>
    <xf numFmtId="0" fontId="20" fillId="8" borderId="73" xfId="0" applyFont="1" applyFill="1" applyBorder="1" applyAlignment="1">
      <alignment horizontal="center"/>
    </xf>
    <xf numFmtId="0" fontId="20" fillId="12" borderId="73" xfId="0" applyFont="1" applyFill="1" applyBorder="1" applyAlignment="1">
      <alignment horizontal="center"/>
    </xf>
    <xf numFmtId="0" fontId="20" fillId="8" borderId="72" xfId="0" applyFont="1" applyFill="1" applyBorder="1" applyAlignment="1">
      <alignment horizontal="center"/>
    </xf>
    <xf numFmtId="0" fontId="20" fillId="8" borderId="46" xfId="0" applyFont="1" applyFill="1" applyBorder="1" applyAlignment="1">
      <alignment horizontal="center"/>
    </xf>
    <xf numFmtId="0" fontId="20" fillId="8" borderId="61" xfId="0" applyFont="1" applyFill="1" applyBorder="1" applyAlignment="1">
      <alignment horizontal="center"/>
    </xf>
    <xf numFmtId="0" fontId="20" fillId="8" borderId="78" xfId="0" applyFont="1" applyFill="1" applyBorder="1" applyAlignment="1">
      <alignment horizontal="center"/>
    </xf>
    <xf numFmtId="0" fontId="20" fillId="8" borderId="32" xfId="0" applyFont="1" applyFill="1" applyBorder="1" applyAlignment="1">
      <alignment horizontal="center" vertical="center"/>
    </xf>
    <xf numFmtId="0" fontId="20" fillId="8" borderId="32" xfId="0" applyFont="1" applyFill="1" applyBorder="1" applyAlignment="1">
      <alignment horizontal="center"/>
    </xf>
    <xf numFmtId="0" fontId="20" fillId="12" borderId="32" xfId="0" applyFont="1" applyFill="1" applyBorder="1" applyAlignment="1">
      <alignment horizontal="center"/>
    </xf>
    <xf numFmtId="0" fontId="20" fillId="8" borderId="62" xfId="0" applyFont="1" applyFill="1" applyBorder="1" applyAlignment="1">
      <alignment horizontal="center"/>
    </xf>
    <xf numFmtId="0" fontId="19" fillId="7" borderId="0" xfId="0" applyFont="1" applyFill="1" applyBorder="1"/>
    <xf numFmtId="0" fontId="20" fillId="7" borderId="0" xfId="0" applyFont="1" applyFill="1" applyBorder="1" applyAlignment="1">
      <alignment horizontal="center"/>
    </xf>
    <xf numFmtId="0" fontId="20" fillId="8" borderId="26" xfId="0" applyFont="1" applyFill="1" applyBorder="1" applyAlignment="1">
      <alignment horizontal="center"/>
    </xf>
    <xf numFmtId="0" fontId="20" fillId="8" borderId="13" xfId="0" applyFont="1" applyFill="1" applyBorder="1" applyAlignment="1">
      <alignment horizontal="center"/>
    </xf>
    <xf numFmtId="0" fontId="20" fillId="8" borderId="15" xfId="0" applyFont="1" applyFill="1" applyBorder="1" applyAlignment="1">
      <alignment horizontal="center"/>
    </xf>
    <xf numFmtId="0" fontId="20" fillId="5" borderId="45" xfId="0" applyFont="1" applyFill="1" applyBorder="1" applyAlignment="1">
      <alignment horizontal="center"/>
    </xf>
    <xf numFmtId="0" fontId="20" fillId="5" borderId="52" xfId="0" applyFont="1" applyFill="1" applyBorder="1" applyAlignment="1">
      <alignment horizontal="center"/>
    </xf>
    <xf numFmtId="0" fontId="20" fillId="12" borderId="46" xfId="0" applyFont="1" applyFill="1" applyBorder="1" applyAlignment="1">
      <alignment horizontal="center"/>
    </xf>
    <xf numFmtId="0" fontId="20" fillId="5" borderId="71" xfId="0" applyFont="1" applyFill="1" applyBorder="1" applyAlignment="1">
      <alignment horizontal="center"/>
    </xf>
    <xf numFmtId="0" fontId="20" fillId="0" borderId="26" xfId="0" applyFont="1" applyBorder="1" applyAlignment="1">
      <alignment horizontal="center"/>
    </xf>
    <xf numFmtId="0" fontId="20" fillId="0" borderId="13" xfId="0" applyFont="1" applyBorder="1" applyAlignment="1">
      <alignment horizontal="center"/>
    </xf>
    <xf numFmtId="0" fontId="20" fillId="7" borderId="75" xfId="0" applyFont="1" applyFill="1" applyBorder="1" applyAlignment="1">
      <alignment horizontal="center"/>
    </xf>
    <xf numFmtId="0" fontId="20" fillId="0" borderId="15" xfId="0" applyFont="1" applyBorder="1" applyAlignment="1">
      <alignment horizontal="center"/>
    </xf>
    <xf numFmtId="166" fontId="20" fillId="8" borderId="64" xfId="0" applyNumberFormat="1" applyFont="1" applyFill="1" applyBorder="1" applyAlignment="1">
      <alignment horizontal="center"/>
    </xf>
    <xf numFmtId="0" fontId="20" fillId="8" borderId="55" xfId="0" applyFont="1" applyFill="1" applyBorder="1" applyAlignment="1">
      <alignment horizontal="center"/>
    </xf>
    <xf numFmtId="0" fontId="20" fillId="8" borderId="65" xfId="0" applyFont="1" applyFill="1" applyBorder="1" applyAlignment="1">
      <alignment horizontal="center"/>
    </xf>
    <xf numFmtId="0" fontId="20" fillId="8" borderId="58" xfId="0" applyFont="1" applyFill="1" applyBorder="1" applyAlignment="1">
      <alignment horizontal="center"/>
    </xf>
    <xf numFmtId="14" fontId="20" fillId="5" borderId="24" xfId="0" applyNumberFormat="1" applyFont="1" applyFill="1" applyBorder="1" applyAlignment="1">
      <alignment horizontal="center"/>
    </xf>
    <xf numFmtId="0" fontId="20" fillId="5" borderId="73" xfId="0" applyFont="1" applyFill="1" applyBorder="1" applyAlignment="1">
      <alignment horizontal="center"/>
    </xf>
    <xf numFmtId="166" fontId="20" fillId="5" borderId="74" xfId="0" applyNumberFormat="1" applyFont="1" applyFill="1" applyBorder="1" applyAlignment="1">
      <alignment horizontal="center"/>
    </xf>
    <xf numFmtId="166" fontId="20" fillId="7" borderId="2" xfId="0" applyNumberFormat="1" applyFont="1" applyFill="1" applyBorder="1" applyAlignment="1">
      <alignment horizontal="center"/>
    </xf>
    <xf numFmtId="0" fontId="20" fillId="7" borderId="2" xfId="0" applyFont="1" applyFill="1" applyBorder="1" applyAlignment="1">
      <alignment horizontal="center"/>
    </xf>
    <xf numFmtId="0" fontId="20" fillId="5" borderId="24" xfId="0" applyFont="1" applyFill="1" applyBorder="1" applyAlignment="1">
      <alignment horizontal="center"/>
    </xf>
    <xf numFmtId="0" fontId="20" fillId="5" borderId="11" xfId="0" applyFont="1" applyFill="1" applyBorder="1" applyAlignment="1">
      <alignment horizontal="center"/>
    </xf>
    <xf numFmtId="0" fontId="20" fillId="5" borderId="72" xfId="0" applyFont="1" applyFill="1" applyBorder="1" applyAlignment="1">
      <alignment horizontal="center"/>
    </xf>
    <xf numFmtId="0" fontId="23" fillId="0" borderId="0" xfId="0" applyFont="1" applyAlignment="1">
      <alignment vertical="center"/>
    </xf>
    <xf numFmtId="0" fontId="19" fillId="0" borderId="0" xfId="0" applyFont="1" applyAlignment="1">
      <alignment vertical="center"/>
    </xf>
    <xf numFmtId="0" fontId="21" fillId="0" borderId="0" xfId="0" applyFont="1" applyAlignment="1">
      <alignment vertical="center"/>
    </xf>
    <xf numFmtId="14" fontId="20" fillId="12" borderId="24" xfId="0" applyNumberFormat="1" applyFont="1" applyFill="1" applyBorder="1" applyAlignment="1">
      <alignment horizontal="center"/>
    </xf>
    <xf numFmtId="166" fontId="20" fillId="12" borderId="68" xfId="0" applyNumberFormat="1" applyFont="1" applyFill="1" applyBorder="1" applyAlignment="1">
      <alignment horizontal="center"/>
    </xf>
    <xf numFmtId="166" fontId="20" fillId="12" borderId="2" xfId="0" applyNumberFormat="1" applyFont="1" applyFill="1" applyBorder="1" applyAlignment="1">
      <alignment horizontal="center"/>
    </xf>
    <xf numFmtId="0" fontId="20" fillId="12" borderId="2" xfId="0" applyFont="1" applyFill="1" applyBorder="1" applyAlignment="1">
      <alignment horizontal="center"/>
    </xf>
    <xf numFmtId="0" fontId="20" fillId="12" borderId="24" xfId="0" applyFont="1" applyFill="1" applyBorder="1" applyAlignment="1">
      <alignment horizontal="center"/>
    </xf>
    <xf numFmtId="0" fontId="20" fillId="12" borderId="11" xfId="0" applyFont="1" applyFill="1" applyBorder="1" applyAlignment="1">
      <alignment horizontal="center"/>
    </xf>
    <xf numFmtId="0" fontId="20" fillId="12" borderId="72" xfId="0" applyFont="1" applyFill="1" applyBorder="1" applyAlignment="1">
      <alignment horizontal="center"/>
    </xf>
    <xf numFmtId="0" fontId="0" fillId="0" borderId="0" xfId="0" applyAlignment="1">
      <alignment horizontal="center"/>
    </xf>
    <xf numFmtId="0" fontId="26" fillId="12" borderId="3" xfId="0" applyFont="1" applyFill="1" applyBorder="1" applyAlignment="1">
      <alignment horizontal="center" vertical="center"/>
    </xf>
    <xf numFmtId="0" fontId="26" fillId="0" borderId="8" xfId="0" applyFont="1" applyBorder="1" applyAlignment="1">
      <alignment horizontal="center" vertical="center"/>
    </xf>
    <xf numFmtId="0" fontId="26" fillId="0" borderId="6" xfId="0" applyFont="1" applyBorder="1" applyAlignment="1">
      <alignment horizontal="center" vertical="center"/>
    </xf>
    <xf numFmtId="0" fontId="26" fillId="5" borderId="3" xfId="0" applyFont="1" applyFill="1" applyBorder="1" applyAlignment="1">
      <alignment horizontal="center" vertical="center"/>
    </xf>
    <xf numFmtId="0" fontId="26" fillId="8" borderId="54" xfId="0" applyFont="1" applyFill="1" applyBorder="1" applyAlignment="1">
      <alignment horizontal="center" vertical="center"/>
    </xf>
    <xf numFmtId="0" fontId="26" fillId="5" borderId="8" xfId="0" applyFont="1" applyFill="1" applyBorder="1" applyAlignment="1">
      <alignment horizontal="center" vertical="center"/>
    </xf>
    <xf numFmtId="0" fontId="26" fillId="8" borderId="8" xfId="0" applyFont="1" applyFill="1" applyBorder="1" applyAlignment="1">
      <alignment horizontal="center" vertical="center"/>
    </xf>
    <xf numFmtId="0" fontId="26" fillId="8" borderId="6" xfId="0" applyFont="1" applyFill="1" applyBorder="1" applyAlignment="1">
      <alignment horizontal="center" vertical="center"/>
    </xf>
    <xf numFmtId="0" fontId="26" fillId="5" borderId="51" xfId="0" applyFont="1" applyFill="1" applyBorder="1" applyAlignment="1">
      <alignment horizontal="center" vertical="center"/>
    </xf>
    <xf numFmtId="0" fontId="26" fillId="8" borderId="17" xfId="0" applyFont="1" applyFill="1" applyBorder="1" applyAlignment="1">
      <alignment horizontal="center" vertical="center"/>
    </xf>
    <xf numFmtId="0" fontId="26" fillId="5" borderId="17" xfId="0" applyFont="1" applyFill="1" applyBorder="1" applyAlignment="1">
      <alignment horizontal="center" vertical="center"/>
    </xf>
    <xf numFmtId="0" fontId="26" fillId="8" borderId="60" xfId="0" applyFont="1" applyFill="1" applyBorder="1" applyAlignment="1">
      <alignment horizontal="center" vertical="center"/>
    </xf>
    <xf numFmtId="0" fontId="26" fillId="5" borderId="6" xfId="0" applyFont="1" applyFill="1" applyBorder="1" applyAlignment="1">
      <alignment horizontal="center" vertical="center"/>
    </xf>
    <xf numFmtId="0" fontId="26" fillId="8" borderId="3" xfId="0" applyFont="1" applyFill="1" applyBorder="1" applyAlignment="1">
      <alignment horizontal="center" vertical="center"/>
    </xf>
    <xf numFmtId="0" fontId="27" fillId="0" borderId="0" xfId="0" applyFont="1" applyAlignment="1">
      <alignment vertical="center"/>
    </xf>
    <xf numFmtId="0" fontId="27" fillId="12" borderId="2" xfId="0" applyFont="1" applyFill="1" applyBorder="1" applyAlignment="1">
      <alignment horizontal="center" vertical="center"/>
    </xf>
    <xf numFmtId="0" fontId="27" fillId="0" borderId="0" xfId="0" applyFont="1" applyAlignment="1">
      <alignment horizontal="center" vertical="center"/>
    </xf>
    <xf numFmtId="0" fontId="27" fillId="0" borderId="2" xfId="0" applyFont="1" applyBorder="1" applyAlignment="1">
      <alignment horizontal="center" vertical="center"/>
    </xf>
    <xf numFmtId="0" fontId="27" fillId="0" borderId="19" xfId="0" applyFont="1" applyBorder="1" applyAlignment="1">
      <alignment horizontal="center" vertical="center"/>
    </xf>
    <xf numFmtId="0" fontId="27" fillId="0" borderId="0" xfId="0" applyFont="1" applyBorder="1" applyAlignment="1">
      <alignment horizontal="center" vertical="center"/>
    </xf>
    <xf numFmtId="0" fontId="27" fillId="0" borderId="38" xfId="0" applyFont="1" applyBorder="1" applyAlignment="1">
      <alignment horizontal="center" vertical="center"/>
    </xf>
    <xf numFmtId="0" fontId="27" fillId="0" borderId="0" xfId="0" applyFont="1" applyBorder="1" applyAlignment="1">
      <alignment vertical="center"/>
    </xf>
    <xf numFmtId="0" fontId="27" fillId="0" borderId="38" xfId="0" applyFont="1" applyBorder="1" applyAlignment="1">
      <alignment vertical="center"/>
    </xf>
    <xf numFmtId="0" fontId="29" fillId="7" borderId="0" xfId="0" applyFont="1" applyFill="1" applyAlignment="1">
      <alignment horizontal="center"/>
    </xf>
    <xf numFmtId="0" fontId="22" fillId="9" borderId="45" xfId="0" applyFont="1" applyFill="1" applyBorder="1" applyAlignment="1">
      <alignment horizontal="center"/>
    </xf>
    <xf numFmtId="0" fontId="22" fillId="9" borderId="46" xfId="0" applyFont="1" applyFill="1" applyBorder="1" applyAlignment="1">
      <alignment horizontal="center"/>
    </xf>
    <xf numFmtId="0" fontId="22" fillId="12" borderId="46" xfId="0" applyFont="1" applyFill="1" applyBorder="1" applyAlignment="1">
      <alignment horizontal="center"/>
    </xf>
    <xf numFmtId="0" fontId="22" fillId="9" borderId="71" xfId="0" applyFont="1" applyFill="1" applyBorder="1" applyAlignment="1">
      <alignment horizontal="center"/>
    </xf>
    <xf numFmtId="0" fontId="16" fillId="0" borderId="12" xfId="0" applyFont="1" applyFill="1" applyBorder="1" applyAlignment="1">
      <alignment horizontal="center"/>
    </xf>
    <xf numFmtId="0" fontId="0" fillId="0" borderId="0" xfId="0" applyFill="1" applyBorder="1" applyAlignment="1">
      <alignment horizontal="center"/>
    </xf>
    <xf numFmtId="0" fontId="0" fillId="0" borderId="33" xfId="0" applyBorder="1" applyAlignment="1">
      <alignment horizontal="center"/>
    </xf>
    <xf numFmtId="0" fontId="0" fillId="0" borderId="14" xfId="0" applyBorder="1" applyAlignment="1">
      <alignment horizontal="center"/>
    </xf>
    <xf numFmtId="0" fontId="0" fillId="0" borderId="49" xfId="0" applyFill="1" applyBorder="1" applyAlignment="1">
      <alignment horizontal="center"/>
    </xf>
    <xf numFmtId="0" fontId="16" fillId="0" borderId="49" xfId="0" applyFont="1" applyFill="1" applyBorder="1" applyAlignment="1">
      <alignment horizontal="center"/>
    </xf>
    <xf numFmtId="0" fontId="30" fillId="0" borderId="0" xfId="0" applyFont="1" applyAlignment="1">
      <alignment horizontal="center"/>
    </xf>
    <xf numFmtId="0" fontId="30" fillId="0" borderId="0" xfId="0" applyFont="1"/>
    <xf numFmtId="0" fontId="31" fillId="0" borderId="0" xfId="0" applyFont="1" applyBorder="1" applyAlignment="1">
      <alignment horizontal="center"/>
    </xf>
    <xf numFmtId="14" fontId="31" fillId="0" borderId="55" xfId="0" applyNumberFormat="1" applyFont="1" applyBorder="1" applyAlignment="1">
      <alignment horizontal="center"/>
    </xf>
    <xf numFmtId="14" fontId="31" fillId="0" borderId="27" xfId="0" applyNumberFormat="1" applyFont="1" applyBorder="1" applyAlignment="1">
      <alignment horizontal="center"/>
    </xf>
    <xf numFmtId="14" fontId="31" fillId="0" borderId="27" xfId="0" quotePrefix="1" applyNumberFormat="1" applyFont="1" applyBorder="1" applyAlignment="1">
      <alignment horizontal="center"/>
    </xf>
    <xf numFmtId="14" fontId="31" fillId="5" borderId="27" xfId="0" applyNumberFormat="1" applyFont="1" applyFill="1" applyBorder="1" applyAlignment="1">
      <alignment horizontal="center"/>
    </xf>
    <xf numFmtId="14" fontId="31" fillId="8" borderId="27" xfId="0" applyNumberFormat="1" applyFont="1" applyFill="1" applyBorder="1" applyAlignment="1">
      <alignment horizontal="center"/>
    </xf>
    <xf numFmtId="14" fontId="31" fillId="8" borderId="29" xfId="0" applyNumberFormat="1" applyFont="1" applyFill="1" applyBorder="1" applyAlignment="1">
      <alignment horizontal="center"/>
    </xf>
    <xf numFmtId="14" fontId="31" fillId="5" borderId="29" xfId="0" applyNumberFormat="1" applyFont="1" applyFill="1" applyBorder="1" applyAlignment="1">
      <alignment horizontal="center"/>
    </xf>
    <xf numFmtId="14" fontId="31" fillId="8" borderId="25" xfId="0" applyNumberFormat="1" applyFont="1" applyFill="1" applyBorder="1" applyAlignment="1">
      <alignment horizontal="center"/>
    </xf>
    <xf numFmtId="14" fontId="31" fillId="5" borderId="25" xfId="0" applyNumberFormat="1" applyFont="1" applyFill="1" applyBorder="1" applyAlignment="1">
      <alignment horizontal="center"/>
    </xf>
    <xf numFmtId="0" fontId="31" fillId="0" borderId="63" xfId="0" applyFont="1" applyBorder="1" applyAlignment="1">
      <alignment horizontal="center"/>
    </xf>
    <xf numFmtId="0" fontId="31" fillId="0" borderId="33" xfId="0" applyFont="1" applyBorder="1" applyAlignment="1">
      <alignment horizontal="center"/>
    </xf>
    <xf numFmtId="0" fontId="31" fillId="5" borderId="33" xfId="0" applyFont="1" applyFill="1" applyBorder="1" applyAlignment="1">
      <alignment horizontal="center"/>
    </xf>
    <xf numFmtId="0" fontId="31" fillId="8" borderId="33" xfId="0" applyFont="1" applyFill="1" applyBorder="1" applyAlignment="1">
      <alignment horizontal="center"/>
    </xf>
    <xf numFmtId="0" fontId="31" fillId="8" borderId="47" xfId="0" applyFont="1" applyFill="1" applyBorder="1" applyAlignment="1">
      <alignment horizontal="center"/>
    </xf>
    <xf numFmtId="0" fontId="31" fillId="5" borderId="47" xfId="0" applyFont="1" applyFill="1" applyBorder="1" applyAlignment="1">
      <alignment horizontal="center"/>
    </xf>
    <xf numFmtId="0" fontId="31" fillId="8" borderId="30" xfId="0" applyFont="1" applyFill="1" applyBorder="1" applyAlignment="1">
      <alignment horizontal="center"/>
    </xf>
    <xf numFmtId="0" fontId="31" fillId="5" borderId="30" xfId="0" applyFont="1" applyFill="1" applyBorder="1" applyAlignment="1">
      <alignment horizontal="center"/>
    </xf>
    <xf numFmtId="0" fontId="31" fillId="8" borderId="30" xfId="0" applyFont="1" applyFill="1" applyBorder="1" applyAlignment="1">
      <alignment horizontal="center" vertical="center"/>
    </xf>
    <xf numFmtId="0" fontId="31" fillId="0" borderId="64" xfId="0" applyFont="1" applyBorder="1" applyAlignment="1">
      <alignment horizontal="center"/>
    </xf>
    <xf numFmtId="0" fontId="31" fillId="0" borderId="49" xfId="0" applyFont="1" applyBorder="1" applyAlignment="1">
      <alignment horizontal="center"/>
    </xf>
    <xf numFmtId="0" fontId="31" fillId="5" borderId="49" xfId="0" applyFont="1" applyFill="1" applyBorder="1" applyAlignment="1">
      <alignment horizontal="center"/>
    </xf>
    <xf numFmtId="0" fontId="31" fillId="8" borderId="49" xfId="0" applyFont="1" applyFill="1" applyBorder="1" applyAlignment="1">
      <alignment horizontal="center"/>
    </xf>
    <xf numFmtId="0" fontId="31" fillId="8" borderId="50" xfId="0" applyFont="1" applyFill="1" applyBorder="1" applyAlignment="1">
      <alignment horizontal="center"/>
    </xf>
    <xf numFmtId="0" fontId="31" fillId="5" borderId="50" xfId="0" applyFont="1" applyFill="1" applyBorder="1" applyAlignment="1">
      <alignment horizontal="center"/>
    </xf>
    <xf numFmtId="0" fontId="31" fillId="7" borderId="0" xfId="0" applyFont="1" applyFill="1" applyAlignment="1">
      <alignment horizontal="center"/>
    </xf>
    <xf numFmtId="0" fontId="30" fillId="7" borderId="0" xfId="0" applyFont="1" applyFill="1"/>
    <xf numFmtId="0" fontId="31" fillId="9" borderId="24" xfId="0" applyFont="1" applyFill="1" applyBorder="1" applyAlignment="1">
      <alignment horizontal="left"/>
    </xf>
    <xf numFmtId="0" fontId="31" fillId="7" borderId="55" xfId="0" applyFont="1" applyFill="1" applyBorder="1" applyAlignment="1">
      <alignment horizontal="center"/>
    </xf>
    <xf numFmtId="0" fontId="31" fillId="0" borderId="27" xfId="0" applyFont="1" applyBorder="1" applyAlignment="1">
      <alignment horizontal="center"/>
    </xf>
    <xf numFmtId="0" fontId="31" fillId="0" borderId="35" xfId="0" applyFont="1" applyBorder="1" applyAlignment="1">
      <alignment horizontal="center"/>
    </xf>
    <xf numFmtId="0" fontId="31" fillId="5" borderId="27" xfId="0" applyFont="1" applyFill="1" applyBorder="1" applyAlignment="1">
      <alignment horizontal="center" vertical="center"/>
    </xf>
    <xf numFmtId="0" fontId="31" fillId="8" borderId="27" xfId="0" applyFont="1" applyFill="1" applyBorder="1" applyAlignment="1">
      <alignment horizontal="center" vertical="center"/>
    </xf>
    <xf numFmtId="0" fontId="31" fillId="5" borderId="27" xfId="0" applyFont="1" applyFill="1" applyBorder="1" applyAlignment="1">
      <alignment horizontal="center"/>
    </xf>
    <xf numFmtId="0" fontId="31" fillId="8" borderId="29" xfId="0" applyFont="1" applyFill="1" applyBorder="1" applyAlignment="1">
      <alignment horizontal="center"/>
    </xf>
    <xf numFmtId="0" fontId="31" fillId="8" borderId="27" xfId="0" applyFont="1" applyFill="1" applyBorder="1" applyAlignment="1">
      <alignment horizontal="center"/>
    </xf>
    <xf numFmtId="0" fontId="31" fillId="5" borderId="29" xfId="0" applyFont="1" applyFill="1" applyBorder="1" applyAlignment="1">
      <alignment horizontal="center"/>
    </xf>
    <xf numFmtId="0" fontId="31" fillId="5" borderId="61" xfId="0" applyFont="1" applyFill="1" applyBorder="1" applyAlignment="1">
      <alignment horizontal="center" vertical="center"/>
    </xf>
    <xf numFmtId="0" fontId="31" fillId="8" borderId="61" xfId="0" applyFont="1" applyFill="1" applyBorder="1" applyAlignment="1">
      <alignment horizontal="center" vertical="center"/>
    </xf>
    <xf numFmtId="0" fontId="31" fillId="9" borderId="73" xfId="0" applyFont="1" applyFill="1" applyBorder="1" applyAlignment="1">
      <alignment horizontal="left"/>
    </xf>
    <xf numFmtId="0" fontId="31" fillId="7" borderId="63" xfId="0" applyFont="1" applyFill="1" applyBorder="1" applyAlignment="1">
      <alignment horizontal="center"/>
    </xf>
    <xf numFmtId="0" fontId="31" fillId="7" borderId="33" xfId="0" applyFont="1" applyFill="1" applyBorder="1" applyAlignment="1">
      <alignment horizontal="center"/>
    </xf>
    <xf numFmtId="0" fontId="31" fillId="9" borderId="74" xfId="0" applyFont="1" applyFill="1" applyBorder="1" applyAlignment="1">
      <alignment horizontal="left"/>
    </xf>
    <xf numFmtId="0" fontId="31" fillId="0" borderId="49" xfId="0" applyFont="1" applyBorder="1" applyAlignment="1">
      <alignment horizontal="center" vertical="center"/>
    </xf>
    <xf numFmtId="0" fontId="31" fillId="7" borderId="10" xfId="0" applyFont="1" applyFill="1" applyBorder="1" applyAlignment="1">
      <alignment horizontal="center"/>
    </xf>
    <xf numFmtId="0" fontId="31" fillId="0" borderId="51" xfId="0" applyFont="1" applyBorder="1"/>
    <xf numFmtId="0" fontId="31" fillId="0" borderId="8" xfId="0" applyFont="1" applyBorder="1" applyAlignment="1">
      <alignment horizontal="center"/>
    </xf>
    <xf numFmtId="0" fontId="31" fillId="5" borderId="8" xfId="0" applyFont="1" applyFill="1" applyBorder="1" applyAlignment="1">
      <alignment horizontal="center"/>
    </xf>
    <xf numFmtId="0" fontId="31" fillId="8" borderId="8" xfId="0" applyFont="1" applyFill="1" applyBorder="1" applyAlignment="1">
      <alignment horizontal="center"/>
    </xf>
    <xf numFmtId="0" fontId="31" fillId="8" borderId="17" xfId="0" applyFont="1" applyFill="1" applyBorder="1" applyAlignment="1">
      <alignment horizontal="center"/>
    </xf>
    <xf numFmtId="0" fontId="31" fillId="5" borderId="17" xfId="0" applyFont="1" applyFill="1" applyBorder="1" applyAlignment="1">
      <alignment horizontal="center"/>
    </xf>
    <xf numFmtId="0" fontId="5" fillId="0" borderId="33" xfId="1" applyFont="1" applyBorder="1" applyAlignment="1">
      <alignment horizontal="center"/>
    </xf>
    <xf numFmtId="164" fontId="5" fillId="0" borderId="33" xfId="1" applyNumberFormat="1" applyFont="1" applyBorder="1" applyAlignment="1">
      <alignment horizontal="center"/>
    </xf>
    <xf numFmtId="165" fontId="5" fillId="0" borderId="33" xfId="1" applyNumberFormat="1" applyFont="1" applyBorder="1" applyAlignment="1">
      <alignment horizontal="center"/>
    </xf>
    <xf numFmtId="1" fontId="5" fillId="0" borderId="33" xfId="1" applyNumberFormat="1" applyFont="1" applyBorder="1" applyAlignment="1">
      <alignment horizontal="center"/>
    </xf>
    <xf numFmtId="0" fontId="7" fillId="0" borderId="33" xfId="1" applyFont="1" applyBorder="1" applyAlignment="1">
      <alignment horizontal="center"/>
    </xf>
    <xf numFmtId="0" fontId="6" fillId="0" borderId="33" xfId="2" applyFont="1" applyFill="1" applyBorder="1" applyAlignment="1">
      <alignment horizontal="center"/>
    </xf>
    <xf numFmtId="0" fontId="6" fillId="0" borderId="33" xfId="1" applyFont="1" applyFill="1" applyBorder="1" applyAlignment="1">
      <alignment horizontal="center"/>
    </xf>
    <xf numFmtId="0" fontId="6" fillId="0" borderId="33" xfId="1" applyFill="1" applyBorder="1" applyAlignment="1">
      <alignment horizontal="center"/>
    </xf>
    <xf numFmtId="164" fontId="7" fillId="0" borderId="33" xfId="0" applyNumberFormat="1" applyFont="1" applyBorder="1" applyAlignment="1">
      <alignment horizontal="center"/>
    </xf>
    <xf numFmtId="165" fontId="6" fillId="0" borderId="33" xfId="1" applyNumberFormat="1" applyBorder="1" applyAlignment="1">
      <alignment horizontal="center"/>
    </xf>
    <xf numFmtId="1" fontId="6" fillId="0" borderId="33" xfId="1" applyNumberFormat="1" applyFont="1" applyFill="1" applyBorder="1" applyAlignment="1">
      <alignment horizontal="center"/>
    </xf>
    <xf numFmtId="0" fontId="7" fillId="0" borderId="33" xfId="0" applyFont="1" applyFill="1" applyBorder="1" applyAlignment="1">
      <alignment horizontal="center"/>
    </xf>
    <xf numFmtId="165" fontId="6" fillId="0" borderId="33" xfId="1" applyNumberFormat="1" applyFill="1" applyBorder="1" applyAlignment="1">
      <alignment horizontal="center"/>
    </xf>
    <xf numFmtId="1" fontId="7" fillId="0" borderId="33" xfId="0" applyNumberFormat="1" applyFont="1" applyBorder="1" applyAlignment="1">
      <alignment horizontal="center"/>
    </xf>
    <xf numFmtId="0" fontId="7" fillId="0" borderId="33" xfId="0" applyFont="1" applyBorder="1" applyAlignment="1">
      <alignment horizontal="center"/>
    </xf>
    <xf numFmtId="49" fontId="7" fillId="0" borderId="33" xfId="0" applyNumberFormat="1" applyFont="1" applyBorder="1" applyAlignment="1">
      <alignment horizontal="center"/>
    </xf>
    <xf numFmtId="164" fontId="7" fillId="0" borderId="33" xfId="0" applyNumberFormat="1" applyFont="1" applyFill="1" applyBorder="1" applyAlignment="1">
      <alignment horizontal="center"/>
    </xf>
    <xf numFmtId="0" fontId="6" fillId="0" borderId="33" xfId="1" applyFont="1" applyBorder="1" applyAlignment="1">
      <alignment horizontal="center"/>
    </xf>
    <xf numFmtId="0" fontId="6" fillId="0" borderId="33" xfId="1" applyBorder="1" applyAlignment="1">
      <alignment horizontal="center"/>
    </xf>
    <xf numFmtId="1" fontId="6" fillId="0" borderId="33" xfId="1" applyNumberFormat="1" applyFont="1" applyBorder="1" applyAlignment="1">
      <alignment horizontal="center"/>
    </xf>
    <xf numFmtId="1" fontId="6" fillId="0" borderId="33" xfId="2" applyNumberFormat="1" applyFont="1" applyFill="1" applyBorder="1" applyAlignment="1">
      <alignment horizontal="center"/>
    </xf>
    <xf numFmtId="0" fontId="6" fillId="0" borderId="33" xfId="2" applyFont="1" applyBorder="1" applyAlignment="1">
      <alignment horizontal="center"/>
    </xf>
    <xf numFmtId="1" fontId="6" fillId="0" borderId="33" xfId="2" applyNumberFormat="1" applyFont="1" applyBorder="1" applyAlignment="1">
      <alignment horizontal="center"/>
    </xf>
    <xf numFmtId="20" fontId="7" fillId="0" borderId="33" xfId="0" applyNumberFormat="1" applyFont="1" applyBorder="1" applyAlignment="1">
      <alignment horizontal="center"/>
    </xf>
    <xf numFmtId="0" fontId="0" fillId="0" borderId="0" xfId="0" applyNumberFormat="1" applyAlignment="1"/>
    <xf numFmtId="0" fontId="24" fillId="0" borderId="0" xfId="0" applyNumberFormat="1" applyFont="1" applyAlignment="1"/>
    <xf numFmtId="14" fontId="31" fillId="4" borderId="61" xfId="0" applyNumberFormat="1" applyFont="1" applyFill="1" applyBorder="1" applyAlignment="1">
      <alignment horizontal="center"/>
    </xf>
    <xf numFmtId="14" fontId="31" fillId="4" borderId="45" xfId="0" applyNumberFormat="1" applyFont="1" applyFill="1" applyBorder="1" applyAlignment="1">
      <alignment horizontal="center"/>
    </xf>
    <xf numFmtId="14" fontId="31" fillId="4" borderId="29" xfId="0" applyNumberFormat="1" applyFont="1" applyFill="1" applyBorder="1" applyAlignment="1">
      <alignment horizontal="center"/>
    </xf>
    <xf numFmtId="14" fontId="31" fillId="4" borderId="28" xfId="0" applyNumberFormat="1" applyFont="1" applyFill="1" applyBorder="1" applyAlignment="1">
      <alignment horizontal="center"/>
    </xf>
    <xf numFmtId="14" fontId="31" fillId="4" borderId="27" xfId="0" applyNumberFormat="1" applyFont="1" applyFill="1" applyBorder="1" applyAlignment="1">
      <alignment horizontal="center"/>
    </xf>
    <xf numFmtId="14" fontId="31" fillId="4" borderId="27" xfId="0" quotePrefix="1" applyNumberFormat="1" applyFont="1" applyFill="1" applyBorder="1" applyAlignment="1">
      <alignment horizontal="center"/>
    </xf>
    <xf numFmtId="14" fontId="31" fillId="4" borderId="29" xfId="0" quotePrefix="1" applyNumberFormat="1" applyFont="1" applyFill="1" applyBorder="1" applyAlignment="1">
      <alignment horizontal="center"/>
    </xf>
    <xf numFmtId="14" fontId="31" fillId="4" borderId="55" xfId="0" applyNumberFormat="1" applyFont="1" applyFill="1" applyBorder="1" applyAlignment="1">
      <alignment horizontal="center"/>
    </xf>
    <xf numFmtId="14" fontId="31" fillId="4" borderId="26" xfId="0" applyNumberFormat="1" applyFont="1" applyFill="1" applyBorder="1" applyAlignment="1">
      <alignment horizontal="center"/>
    </xf>
    <xf numFmtId="14" fontId="31" fillId="4" borderId="24" xfId="0" applyNumberFormat="1" applyFont="1" applyFill="1" applyBorder="1" applyAlignment="1">
      <alignment horizontal="center"/>
    </xf>
    <xf numFmtId="0" fontId="31" fillId="4" borderId="32" xfId="0" applyFont="1" applyFill="1" applyBorder="1" applyAlignment="1">
      <alignment horizontal="center"/>
    </xf>
    <xf numFmtId="0" fontId="31" fillId="4" borderId="46" xfId="0" applyFont="1" applyFill="1" applyBorder="1" applyAlignment="1">
      <alignment horizontal="center"/>
    </xf>
    <xf numFmtId="0" fontId="31" fillId="4" borderId="47" xfId="0" applyFont="1" applyFill="1" applyBorder="1" applyAlignment="1">
      <alignment horizontal="center"/>
    </xf>
    <xf numFmtId="0" fontId="31" fillId="4" borderId="31" xfId="0" applyFont="1" applyFill="1" applyBorder="1" applyAlignment="1">
      <alignment horizontal="center"/>
    </xf>
    <xf numFmtId="0" fontId="31" fillId="4" borderId="33" xfId="0" applyFont="1" applyFill="1" applyBorder="1" applyAlignment="1">
      <alignment horizontal="center"/>
    </xf>
    <xf numFmtId="0" fontId="31" fillId="4" borderId="63" xfId="0" applyFont="1" applyFill="1" applyBorder="1" applyAlignment="1">
      <alignment horizontal="center"/>
    </xf>
    <xf numFmtId="0" fontId="31" fillId="4" borderId="75" xfId="0" applyFont="1" applyFill="1" applyBorder="1" applyAlignment="1">
      <alignment horizontal="center"/>
    </xf>
    <xf numFmtId="0" fontId="31" fillId="4" borderId="73" xfId="0" applyFont="1" applyFill="1" applyBorder="1" applyAlignment="1">
      <alignment horizontal="center"/>
    </xf>
    <xf numFmtId="0" fontId="31" fillId="4" borderId="69" xfId="0" applyFont="1" applyFill="1" applyBorder="1" applyAlignment="1">
      <alignment horizontal="center"/>
    </xf>
    <xf numFmtId="0" fontId="31" fillId="4" borderId="48" xfId="0" applyFont="1" applyFill="1" applyBorder="1" applyAlignment="1">
      <alignment horizontal="center"/>
    </xf>
    <xf numFmtId="0" fontId="31" fillId="4" borderId="50" xfId="0" applyFont="1" applyFill="1" applyBorder="1" applyAlignment="1">
      <alignment horizontal="center"/>
    </xf>
    <xf numFmtId="0" fontId="31" fillId="4" borderId="70" xfId="0" applyFont="1" applyFill="1" applyBorder="1" applyAlignment="1">
      <alignment horizontal="center"/>
    </xf>
    <xf numFmtId="0" fontId="31" fillId="4" borderId="49" xfId="0" applyFont="1" applyFill="1" applyBorder="1" applyAlignment="1">
      <alignment horizontal="center"/>
    </xf>
    <xf numFmtId="0" fontId="31" fillId="4" borderId="64" xfId="0" applyFont="1" applyFill="1" applyBorder="1" applyAlignment="1">
      <alignment horizontal="center"/>
    </xf>
    <xf numFmtId="0" fontId="31" fillId="4" borderId="77" xfId="0" applyFont="1" applyFill="1" applyBorder="1" applyAlignment="1">
      <alignment horizontal="center"/>
    </xf>
    <xf numFmtId="0" fontId="31" fillId="4" borderId="74" xfId="0" applyFont="1" applyFill="1" applyBorder="1" applyAlignment="1">
      <alignment horizontal="center"/>
    </xf>
    <xf numFmtId="0" fontId="31" fillId="0" borderId="38" xfId="0" applyFont="1" applyBorder="1" applyAlignment="1">
      <alignment horizontal="center"/>
    </xf>
    <xf numFmtId="0" fontId="31" fillId="0" borderId="19" xfId="0" applyFont="1" applyBorder="1" applyAlignment="1">
      <alignment horizontal="center"/>
    </xf>
    <xf numFmtId="0" fontId="31" fillId="0" borderId="0" xfId="0" applyFont="1" applyAlignment="1">
      <alignment horizontal="center"/>
    </xf>
    <xf numFmtId="0" fontId="31" fillId="0" borderId="2" xfId="0" applyFont="1" applyBorder="1" applyAlignment="1">
      <alignment horizontal="center"/>
    </xf>
    <xf numFmtId="0" fontId="33" fillId="0" borderId="46" xfId="0" applyFont="1" applyBorder="1" applyAlignment="1">
      <alignment horizontal="center" vertical="center"/>
    </xf>
    <xf numFmtId="0" fontId="33" fillId="0" borderId="33" xfId="0" applyFont="1" applyBorder="1" applyAlignment="1">
      <alignment horizontal="center" vertical="center"/>
    </xf>
    <xf numFmtId="0" fontId="31" fillId="0" borderId="52" xfId="0" applyFont="1" applyBorder="1" applyAlignment="1">
      <alignment horizontal="center"/>
    </xf>
    <xf numFmtId="0" fontId="31" fillId="0" borderId="14" xfId="0" applyFont="1" applyBorder="1" applyAlignment="1">
      <alignment horizontal="center"/>
    </xf>
    <xf numFmtId="0" fontId="31" fillId="0" borderId="22" xfId="0" applyFont="1" applyBorder="1" applyAlignment="1">
      <alignment horizontal="center"/>
    </xf>
    <xf numFmtId="0" fontId="31" fillId="0" borderId="61" xfId="0" applyFont="1" applyBorder="1" applyAlignment="1">
      <alignment horizontal="center"/>
    </xf>
    <xf numFmtId="0" fontId="31" fillId="0" borderId="45" xfId="0" applyFont="1" applyBorder="1" applyAlignment="1">
      <alignment horizontal="center"/>
    </xf>
    <xf numFmtId="0" fontId="31" fillId="0" borderId="29" xfId="0" applyFont="1" applyBorder="1" applyAlignment="1">
      <alignment horizontal="center"/>
    </xf>
    <xf numFmtId="0" fontId="31" fillId="0" borderId="28" xfId="0" applyFont="1" applyBorder="1" applyAlignment="1">
      <alignment horizontal="center"/>
    </xf>
    <xf numFmtId="0" fontId="31" fillId="0" borderId="55" xfId="0" applyFont="1" applyBorder="1" applyAlignment="1">
      <alignment horizontal="center"/>
    </xf>
    <xf numFmtId="0" fontId="31" fillId="0" borderId="26" xfId="0" applyFont="1" applyBorder="1" applyAlignment="1">
      <alignment horizontal="center"/>
    </xf>
    <xf numFmtId="0" fontId="31" fillId="0" borderId="24" xfId="0" applyFont="1" applyBorder="1" applyAlignment="1">
      <alignment horizontal="center"/>
    </xf>
    <xf numFmtId="0" fontId="31" fillId="0" borderId="46" xfId="0" applyFont="1" applyBorder="1" applyAlignment="1">
      <alignment horizontal="center"/>
    </xf>
    <xf numFmtId="0" fontId="31" fillId="0" borderId="47" xfId="0" applyFont="1" applyBorder="1" applyAlignment="1">
      <alignment horizontal="center"/>
    </xf>
    <xf numFmtId="0" fontId="31" fillId="0" borderId="32" xfId="0" applyFont="1" applyBorder="1" applyAlignment="1">
      <alignment horizontal="center"/>
    </xf>
    <xf numFmtId="0" fontId="31" fillId="0" borderId="31" xfId="0" applyFont="1" applyBorder="1" applyAlignment="1">
      <alignment horizontal="center"/>
    </xf>
    <xf numFmtId="0" fontId="31" fillId="0" borderId="75" xfId="0" applyFont="1" applyBorder="1" applyAlignment="1">
      <alignment horizontal="center"/>
    </xf>
    <xf numFmtId="0" fontId="31" fillId="0" borderId="73" xfId="0" applyFont="1" applyBorder="1" applyAlignment="1">
      <alignment horizontal="center"/>
    </xf>
    <xf numFmtId="0" fontId="31" fillId="0" borderId="48" xfId="0" applyFont="1" applyBorder="1" applyAlignment="1">
      <alignment horizontal="center"/>
    </xf>
    <xf numFmtId="0" fontId="31" fillId="0" borderId="69" xfId="0" applyFont="1" applyBorder="1" applyAlignment="1">
      <alignment horizontal="center"/>
    </xf>
    <xf numFmtId="0" fontId="31" fillId="0" borderId="50" xfId="0" applyFont="1" applyBorder="1" applyAlignment="1">
      <alignment horizontal="center"/>
    </xf>
    <xf numFmtId="0" fontId="31" fillId="0" borderId="70" xfId="0" applyFont="1" applyBorder="1" applyAlignment="1">
      <alignment horizontal="center"/>
    </xf>
    <xf numFmtId="0" fontId="31" fillId="0" borderId="77" xfId="0" applyFont="1" applyBorder="1" applyAlignment="1">
      <alignment horizontal="center"/>
    </xf>
    <xf numFmtId="0" fontId="31" fillId="0" borderId="74" xfId="0" applyFont="1" applyBorder="1" applyAlignment="1">
      <alignment horizontal="center"/>
    </xf>
    <xf numFmtId="0" fontId="31" fillId="0" borderId="17" xfId="0" applyFont="1" applyBorder="1" applyAlignment="1">
      <alignment horizontal="center"/>
    </xf>
    <xf numFmtId="0" fontId="31" fillId="4" borderId="51" xfId="0" applyFont="1" applyFill="1" applyBorder="1" applyAlignment="1">
      <alignment horizontal="center"/>
    </xf>
    <xf numFmtId="0" fontId="31" fillId="4" borderId="8" xfId="0" applyFont="1" applyFill="1" applyBorder="1" applyAlignment="1">
      <alignment horizontal="center"/>
    </xf>
    <xf numFmtId="0" fontId="31" fillId="4" borderId="17" xfId="0" applyFont="1" applyFill="1" applyBorder="1" applyAlignment="1">
      <alignment horizontal="center"/>
    </xf>
    <xf numFmtId="0" fontId="31" fillId="4" borderId="60" xfId="0" applyFont="1" applyFill="1" applyBorder="1" applyAlignment="1">
      <alignment horizontal="center"/>
    </xf>
    <xf numFmtId="0" fontId="31" fillId="4" borderId="4" xfId="0" applyFont="1" applyFill="1" applyBorder="1" applyAlignment="1">
      <alignment horizontal="center"/>
    </xf>
    <xf numFmtId="0" fontId="31" fillId="4" borderId="54" xfId="0" applyFont="1" applyFill="1" applyBorder="1" applyAlignment="1">
      <alignment horizontal="center"/>
    </xf>
    <xf numFmtId="0" fontId="31" fillId="4" borderId="6" xfId="0" applyFont="1" applyFill="1" applyBorder="1" applyAlignment="1">
      <alignment horizontal="center"/>
    </xf>
    <xf numFmtId="0" fontId="31" fillId="4" borderId="3" xfId="0" applyFont="1" applyFill="1" applyBorder="1" applyAlignment="1">
      <alignment horizontal="center"/>
    </xf>
    <xf numFmtId="0" fontId="34" fillId="0" borderId="0" xfId="0" applyFont="1" applyAlignment="1">
      <alignment horizontal="left"/>
    </xf>
    <xf numFmtId="0" fontId="35" fillId="0" borderId="0" xfId="0" applyFont="1" applyAlignment="1">
      <alignment horizontal="center"/>
    </xf>
    <xf numFmtId="0" fontId="30" fillId="0" borderId="0" xfId="0" applyFont="1" applyBorder="1" applyAlignment="1">
      <alignment horizontal="center"/>
    </xf>
    <xf numFmtId="14" fontId="31" fillId="5" borderId="45" xfId="0" applyNumberFormat="1" applyFont="1" applyFill="1" applyBorder="1" applyAlignment="1">
      <alignment horizontal="center"/>
    </xf>
    <xf numFmtId="14" fontId="31" fillId="5" borderId="26" xfId="0" applyNumberFormat="1" applyFont="1" applyFill="1" applyBorder="1" applyAlignment="1">
      <alignment horizontal="center"/>
    </xf>
    <xf numFmtId="14" fontId="31" fillId="5" borderId="24" xfId="0" applyNumberFormat="1" applyFont="1" applyFill="1" applyBorder="1" applyAlignment="1">
      <alignment horizontal="center"/>
    </xf>
    <xf numFmtId="0" fontId="31" fillId="5" borderId="46" xfId="0" applyFont="1" applyFill="1" applyBorder="1" applyAlignment="1">
      <alignment horizontal="center"/>
    </xf>
    <xf numFmtId="0" fontId="31" fillId="5" borderId="75" xfId="0" applyFont="1" applyFill="1" applyBorder="1" applyAlignment="1">
      <alignment horizontal="center"/>
    </xf>
    <xf numFmtId="0" fontId="31" fillId="5" borderId="73" xfId="0" applyFont="1" applyFill="1" applyBorder="1" applyAlignment="1">
      <alignment horizontal="center"/>
    </xf>
    <xf numFmtId="0" fontId="31" fillId="5" borderId="48" xfId="0" applyFont="1" applyFill="1" applyBorder="1" applyAlignment="1">
      <alignment horizontal="center"/>
    </xf>
    <xf numFmtId="0" fontId="31" fillId="8" borderId="73" xfId="0" applyFont="1" applyFill="1" applyBorder="1" applyAlignment="1">
      <alignment horizontal="center"/>
    </xf>
    <xf numFmtId="0" fontId="31" fillId="8" borderId="74" xfId="0" applyFont="1" applyFill="1" applyBorder="1" applyAlignment="1">
      <alignment horizontal="center"/>
    </xf>
    <xf numFmtId="0" fontId="20" fillId="10" borderId="33" xfId="0" applyNumberFormat="1" applyFont="1" applyFill="1" applyBorder="1" applyAlignment="1">
      <alignment horizontal="center"/>
    </xf>
    <xf numFmtId="0" fontId="36" fillId="0" borderId="0" xfId="0" applyFont="1" applyAlignment="1">
      <alignment horizontal="left"/>
    </xf>
    <xf numFmtId="14" fontId="31" fillId="0" borderId="61" xfId="0" applyNumberFormat="1" applyFont="1" applyBorder="1" applyAlignment="1">
      <alignment horizontal="center"/>
    </xf>
    <xf numFmtId="14" fontId="31" fillId="0" borderId="26" xfId="0" applyNumberFormat="1" applyFont="1" applyBorder="1" applyAlignment="1">
      <alignment horizontal="center"/>
    </xf>
    <xf numFmtId="14" fontId="31" fillId="0" borderId="24" xfId="0" applyNumberFormat="1" applyFont="1" applyBorder="1" applyAlignment="1">
      <alignment horizontal="center"/>
    </xf>
    <xf numFmtId="0" fontId="30" fillId="0" borderId="0" xfId="0" applyFont="1" applyFill="1"/>
    <xf numFmtId="0" fontId="31" fillId="7" borderId="19" xfId="0" applyFont="1" applyFill="1" applyBorder="1" applyAlignment="1">
      <alignment horizontal="center"/>
    </xf>
    <xf numFmtId="0" fontId="31" fillId="7" borderId="0" xfId="0" applyFont="1" applyFill="1" applyBorder="1" applyAlignment="1">
      <alignment horizontal="center"/>
    </xf>
    <xf numFmtId="0" fontId="31" fillId="7" borderId="38" xfId="0" applyFont="1" applyFill="1" applyBorder="1" applyAlignment="1">
      <alignment horizontal="center"/>
    </xf>
    <xf numFmtId="0" fontId="31" fillId="7" borderId="2" xfId="0" applyFont="1" applyFill="1" applyBorder="1" applyAlignment="1">
      <alignment horizontal="center"/>
    </xf>
    <xf numFmtId="0" fontId="31" fillId="7" borderId="29" xfId="0" applyFont="1" applyFill="1" applyBorder="1" applyAlignment="1">
      <alignment horizontal="center"/>
    </xf>
    <xf numFmtId="0" fontId="31" fillId="0" borderId="84" xfId="0" applyFont="1" applyBorder="1" applyAlignment="1">
      <alignment horizontal="center"/>
    </xf>
    <xf numFmtId="0" fontId="31" fillId="7" borderId="47" xfId="0" applyFont="1" applyFill="1" applyBorder="1" applyAlignment="1">
      <alignment horizontal="center"/>
    </xf>
    <xf numFmtId="0" fontId="31" fillId="7" borderId="32" xfId="0" applyFont="1" applyFill="1" applyBorder="1" applyAlignment="1">
      <alignment horizontal="center"/>
    </xf>
    <xf numFmtId="0" fontId="31" fillId="7" borderId="75" xfId="0" applyFont="1" applyFill="1" applyBorder="1" applyAlignment="1">
      <alignment horizontal="center"/>
    </xf>
    <xf numFmtId="0" fontId="31" fillId="7" borderId="73" xfId="0" applyFont="1" applyFill="1" applyBorder="1" applyAlignment="1">
      <alignment horizontal="center"/>
    </xf>
    <xf numFmtId="0" fontId="31" fillId="0" borderId="64" xfId="0" applyFont="1" applyBorder="1" applyAlignment="1">
      <alignment horizontal="center" vertical="center"/>
    </xf>
    <xf numFmtId="0" fontId="31" fillId="7" borderId="86" xfId="0" applyFont="1" applyFill="1" applyBorder="1" applyAlignment="1">
      <alignment horizontal="center"/>
    </xf>
    <xf numFmtId="0" fontId="31" fillId="0" borderId="60" xfId="0" applyFont="1" applyBorder="1" applyAlignment="1">
      <alignment horizontal="center"/>
    </xf>
    <xf numFmtId="0" fontId="31" fillId="0" borderId="54" xfId="0" applyFont="1" applyBorder="1" applyAlignment="1">
      <alignment horizontal="center"/>
    </xf>
    <xf numFmtId="0" fontId="31" fillId="0" borderId="6" xfId="0" applyFont="1" applyBorder="1" applyAlignment="1">
      <alignment horizontal="center"/>
    </xf>
    <xf numFmtId="0" fontId="31" fillId="0" borderId="3" xfId="0" applyFont="1" applyBorder="1" applyAlignment="1">
      <alignment horizontal="center"/>
    </xf>
    <xf numFmtId="0" fontId="30" fillId="0" borderId="19" xfId="0" applyFont="1" applyBorder="1" applyAlignment="1">
      <alignment horizontal="center"/>
    </xf>
    <xf numFmtId="0" fontId="30" fillId="0" borderId="38" xfId="0" applyFont="1" applyBorder="1" applyAlignment="1">
      <alignment horizontal="center"/>
    </xf>
    <xf numFmtId="0" fontId="30" fillId="0" borderId="2" xfId="0" applyFont="1" applyBorder="1" applyAlignment="1">
      <alignment horizontal="center"/>
    </xf>
    <xf numFmtId="0" fontId="30" fillId="0" borderId="0" xfId="0" applyFont="1" applyFill="1" applyBorder="1" applyAlignment="1">
      <alignment horizontal="center"/>
    </xf>
    <xf numFmtId="0" fontId="30" fillId="0" borderId="0" xfId="0" applyFont="1" applyFill="1" applyBorder="1"/>
    <xf numFmtId="14" fontId="31" fillId="0" borderId="45" xfId="0" applyNumberFormat="1" applyFont="1" applyBorder="1" applyAlignment="1">
      <alignment horizontal="center"/>
    </xf>
    <xf numFmtId="14" fontId="31" fillId="0" borderId="29" xfId="0" applyNumberFormat="1" applyFont="1" applyBorder="1" applyAlignment="1">
      <alignment horizontal="center"/>
    </xf>
    <xf numFmtId="14" fontId="31" fillId="0" borderId="28" xfId="0" applyNumberFormat="1" applyFont="1" applyBorder="1" applyAlignment="1">
      <alignment horizontal="center"/>
    </xf>
    <xf numFmtId="14" fontId="31" fillId="0" borderId="24" xfId="0" applyNumberFormat="1" applyFont="1" applyFill="1" applyBorder="1" applyAlignment="1">
      <alignment horizontal="center"/>
    </xf>
    <xf numFmtId="0" fontId="31" fillId="0" borderId="71" xfId="0" applyFont="1" applyBorder="1" applyAlignment="1">
      <alignment horizontal="center"/>
    </xf>
    <xf numFmtId="0" fontId="31" fillId="0" borderId="23" xfId="0" applyFont="1" applyBorder="1" applyAlignment="1">
      <alignment horizontal="center"/>
    </xf>
    <xf numFmtId="0" fontId="31" fillId="0" borderId="57" xfId="0" applyFont="1" applyBorder="1" applyAlignment="1">
      <alignment horizontal="center"/>
    </xf>
    <xf numFmtId="0" fontId="31" fillId="0" borderId="72" xfId="0" applyFont="1" applyBorder="1" applyAlignment="1">
      <alignment horizontal="center"/>
    </xf>
    <xf numFmtId="0" fontId="31" fillId="5" borderId="71" xfId="0" applyFont="1" applyFill="1" applyBorder="1" applyAlignment="1">
      <alignment horizontal="center"/>
    </xf>
    <xf numFmtId="0" fontId="31" fillId="8" borderId="53" xfId="0" applyFont="1" applyFill="1" applyBorder="1" applyAlignment="1">
      <alignment horizontal="center"/>
    </xf>
    <xf numFmtId="0" fontId="31" fillId="5" borderId="53" xfId="0" applyFont="1" applyFill="1" applyBorder="1" applyAlignment="1">
      <alignment horizontal="center"/>
    </xf>
    <xf numFmtId="0" fontId="31" fillId="8" borderId="23" xfId="0" applyFont="1" applyFill="1" applyBorder="1" applyAlignment="1">
      <alignment horizontal="center"/>
    </xf>
    <xf numFmtId="0" fontId="31" fillId="7" borderId="46" xfId="0" applyFont="1" applyFill="1" applyBorder="1" applyAlignment="1">
      <alignment horizontal="center"/>
    </xf>
    <xf numFmtId="0" fontId="31" fillId="7" borderId="31" xfId="0" applyFont="1" applyFill="1" applyBorder="1" applyAlignment="1">
      <alignment horizontal="center"/>
    </xf>
    <xf numFmtId="20" fontId="31" fillId="7" borderId="46" xfId="0" applyNumberFormat="1" applyFont="1" applyFill="1" applyBorder="1" applyAlignment="1">
      <alignment horizontal="center"/>
    </xf>
    <xf numFmtId="20" fontId="31" fillId="7" borderId="33" xfId="0" applyNumberFormat="1" applyFont="1" applyFill="1" applyBorder="1" applyAlignment="1">
      <alignment horizontal="center"/>
    </xf>
    <xf numFmtId="20" fontId="31" fillId="7" borderId="47" xfId="0" applyNumberFormat="1" applyFont="1" applyFill="1" applyBorder="1" applyAlignment="1">
      <alignment horizontal="center"/>
    </xf>
    <xf numFmtId="0" fontId="31" fillId="7" borderId="26" xfId="0" applyFont="1" applyFill="1" applyBorder="1" applyAlignment="1">
      <alignment horizontal="center"/>
    </xf>
    <xf numFmtId="0" fontId="31" fillId="5" borderId="45" xfId="0" applyFont="1" applyFill="1" applyBorder="1" applyAlignment="1">
      <alignment horizontal="center" vertical="center"/>
    </xf>
    <xf numFmtId="0" fontId="31" fillId="7" borderId="76" xfId="0" applyFont="1" applyFill="1" applyBorder="1" applyAlignment="1">
      <alignment horizontal="center"/>
    </xf>
    <xf numFmtId="0" fontId="31" fillId="0" borderId="51" xfId="0" applyFont="1" applyBorder="1" applyAlignment="1">
      <alignment horizontal="center"/>
    </xf>
    <xf numFmtId="0" fontId="31" fillId="0" borderId="4" xfId="0" applyFont="1" applyBorder="1" applyAlignment="1">
      <alignment horizontal="center"/>
    </xf>
    <xf numFmtId="0" fontId="31" fillId="5" borderId="51" xfId="0" applyFont="1" applyFill="1" applyBorder="1" applyAlignment="1">
      <alignment horizontal="center"/>
    </xf>
    <xf numFmtId="0" fontId="31" fillId="5" borderId="23" xfId="0" applyFont="1" applyFill="1" applyBorder="1" applyAlignment="1">
      <alignment horizontal="center"/>
    </xf>
    <xf numFmtId="0" fontId="31" fillId="5" borderId="45" xfId="0" applyFont="1" applyFill="1" applyBorder="1" applyAlignment="1">
      <alignment horizontal="center"/>
    </xf>
    <xf numFmtId="0" fontId="31" fillId="8" borderId="24" xfId="0" applyFont="1" applyFill="1" applyBorder="1" applyAlignment="1">
      <alignment horizontal="center"/>
    </xf>
    <xf numFmtId="0" fontId="31" fillId="8" borderId="3" xfId="0" applyFont="1" applyFill="1" applyBorder="1" applyAlignment="1">
      <alignment horizontal="center"/>
    </xf>
    <xf numFmtId="0" fontId="30" fillId="7" borderId="0" xfId="0" applyFont="1" applyFill="1" applyBorder="1" applyAlignment="1">
      <alignment horizontal="center"/>
    </xf>
    <xf numFmtId="0" fontId="30" fillId="7" borderId="38" xfId="0" applyFont="1" applyFill="1" applyBorder="1" applyAlignment="1">
      <alignment horizontal="center"/>
    </xf>
    <xf numFmtId="0" fontId="31" fillId="8" borderId="24" xfId="0" applyFont="1" applyFill="1" applyBorder="1" applyAlignment="1">
      <alignment horizontal="center" vertical="center"/>
    </xf>
    <xf numFmtId="14" fontId="31" fillId="8" borderId="27" xfId="0" applyNumberFormat="1" applyFont="1" applyFill="1" applyBorder="1" applyAlignment="1">
      <alignment horizontal="center"/>
    </xf>
    <xf numFmtId="0" fontId="31" fillId="8" borderId="33" xfId="0" applyFont="1" applyFill="1" applyBorder="1" applyAlignment="1">
      <alignment horizontal="center"/>
    </xf>
    <xf numFmtId="0" fontId="30" fillId="0" borderId="0" xfId="0" applyFont="1" applyAlignment="1">
      <alignment vertical="center"/>
    </xf>
    <xf numFmtId="14" fontId="31" fillId="12" borderId="24" xfId="0" applyNumberFormat="1" applyFont="1" applyFill="1" applyBorder="1" applyAlignment="1">
      <alignment horizontal="center"/>
    </xf>
    <xf numFmtId="14" fontId="31" fillId="5" borderId="27" xfId="0" applyNumberFormat="1" applyFont="1" applyFill="1" applyBorder="1" applyAlignment="1">
      <alignment horizontal="center"/>
    </xf>
    <xf numFmtId="14" fontId="31" fillId="8" borderId="26" xfId="0" applyNumberFormat="1" applyFont="1" applyFill="1" applyBorder="1" applyAlignment="1">
      <alignment horizontal="center"/>
    </xf>
    <xf numFmtId="14" fontId="31" fillId="8" borderId="55" xfId="0" applyNumberFormat="1" applyFont="1" applyFill="1" applyBorder="1" applyAlignment="1">
      <alignment horizontal="center"/>
    </xf>
    <xf numFmtId="0" fontId="31" fillId="12" borderId="73" xfId="0" applyFont="1" applyFill="1" applyBorder="1" applyAlignment="1">
      <alignment horizontal="center"/>
    </xf>
    <xf numFmtId="0" fontId="31" fillId="5" borderId="33" xfId="0" applyFont="1" applyFill="1" applyBorder="1" applyAlignment="1">
      <alignment horizontal="center"/>
    </xf>
    <xf numFmtId="0" fontId="31" fillId="8" borderId="75" xfId="0" applyFont="1" applyFill="1" applyBorder="1" applyAlignment="1">
      <alignment horizontal="center" vertical="center"/>
    </xf>
    <xf numFmtId="0" fontId="31" fillId="8" borderId="75" xfId="0" applyFont="1" applyFill="1" applyBorder="1" applyAlignment="1">
      <alignment horizontal="center"/>
    </xf>
    <xf numFmtId="0" fontId="31" fillId="8" borderId="63" xfId="0" applyFont="1" applyFill="1" applyBorder="1" applyAlignment="1">
      <alignment horizontal="center"/>
    </xf>
    <xf numFmtId="166" fontId="31" fillId="12" borderId="68" xfId="0" applyNumberFormat="1" applyFont="1" applyFill="1" applyBorder="1" applyAlignment="1">
      <alignment horizontal="center"/>
    </xf>
    <xf numFmtId="166" fontId="31" fillId="5" borderId="74" xfId="0" applyNumberFormat="1" applyFont="1" applyFill="1" applyBorder="1" applyAlignment="1">
      <alignment horizontal="center"/>
    </xf>
    <xf numFmtId="166" fontId="31" fillId="5" borderId="48" xfId="0" applyNumberFormat="1" applyFont="1" applyFill="1" applyBorder="1" applyAlignment="1">
      <alignment horizontal="center"/>
    </xf>
    <xf numFmtId="166" fontId="31" fillId="5" borderId="77" xfId="0" applyNumberFormat="1" applyFont="1" applyFill="1" applyBorder="1" applyAlignment="1">
      <alignment horizontal="center"/>
    </xf>
    <xf numFmtId="166" fontId="31" fillId="5" borderId="49" xfId="0" applyNumberFormat="1" applyFont="1" applyFill="1" applyBorder="1" applyAlignment="1">
      <alignment horizontal="center"/>
    </xf>
    <xf numFmtId="166" fontId="31" fillId="8" borderId="49" xfId="0" applyNumberFormat="1" applyFont="1" applyFill="1" applyBorder="1" applyAlignment="1">
      <alignment horizontal="center"/>
    </xf>
    <xf numFmtId="166" fontId="31" fillId="8" borderId="77" xfId="0" applyNumberFormat="1" applyFont="1" applyFill="1" applyBorder="1" applyAlignment="1">
      <alignment horizontal="center"/>
    </xf>
    <xf numFmtId="166" fontId="31" fillId="8" borderId="64" xfId="0" applyNumberFormat="1" applyFont="1" applyFill="1" applyBorder="1" applyAlignment="1">
      <alignment horizontal="center"/>
    </xf>
    <xf numFmtId="166" fontId="31" fillId="12" borderId="2" xfId="0" applyNumberFormat="1" applyFont="1" applyFill="1" applyBorder="1" applyAlignment="1">
      <alignment horizontal="center"/>
    </xf>
    <xf numFmtId="166" fontId="31" fillId="7" borderId="0" xfId="0" applyNumberFormat="1" applyFont="1" applyFill="1" applyAlignment="1">
      <alignment horizontal="center"/>
    </xf>
    <xf numFmtId="166" fontId="31" fillId="7" borderId="2" xfId="0" applyNumberFormat="1" applyFont="1" applyFill="1" applyBorder="1" applyAlignment="1">
      <alignment horizontal="center"/>
    </xf>
    <xf numFmtId="166" fontId="31" fillId="7" borderId="19" xfId="0" applyNumberFormat="1" applyFont="1" applyFill="1" applyBorder="1" applyAlignment="1">
      <alignment horizontal="center"/>
    </xf>
    <xf numFmtId="166" fontId="31" fillId="7" borderId="0" xfId="0" applyNumberFormat="1" applyFont="1" applyFill="1" applyBorder="1" applyAlignment="1">
      <alignment horizontal="center"/>
    </xf>
    <xf numFmtId="166" fontId="31" fillId="7" borderId="38" xfId="0" applyNumberFormat="1" applyFont="1" applyFill="1" applyBorder="1" applyAlignment="1">
      <alignment horizontal="center"/>
    </xf>
    <xf numFmtId="0" fontId="31" fillId="12" borderId="2" xfId="0" applyFont="1" applyFill="1" applyBorder="1" applyAlignment="1">
      <alignment horizontal="center"/>
    </xf>
    <xf numFmtId="0" fontId="30" fillId="7" borderId="0" xfId="0" applyFont="1" applyFill="1" applyBorder="1"/>
    <xf numFmtId="0" fontId="30" fillId="7" borderId="38" xfId="0" applyFont="1" applyFill="1" applyBorder="1"/>
    <xf numFmtId="0" fontId="31" fillId="12" borderId="24" xfId="0" applyFont="1" applyFill="1" applyBorder="1" applyAlignment="1">
      <alignment horizontal="center"/>
    </xf>
    <xf numFmtId="0" fontId="31" fillId="5" borderId="24" xfId="0" applyFont="1" applyFill="1" applyBorder="1" applyAlignment="1">
      <alignment horizontal="center"/>
    </xf>
    <xf numFmtId="0" fontId="31" fillId="12" borderId="11" xfId="0" applyFont="1" applyFill="1" applyBorder="1" applyAlignment="1">
      <alignment horizontal="center"/>
    </xf>
    <xf numFmtId="0" fontId="31" fillId="0" borderId="65" xfId="0" applyFont="1" applyBorder="1" applyAlignment="1">
      <alignment horizontal="center"/>
    </xf>
    <xf numFmtId="0" fontId="31" fillId="12" borderId="72" xfId="0" applyFont="1" applyFill="1" applyBorder="1" applyAlignment="1">
      <alignment horizontal="center"/>
    </xf>
    <xf numFmtId="0" fontId="31" fillId="0" borderId="33" xfId="0" applyNumberFormat="1" applyFont="1" applyFill="1" applyBorder="1" applyAlignment="1">
      <alignment horizontal="center"/>
    </xf>
    <xf numFmtId="0" fontId="31" fillId="12" borderId="46" xfId="0" applyFont="1" applyFill="1" applyBorder="1" applyAlignment="1">
      <alignment horizontal="center"/>
    </xf>
    <xf numFmtId="0" fontId="31" fillId="12" borderId="47" xfId="0" applyFont="1" applyFill="1" applyBorder="1" applyAlignment="1">
      <alignment horizontal="center"/>
    </xf>
    <xf numFmtId="0" fontId="31" fillId="0" borderId="53" xfId="0" applyFont="1" applyBorder="1" applyAlignment="1">
      <alignment horizontal="center"/>
    </xf>
    <xf numFmtId="0" fontId="31" fillId="8" borderId="73" xfId="0" applyFont="1" applyFill="1" applyBorder="1" applyAlignment="1">
      <alignment horizontal="center" vertical="center"/>
    </xf>
    <xf numFmtId="0" fontId="31" fillId="5" borderId="72" xfId="0" applyFont="1" applyFill="1" applyBorder="1" applyAlignment="1">
      <alignment horizontal="center"/>
    </xf>
    <xf numFmtId="0" fontId="31" fillId="8" borderId="58" xfId="0" applyFont="1" applyFill="1" applyBorder="1" applyAlignment="1">
      <alignment horizontal="center"/>
    </xf>
    <xf numFmtId="0" fontId="31" fillId="8" borderId="15" xfId="0" applyFont="1" applyFill="1" applyBorder="1" applyAlignment="1">
      <alignment horizontal="center"/>
    </xf>
    <xf numFmtId="0" fontId="31" fillId="5" borderId="15" xfId="0" applyFont="1" applyFill="1" applyBorder="1" applyAlignment="1">
      <alignment horizontal="center"/>
    </xf>
    <xf numFmtId="0" fontId="30" fillId="0" borderId="0" xfId="0" applyFont="1" applyAlignment="1"/>
    <xf numFmtId="0" fontId="31" fillId="9" borderId="46" xfId="0" applyFont="1" applyFill="1" applyBorder="1" applyAlignment="1">
      <alignment horizontal="center"/>
    </xf>
    <xf numFmtId="0" fontId="31" fillId="9" borderId="47" xfId="0" applyFont="1" applyFill="1" applyBorder="1" applyAlignment="1">
      <alignment horizontal="center"/>
    </xf>
    <xf numFmtId="0" fontId="31" fillId="9" borderId="71" xfId="0" applyFont="1" applyFill="1" applyBorder="1" applyAlignment="1">
      <alignment horizontal="center"/>
    </xf>
    <xf numFmtId="0" fontId="31" fillId="9" borderId="23" xfId="0" applyFont="1" applyFill="1" applyBorder="1" applyAlignment="1">
      <alignment horizontal="center"/>
    </xf>
    <xf numFmtId="0" fontId="31" fillId="9" borderId="33" xfId="0" applyFont="1" applyFill="1" applyBorder="1" applyAlignment="1">
      <alignment horizontal="center"/>
    </xf>
    <xf numFmtId="0" fontId="30" fillId="12" borderId="2" xfId="0" applyFont="1" applyFill="1" applyBorder="1" applyAlignment="1">
      <alignment horizontal="center" vertical="center"/>
    </xf>
    <xf numFmtId="0" fontId="30" fillId="0" borderId="0" xfId="0" applyFont="1" applyAlignment="1">
      <alignment horizontal="center" vertical="center"/>
    </xf>
    <xf numFmtId="0" fontId="30" fillId="0" borderId="2" xfId="0" applyFont="1" applyBorder="1" applyAlignment="1">
      <alignment horizontal="center" vertical="center"/>
    </xf>
    <xf numFmtId="0" fontId="30" fillId="0" borderId="19" xfId="0" applyFont="1" applyBorder="1" applyAlignment="1">
      <alignment horizontal="center" vertical="center"/>
    </xf>
    <xf numFmtId="0" fontId="30" fillId="0" borderId="0" xfId="0" applyFont="1" applyBorder="1" applyAlignment="1">
      <alignment horizontal="center" vertical="center"/>
    </xf>
    <xf numFmtId="0" fontId="30" fillId="0" borderId="38" xfId="0" applyFont="1" applyBorder="1" applyAlignment="1">
      <alignment horizontal="center" vertical="center"/>
    </xf>
    <xf numFmtId="0" fontId="30" fillId="0" borderId="0" xfId="0" applyFont="1" applyBorder="1" applyAlignment="1">
      <alignment vertical="center"/>
    </xf>
    <xf numFmtId="0" fontId="30" fillId="0" borderId="38" xfId="0" applyFont="1" applyBorder="1" applyAlignment="1">
      <alignment vertical="center"/>
    </xf>
    <xf numFmtId="0" fontId="39" fillId="5" borderId="73" xfId="0" applyFont="1" applyFill="1" applyBorder="1" applyAlignment="1">
      <alignment horizontal="center"/>
    </xf>
    <xf numFmtId="0" fontId="31" fillId="0" borderId="83" xfId="0" applyFont="1" applyBorder="1" applyAlignment="1">
      <alignment horizontal="center"/>
    </xf>
    <xf numFmtId="0" fontId="31" fillId="12" borderId="46" xfId="0" applyFont="1" applyFill="1" applyBorder="1" applyAlignment="1">
      <alignment horizontal="center" wrapText="1"/>
    </xf>
    <xf numFmtId="0" fontId="31" fillId="0" borderId="46" xfId="0" applyFont="1" applyFill="1" applyBorder="1" applyAlignment="1">
      <alignment horizontal="center"/>
    </xf>
    <xf numFmtId="0" fontId="31" fillId="9" borderId="52" xfId="0" applyFont="1" applyFill="1" applyBorder="1" applyAlignment="1">
      <alignment horizontal="center"/>
    </xf>
    <xf numFmtId="0" fontId="31" fillId="9" borderId="22" xfId="0" applyFont="1" applyFill="1" applyBorder="1" applyAlignment="1">
      <alignment horizontal="center"/>
    </xf>
    <xf numFmtId="0" fontId="33" fillId="7" borderId="48" xfId="0" applyFont="1" applyFill="1" applyBorder="1" applyAlignment="1">
      <alignment horizontal="center"/>
    </xf>
    <xf numFmtId="0" fontId="33" fillId="7" borderId="50" xfId="0" applyFont="1" applyFill="1" applyBorder="1" applyAlignment="1">
      <alignment horizontal="center"/>
    </xf>
    <xf numFmtId="0" fontId="37" fillId="12" borderId="3" xfId="0" applyFont="1" applyFill="1" applyBorder="1" applyAlignment="1">
      <alignment horizontal="center" vertical="center"/>
    </xf>
    <xf numFmtId="0" fontId="37" fillId="5" borderId="3" xfId="0" applyFont="1" applyFill="1" applyBorder="1" applyAlignment="1">
      <alignment horizontal="center" vertical="center"/>
    </xf>
    <xf numFmtId="0" fontId="37" fillId="8" borderId="54" xfId="0" applyFont="1" applyFill="1" applyBorder="1" applyAlignment="1">
      <alignment horizontal="center" vertical="center"/>
    </xf>
    <xf numFmtId="0" fontId="37" fillId="5" borderId="8" xfId="0" applyFont="1" applyFill="1" applyBorder="1" applyAlignment="1">
      <alignment horizontal="center" vertical="center"/>
    </xf>
    <xf numFmtId="0" fontId="37" fillId="8" borderId="8" xfId="0" applyFont="1" applyFill="1" applyBorder="1" applyAlignment="1">
      <alignment horizontal="center" vertical="center"/>
    </xf>
    <xf numFmtId="0" fontId="37" fillId="8" borderId="6" xfId="0" applyFont="1" applyFill="1" applyBorder="1" applyAlignment="1">
      <alignment horizontal="center" vertical="center"/>
    </xf>
    <xf numFmtId="0" fontId="37" fillId="5" borderId="51" xfId="0" applyFont="1" applyFill="1" applyBorder="1" applyAlignment="1">
      <alignment horizontal="center" vertical="center"/>
    </xf>
    <xf numFmtId="0" fontId="37" fillId="8" borderId="17" xfId="0" applyFont="1" applyFill="1" applyBorder="1" applyAlignment="1">
      <alignment horizontal="center" vertical="center"/>
    </xf>
    <xf numFmtId="0" fontId="37" fillId="5" borderId="17" xfId="0" applyFont="1" applyFill="1" applyBorder="1" applyAlignment="1">
      <alignment horizontal="center" vertical="center"/>
    </xf>
    <xf numFmtId="0" fontId="40" fillId="12" borderId="24" xfId="0" applyFont="1" applyFill="1" applyBorder="1" applyAlignment="1">
      <alignment horizontal="center"/>
    </xf>
    <xf numFmtId="0" fontId="40" fillId="12" borderId="11" xfId="0" applyFont="1" applyFill="1" applyBorder="1" applyAlignment="1">
      <alignment horizontal="center"/>
    </xf>
    <xf numFmtId="0" fontId="40" fillId="12" borderId="72" xfId="0" applyFont="1" applyFill="1" applyBorder="1" applyAlignment="1">
      <alignment horizontal="center"/>
    </xf>
    <xf numFmtId="0" fontId="40" fillId="12" borderId="73" xfId="0" applyFont="1" applyFill="1" applyBorder="1" applyAlignment="1">
      <alignment horizontal="center"/>
    </xf>
    <xf numFmtId="0" fontId="39" fillId="12" borderId="63" xfId="0" applyFont="1" applyFill="1" applyBorder="1" applyAlignment="1">
      <alignment horizontal="center"/>
    </xf>
    <xf numFmtId="0" fontId="39" fillId="12" borderId="33" xfId="0" applyFont="1" applyFill="1" applyBorder="1" applyAlignment="1">
      <alignment horizontal="center"/>
    </xf>
    <xf numFmtId="0" fontId="39" fillId="12" borderId="75" xfId="0" applyFont="1" applyFill="1" applyBorder="1" applyAlignment="1">
      <alignment horizontal="center"/>
    </xf>
    <xf numFmtId="0" fontId="31" fillId="13" borderId="46" xfId="0" applyFont="1" applyFill="1" applyBorder="1" applyAlignment="1">
      <alignment horizontal="center"/>
    </xf>
    <xf numFmtId="0" fontId="31" fillId="13" borderId="47" xfId="0" applyFont="1" applyFill="1" applyBorder="1" applyAlignment="1">
      <alignment horizontal="center"/>
    </xf>
    <xf numFmtId="0" fontId="31" fillId="13" borderId="33" xfId="0" applyFont="1" applyFill="1" applyBorder="1" applyAlignment="1">
      <alignment horizontal="center"/>
    </xf>
    <xf numFmtId="0" fontId="0" fillId="0" borderId="0" xfId="0" applyAlignment="1">
      <alignment horizontal="center"/>
    </xf>
    <xf numFmtId="0" fontId="31" fillId="0" borderId="45" xfId="0" applyNumberFormat="1" applyFont="1" applyBorder="1" applyAlignment="1">
      <alignment horizontal="center"/>
    </xf>
    <xf numFmtId="0" fontId="31" fillId="0" borderId="27" xfId="0" applyNumberFormat="1" applyFont="1" applyBorder="1" applyAlignment="1">
      <alignment horizontal="center"/>
    </xf>
    <xf numFmtId="0" fontId="31" fillId="0" borderId="52" xfId="0" applyNumberFormat="1" applyFont="1" applyBorder="1" applyAlignment="1">
      <alignment horizontal="center"/>
    </xf>
    <xf numFmtId="0" fontId="31" fillId="0" borderId="14" xfId="0" applyNumberFormat="1" applyFont="1" applyBorder="1" applyAlignment="1">
      <alignment horizontal="center"/>
    </xf>
    <xf numFmtId="0" fontId="31" fillId="0" borderId="46" xfId="0" applyNumberFormat="1" applyFont="1" applyFill="1" applyBorder="1" applyAlignment="1">
      <alignment horizontal="center"/>
    </xf>
    <xf numFmtId="0" fontId="31" fillId="0" borderId="46" xfId="0" applyNumberFormat="1" applyFont="1" applyBorder="1" applyAlignment="1">
      <alignment horizontal="center"/>
    </xf>
    <xf numFmtId="0" fontId="31" fillId="0" borderId="33" xfId="0" applyNumberFormat="1" applyFont="1" applyBorder="1" applyAlignment="1">
      <alignment horizontal="center"/>
    </xf>
    <xf numFmtId="0" fontId="31" fillId="7" borderId="46" xfId="0" applyNumberFormat="1" applyFont="1" applyFill="1" applyBorder="1" applyAlignment="1">
      <alignment horizontal="center"/>
    </xf>
    <xf numFmtId="0" fontId="31" fillId="7" borderId="33" xfId="0" applyNumberFormat="1" applyFont="1" applyFill="1" applyBorder="1" applyAlignment="1">
      <alignment horizontal="center"/>
    </xf>
    <xf numFmtId="0" fontId="31" fillId="0" borderId="71" xfId="0" applyNumberFormat="1" applyFont="1" applyBorder="1" applyAlignment="1">
      <alignment horizontal="center"/>
    </xf>
    <xf numFmtId="0" fontId="31" fillId="0" borderId="53" xfId="0" applyNumberFormat="1" applyFont="1" applyBorder="1" applyAlignment="1">
      <alignment horizontal="center"/>
    </xf>
    <xf numFmtId="0" fontId="0" fillId="0" borderId="0" xfId="0" applyAlignment="1">
      <alignment horizontal="left"/>
    </xf>
    <xf numFmtId="0" fontId="31" fillId="9" borderId="25" xfId="0" applyFont="1" applyFill="1" applyBorder="1" applyAlignment="1">
      <alignment horizontal="center"/>
    </xf>
    <xf numFmtId="14" fontId="31" fillId="8" borderId="26" xfId="0" applyNumberFormat="1" applyFont="1" applyFill="1" applyBorder="1" applyAlignment="1">
      <alignment horizontal="center" vertical="center"/>
    </xf>
    <xf numFmtId="0" fontId="31" fillId="9" borderId="30" xfId="0" applyFont="1" applyFill="1" applyBorder="1" applyAlignment="1">
      <alignment horizontal="center"/>
    </xf>
    <xf numFmtId="166" fontId="31" fillId="9" borderId="67" xfId="0" applyNumberFormat="1" applyFont="1" applyFill="1" applyBorder="1" applyAlignment="1">
      <alignment horizontal="center"/>
    </xf>
    <xf numFmtId="166" fontId="31" fillId="8" borderId="67" xfId="0" applyNumberFormat="1" applyFont="1" applyFill="1" applyBorder="1" applyAlignment="1">
      <alignment horizontal="center"/>
    </xf>
    <xf numFmtId="166" fontId="31" fillId="5" borderId="67" xfId="0" applyNumberFormat="1" applyFont="1" applyFill="1" applyBorder="1" applyAlignment="1">
      <alignment horizontal="center"/>
    </xf>
    <xf numFmtId="166" fontId="31" fillId="8" borderId="77" xfId="0" applyNumberFormat="1" applyFont="1" applyFill="1" applyBorder="1" applyAlignment="1">
      <alignment horizontal="center" vertical="center"/>
    </xf>
    <xf numFmtId="166" fontId="31" fillId="12" borderId="74" xfId="0" applyNumberFormat="1" applyFont="1" applyFill="1" applyBorder="1" applyAlignment="1">
      <alignment horizontal="center"/>
    </xf>
    <xf numFmtId="166" fontId="31" fillId="12" borderId="11" xfId="0" applyNumberFormat="1" applyFont="1" applyFill="1" applyBorder="1" applyAlignment="1">
      <alignment horizontal="center"/>
    </xf>
    <xf numFmtId="0" fontId="0" fillId="0" borderId="10" xfId="0" applyBorder="1" applyAlignment="1">
      <alignment horizontal="center"/>
    </xf>
    <xf numFmtId="0" fontId="0" fillId="0" borderId="22" xfId="0" applyBorder="1" applyAlignment="1">
      <alignment horizontal="center"/>
    </xf>
    <xf numFmtId="0" fontId="0" fillId="0" borderId="86" xfId="0" applyBorder="1" applyAlignment="1">
      <alignment horizontal="center"/>
    </xf>
    <xf numFmtId="0" fontId="0" fillId="10" borderId="14" xfId="0" applyFill="1" applyBorder="1" applyAlignment="1">
      <alignment horizontal="center"/>
    </xf>
    <xf numFmtId="0" fontId="34" fillId="12" borderId="3" xfId="0" applyFont="1" applyFill="1" applyBorder="1" applyAlignment="1">
      <alignment horizontal="center" vertical="center"/>
    </xf>
    <xf numFmtId="0" fontId="34" fillId="5" borderId="3" xfId="0" applyFont="1" applyFill="1" applyBorder="1" applyAlignment="1">
      <alignment horizontal="center" vertical="center"/>
    </xf>
    <xf numFmtId="0" fontId="34" fillId="8" borderId="54" xfId="0" applyFont="1" applyFill="1" applyBorder="1" applyAlignment="1">
      <alignment horizontal="center" vertical="center"/>
    </xf>
    <xf numFmtId="0" fontId="34" fillId="5" borderId="8" xfId="0" applyFont="1" applyFill="1" applyBorder="1" applyAlignment="1">
      <alignment horizontal="center" vertical="center"/>
    </xf>
    <xf numFmtId="0" fontId="34" fillId="8" borderId="8" xfId="0" applyFont="1" applyFill="1" applyBorder="1" applyAlignment="1">
      <alignment horizontal="center" vertical="center"/>
    </xf>
    <xf numFmtId="0" fontId="34" fillId="8" borderId="6" xfId="0" applyFont="1" applyFill="1" applyBorder="1" applyAlignment="1">
      <alignment horizontal="center" vertical="center"/>
    </xf>
    <xf numFmtId="0" fontId="34" fillId="5" borderId="51" xfId="0" applyFont="1" applyFill="1" applyBorder="1" applyAlignment="1">
      <alignment horizontal="center" vertical="center"/>
    </xf>
    <xf numFmtId="0" fontId="34" fillId="8" borderId="17" xfId="0" applyFont="1" applyFill="1" applyBorder="1" applyAlignment="1">
      <alignment horizontal="center" vertical="center"/>
    </xf>
    <xf numFmtId="0" fontId="34" fillId="5" borderId="17" xfId="0" applyFont="1" applyFill="1" applyBorder="1" applyAlignment="1">
      <alignment horizontal="center" vertical="center"/>
    </xf>
    <xf numFmtId="0" fontId="0" fillId="0" borderId="14" xfId="0" applyFill="1" applyBorder="1" applyAlignment="1">
      <alignment horizontal="center"/>
    </xf>
    <xf numFmtId="0" fontId="0" fillId="0" borderId="10" xfId="0" applyFill="1" applyBorder="1" applyAlignment="1">
      <alignment horizontal="center"/>
    </xf>
    <xf numFmtId="166" fontId="31" fillId="14" borderId="68" xfId="0" applyNumberFormat="1" applyFont="1" applyFill="1" applyBorder="1" applyAlignment="1">
      <alignment horizontal="center"/>
    </xf>
    <xf numFmtId="166" fontId="31" fillId="14" borderId="11" xfId="0" applyNumberFormat="1" applyFont="1" applyFill="1" applyBorder="1" applyAlignment="1">
      <alignment horizontal="center"/>
    </xf>
    <xf numFmtId="0" fontId="31" fillId="8" borderId="33" xfId="0" applyFont="1" applyFill="1" applyBorder="1" applyAlignment="1">
      <alignment horizontal="center"/>
    </xf>
    <xf numFmtId="0" fontId="31" fillId="8" borderId="75" xfId="0" applyFont="1" applyFill="1" applyBorder="1" applyAlignment="1">
      <alignment horizontal="center"/>
    </xf>
    <xf numFmtId="0" fontId="31" fillId="5" borderId="33" xfId="0" applyFont="1" applyFill="1" applyBorder="1" applyAlignment="1">
      <alignment horizontal="center"/>
    </xf>
    <xf numFmtId="0" fontId="0" fillId="0" borderId="0" xfId="0" applyAlignment="1">
      <alignment horizontal="center"/>
    </xf>
    <xf numFmtId="167" fontId="0" fillId="0" borderId="14" xfId="0" applyNumberFormat="1" applyBorder="1" applyAlignment="1">
      <alignment horizontal="center"/>
    </xf>
    <xf numFmtId="167" fontId="31" fillId="12" borderId="73" xfId="0" applyNumberFormat="1" applyFont="1" applyFill="1" applyBorder="1" applyAlignment="1">
      <alignment horizontal="center"/>
    </xf>
    <xf numFmtId="167" fontId="0" fillId="0" borderId="0" xfId="0" applyNumberFormat="1" applyAlignment="1">
      <alignment horizontal="center"/>
    </xf>
    <xf numFmtId="167" fontId="0" fillId="0" borderId="33" xfId="0" applyNumberFormat="1" applyBorder="1" applyAlignment="1">
      <alignment horizontal="center"/>
    </xf>
    <xf numFmtId="0" fontId="0" fillId="0" borderId="0" xfId="0" applyAlignment="1">
      <alignment horizontal="center" wrapText="1"/>
    </xf>
    <xf numFmtId="167" fontId="44" fillId="0" borderId="33" xfId="0" applyNumberFormat="1" applyFont="1" applyBorder="1" applyAlignment="1">
      <alignment horizontal="center" vertical="center"/>
    </xf>
    <xf numFmtId="167" fontId="45" fillId="12" borderId="73" xfId="0" applyNumberFormat="1" applyFont="1" applyFill="1" applyBorder="1" applyAlignment="1">
      <alignment horizontal="center" vertical="center"/>
    </xf>
    <xf numFmtId="167" fontId="44" fillId="0" borderId="0" xfId="0" applyNumberFormat="1" applyFont="1" applyAlignment="1">
      <alignment horizontal="center" vertical="center"/>
    </xf>
    <xf numFmtId="0" fontId="20" fillId="15" borderId="33" xfId="0" applyFont="1" applyFill="1" applyBorder="1" applyAlignment="1">
      <alignment horizontal="center"/>
    </xf>
    <xf numFmtId="0" fontId="20" fillId="15" borderId="75" xfId="0" applyFont="1" applyFill="1" applyBorder="1" applyAlignment="1">
      <alignment horizontal="center"/>
    </xf>
    <xf numFmtId="0" fontId="0" fillId="0" borderId="49" xfId="0" applyBorder="1" applyAlignment="1">
      <alignment horizontal="center" wrapText="1"/>
    </xf>
    <xf numFmtId="167" fontId="0" fillId="10" borderId="14" xfId="0" applyNumberFormat="1" applyFill="1" applyBorder="1" applyAlignment="1">
      <alignment horizontal="center"/>
    </xf>
    <xf numFmtId="167" fontId="0" fillId="10" borderId="33" xfId="0" applyNumberFormat="1" applyFill="1" applyBorder="1" applyAlignment="1">
      <alignment horizontal="center"/>
    </xf>
    <xf numFmtId="167" fontId="44" fillId="10" borderId="33" xfId="0" applyNumberFormat="1" applyFont="1" applyFill="1" applyBorder="1" applyAlignment="1">
      <alignment horizontal="center" vertical="center"/>
    </xf>
    <xf numFmtId="0" fontId="43" fillId="9" borderId="47" xfId="0" applyFont="1" applyFill="1" applyBorder="1" applyAlignment="1">
      <alignment horizontal="center"/>
    </xf>
    <xf numFmtId="0" fontId="30" fillId="0" borderId="0" xfId="0" applyFont="1" applyAlignment="1">
      <alignment horizontal="center" wrapText="1"/>
    </xf>
    <xf numFmtId="0" fontId="46" fillId="0" borderId="21" xfId="0" applyFont="1" applyBorder="1" applyAlignment="1">
      <alignment horizontal="center" wrapText="1"/>
    </xf>
    <xf numFmtId="0" fontId="47" fillId="0" borderId="0" xfId="0" applyFont="1"/>
    <xf numFmtId="0" fontId="48" fillId="0" borderId="0" xfId="0" applyFont="1"/>
    <xf numFmtId="0" fontId="49" fillId="0" borderId="0" xfId="0" applyFont="1"/>
    <xf numFmtId="0" fontId="50" fillId="0" borderId="0" xfId="0" applyFont="1"/>
    <xf numFmtId="166" fontId="30" fillId="0" borderId="0" xfId="0" applyNumberFormat="1" applyFont="1" applyFill="1"/>
    <xf numFmtId="166" fontId="43" fillId="0" borderId="0" xfId="0" applyNumberFormat="1" applyFont="1" applyFill="1"/>
    <xf numFmtId="0" fontId="30" fillId="0" borderId="0" xfId="0" applyFont="1" applyFill="1" applyAlignment="1">
      <alignment horizontal="center"/>
    </xf>
    <xf numFmtId="0" fontId="32" fillId="0" borderId="0" xfId="0" applyFont="1" applyFill="1" applyAlignment="1">
      <alignment vertical="center"/>
    </xf>
    <xf numFmtId="0" fontId="30" fillId="0" borderId="0" xfId="0" applyFont="1" applyFill="1" applyAlignment="1">
      <alignment vertical="center"/>
    </xf>
    <xf numFmtId="0" fontId="36" fillId="0" borderId="0" xfId="0" applyFont="1" applyFill="1" applyAlignment="1">
      <alignment vertical="center"/>
    </xf>
    <xf numFmtId="166" fontId="43" fillId="0" borderId="0" xfId="0" applyNumberFormat="1" applyFont="1" applyFill="1" applyAlignment="1">
      <alignment horizontal="center"/>
    </xf>
    <xf numFmtId="166" fontId="30" fillId="0" borderId="0" xfId="0" applyNumberFormat="1" applyFont="1" applyFill="1" applyAlignment="1">
      <alignment horizontal="center"/>
    </xf>
    <xf numFmtId="0" fontId="32" fillId="0" borderId="0" xfId="0" applyFont="1" applyFill="1" applyAlignment="1">
      <alignment horizontal="center" vertical="center"/>
    </xf>
    <xf numFmtId="0" fontId="30" fillId="0" borderId="0" xfId="0" applyFont="1" applyFill="1" applyAlignment="1">
      <alignment horizontal="center" vertical="center"/>
    </xf>
    <xf numFmtId="0" fontId="36" fillId="0" borderId="0" xfId="0" applyFont="1" applyFill="1" applyAlignment="1">
      <alignment horizontal="center" vertical="center"/>
    </xf>
    <xf numFmtId="0" fontId="51" fillId="13" borderId="47" xfId="0" applyFont="1" applyFill="1" applyBorder="1" applyAlignment="1">
      <alignment horizontal="center"/>
    </xf>
    <xf numFmtId="0" fontId="31" fillId="0" borderId="2" xfId="0" applyFont="1" applyFill="1" applyBorder="1" applyAlignment="1">
      <alignment wrapText="1"/>
    </xf>
    <xf numFmtId="0" fontId="30" fillId="0" borderId="2" xfId="0" applyFont="1" applyBorder="1" applyAlignment="1">
      <alignment wrapText="1"/>
    </xf>
    <xf numFmtId="0" fontId="52" fillId="12" borderId="73" xfId="0" applyFont="1" applyFill="1" applyBorder="1" applyAlignment="1">
      <alignment horizontal="center"/>
    </xf>
    <xf numFmtId="0" fontId="52" fillId="0" borderId="33" xfId="0" applyFont="1" applyBorder="1" applyAlignment="1">
      <alignment horizontal="center"/>
    </xf>
    <xf numFmtId="0" fontId="52" fillId="5" borderId="73" xfId="0" applyFont="1" applyFill="1" applyBorder="1" applyAlignment="1">
      <alignment horizontal="center"/>
    </xf>
    <xf numFmtId="0" fontId="52" fillId="5" borderId="47" xfId="0" applyFont="1" applyFill="1" applyBorder="1" applyAlignment="1">
      <alignment horizontal="center"/>
    </xf>
    <xf numFmtId="0" fontId="52" fillId="8" borderId="73" xfId="0" applyFont="1" applyFill="1" applyBorder="1" applyAlignment="1">
      <alignment horizontal="center"/>
    </xf>
    <xf numFmtId="14" fontId="31" fillId="16" borderId="27" xfId="0" applyNumberFormat="1" applyFont="1" applyFill="1" applyBorder="1" applyAlignment="1">
      <alignment horizontal="center"/>
    </xf>
    <xf numFmtId="0" fontId="31" fillId="16" borderId="33" xfId="0" applyFont="1" applyFill="1" applyBorder="1" applyAlignment="1">
      <alignment horizontal="center"/>
    </xf>
    <xf numFmtId="166" fontId="31" fillId="16" borderId="10" xfId="0" applyNumberFormat="1" applyFont="1" applyFill="1" applyBorder="1" applyAlignment="1">
      <alignment horizontal="center"/>
    </xf>
    <xf numFmtId="14" fontId="31" fillId="17" borderId="27" xfId="0" applyNumberFormat="1" applyFont="1" applyFill="1" applyBorder="1" applyAlignment="1">
      <alignment horizontal="center"/>
    </xf>
    <xf numFmtId="0" fontId="31" fillId="17" borderId="33" xfId="0" applyFont="1" applyFill="1" applyBorder="1" applyAlignment="1">
      <alignment horizontal="center"/>
    </xf>
    <xf numFmtId="166" fontId="31" fillId="17" borderId="10" xfId="0" applyNumberFormat="1" applyFont="1" applyFill="1" applyBorder="1" applyAlignment="1">
      <alignment horizontal="center"/>
    </xf>
    <xf numFmtId="14" fontId="31" fillId="16" borderId="26" xfId="0" applyNumberFormat="1" applyFont="1" applyFill="1" applyBorder="1" applyAlignment="1">
      <alignment horizontal="center"/>
    </xf>
    <xf numFmtId="0" fontId="31" fillId="16" borderId="75" xfId="0" applyFont="1" applyFill="1" applyBorder="1" applyAlignment="1">
      <alignment horizontal="center"/>
    </xf>
    <xf numFmtId="166" fontId="31" fillId="16" borderId="76" xfId="0" applyNumberFormat="1" applyFont="1" applyFill="1" applyBorder="1" applyAlignment="1">
      <alignment horizontal="center"/>
    </xf>
    <xf numFmtId="0" fontId="31" fillId="16" borderId="27" xfId="0" applyFont="1" applyFill="1" applyBorder="1" applyAlignment="1">
      <alignment horizontal="center"/>
    </xf>
    <xf numFmtId="0" fontId="39" fillId="16" borderId="14" xfId="0" applyFont="1" applyFill="1" applyBorder="1" applyAlignment="1">
      <alignment horizontal="center"/>
    </xf>
    <xf numFmtId="0" fontId="39" fillId="16" borderId="33" xfId="0" applyFont="1" applyFill="1" applyBorder="1" applyAlignment="1">
      <alignment horizontal="center"/>
    </xf>
    <xf numFmtId="0" fontId="52" fillId="16" borderId="33" xfId="0" applyFont="1" applyFill="1" applyBorder="1" applyAlignment="1">
      <alignment horizontal="center"/>
    </xf>
    <xf numFmtId="0" fontId="39" fillId="16" borderId="53" xfId="0" applyFont="1" applyFill="1" applyBorder="1" applyAlignment="1">
      <alignment horizontal="center"/>
    </xf>
    <xf numFmtId="0" fontId="31" fillId="16" borderId="0" xfId="0" applyFont="1" applyFill="1" applyAlignment="1">
      <alignment horizontal="center"/>
    </xf>
    <xf numFmtId="0" fontId="37" fillId="16" borderId="8" xfId="0" applyFont="1" applyFill="1" applyBorder="1" applyAlignment="1">
      <alignment horizontal="center" vertical="center"/>
    </xf>
    <xf numFmtId="0" fontId="30" fillId="16" borderId="0" xfId="0" applyFont="1" applyFill="1" applyAlignment="1">
      <alignment horizontal="center" vertical="center"/>
    </xf>
    <xf numFmtId="0" fontId="34" fillId="16" borderId="8" xfId="0" applyFont="1" applyFill="1" applyBorder="1" applyAlignment="1">
      <alignment horizontal="center" vertical="center"/>
    </xf>
    <xf numFmtId="0" fontId="31" fillId="16" borderId="26" xfId="0" applyFont="1" applyFill="1" applyBorder="1" applyAlignment="1">
      <alignment horizontal="center"/>
    </xf>
    <xf numFmtId="0" fontId="39" fillId="16" borderId="13" xfId="0" applyFont="1" applyFill="1" applyBorder="1" applyAlignment="1">
      <alignment horizontal="center"/>
    </xf>
    <xf numFmtId="0" fontId="39" fillId="16" borderId="75" xfId="0" applyFont="1" applyFill="1" applyBorder="1" applyAlignment="1">
      <alignment horizontal="center"/>
    </xf>
    <xf numFmtId="0" fontId="52" fillId="16" borderId="75" xfId="0" applyFont="1" applyFill="1" applyBorder="1" applyAlignment="1">
      <alignment horizontal="center"/>
    </xf>
    <xf numFmtId="0" fontId="39" fillId="16" borderId="15" xfId="0" applyFont="1" applyFill="1" applyBorder="1" applyAlignment="1">
      <alignment horizontal="center"/>
    </xf>
    <xf numFmtId="0" fontId="37" fillId="16" borderId="6" xfId="0" applyFont="1" applyFill="1" applyBorder="1" applyAlignment="1">
      <alignment horizontal="center" vertical="center"/>
    </xf>
    <xf numFmtId="0" fontId="34" fillId="16" borderId="6" xfId="0" applyFont="1" applyFill="1" applyBorder="1" applyAlignment="1">
      <alignment horizontal="center" vertical="center"/>
    </xf>
    <xf numFmtId="14" fontId="31" fillId="17" borderId="27" xfId="0" quotePrefix="1" applyNumberFormat="1" applyFont="1" applyFill="1" applyBorder="1" applyAlignment="1">
      <alignment horizontal="center"/>
    </xf>
    <xf numFmtId="0" fontId="39" fillId="17" borderId="27" xfId="0" applyFont="1" applyFill="1" applyBorder="1" applyAlignment="1">
      <alignment horizontal="center"/>
    </xf>
    <xf numFmtId="0" fontId="39" fillId="17" borderId="14" xfId="0" applyFont="1" applyFill="1" applyBorder="1" applyAlignment="1">
      <alignment horizontal="center"/>
    </xf>
    <xf numFmtId="0" fontId="39" fillId="17" borderId="33" xfId="0" applyFont="1" applyFill="1" applyBorder="1" applyAlignment="1">
      <alignment horizontal="center"/>
    </xf>
    <xf numFmtId="0" fontId="39" fillId="17" borderId="53" xfId="0" applyFont="1" applyFill="1" applyBorder="1" applyAlignment="1">
      <alignment horizontal="center"/>
    </xf>
    <xf numFmtId="0" fontId="31" fillId="17" borderId="0" xfId="0" applyFont="1" applyFill="1" applyAlignment="1">
      <alignment horizontal="center"/>
    </xf>
    <xf numFmtId="0" fontId="37" fillId="17" borderId="8" xfId="0" applyFont="1" applyFill="1" applyBorder="1" applyAlignment="1">
      <alignment horizontal="center" vertical="center"/>
    </xf>
    <xf numFmtId="0" fontId="30" fillId="17" borderId="0" xfId="0" applyFont="1" applyFill="1" applyAlignment="1">
      <alignment horizontal="center" vertical="center"/>
    </xf>
    <xf numFmtId="0" fontId="34" fillId="17" borderId="8" xfId="0" applyFont="1" applyFill="1" applyBorder="1" applyAlignment="1">
      <alignment horizontal="center" vertical="center"/>
    </xf>
    <xf numFmtId="166" fontId="31" fillId="7" borderId="0" xfId="0" applyNumberFormat="1" applyFont="1" applyFill="1" applyAlignment="1">
      <alignment horizontal="left"/>
    </xf>
    <xf numFmtId="0" fontId="52" fillId="17" borderId="33" xfId="0" applyFont="1" applyFill="1" applyBorder="1" applyAlignment="1">
      <alignment horizontal="center"/>
    </xf>
    <xf numFmtId="14" fontId="31" fillId="17" borderId="55" xfId="0" applyNumberFormat="1" applyFont="1" applyFill="1" applyBorder="1" applyAlignment="1">
      <alignment horizontal="center"/>
    </xf>
    <xf numFmtId="0" fontId="31" fillId="17" borderId="63" xfId="0" applyFont="1" applyFill="1" applyBorder="1" applyAlignment="1">
      <alignment horizontal="center"/>
    </xf>
    <xf numFmtId="166" fontId="31" fillId="17" borderId="59" xfId="0" applyNumberFormat="1" applyFont="1" applyFill="1" applyBorder="1" applyAlignment="1">
      <alignment horizontal="center"/>
    </xf>
    <xf numFmtId="0" fontId="39" fillId="17" borderId="55" xfId="0" applyFont="1" applyFill="1" applyBorder="1" applyAlignment="1">
      <alignment horizontal="center"/>
    </xf>
    <xf numFmtId="0" fontId="40" fillId="17" borderId="24" xfId="0" applyFont="1" applyFill="1" applyBorder="1" applyAlignment="1">
      <alignment horizontal="center"/>
    </xf>
    <xf numFmtId="0" fontId="39" fillId="17" borderId="65" xfId="0" applyFont="1" applyFill="1" applyBorder="1" applyAlignment="1">
      <alignment horizontal="center"/>
    </xf>
    <xf numFmtId="0" fontId="40" fillId="17" borderId="11" xfId="0" applyFont="1" applyFill="1" applyBorder="1" applyAlignment="1">
      <alignment horizontal="center"/>
    </xf>
    <xf numFmtId="0" fontId="39" fillId="17" borderId="63" xfId="0" applyFont="1" applyFill="1" applyBorder="1" applyAlignment="1">
      <alignment horizontal="center"/>
    </xf>
    <xf numFmtId="0" fontId="40" fillId="17" borderId="72" xfId="0" applyFont="1" applyFill="1" applyBorder="1" applyAlignment="1">
      <alignment horizontal="center"/>
    </xf>
    <xf numFmtId="0" fontId="40" fillId="17" borderId="73" xfId="0" applyFont="1" applyFill="1" applyBorder="1" applyAlignment="1">
      <alignment horizontal="center"/>
    </xf>
    <xf numFmtId="0" fontId="52" fillId="17" borderId="63" xfId="0" applyFont="1" applyFill="1" applyBorder="1" applyAlignment="1">
      <alignment horizontal="center"/>
    </xf>
    <xf numFmtId="0" fontId="52" fillId="17" borderId="73" xfId="0" applyFont="1" applyFill="1" applyBorder="1" applyAlignment="1">
      <alignment horizontal="center"/>
    </xf>
    <xf numFmtId="0" fontId="39" fillId="17" borderId="58" xfId="0" applyFont="1" applyFill="1" applyBorder="1" applyAlignment="1">
      <alignment horizontal="center"/>
    </xf>
    <xf numFmtId="0" fontId="31" fillId="17" borderId="2" xfId="0" applyFont="1" applyFill="1" applyBorder="1" applyAlignment="1">
      <alignment horizontal="center"/>
    </xf>
    <xf numFmtId="0" fontId="37" fillId="17" borderId="3" xfId="0" applyFont="1" applyFill="1" applyBorder="1" applyAlignment="1">
      <alignment horizontal="center" vertical="center"/>
    </xf>
    <xf numFmtId="0" fontId="30" fillId="17" borderId="2" xfId="0" applyFont="1" applyFill="1" applyBorder="1" applyAlignment="1">
      <alignment horizontal="center" vertical="center"/>
    </xf>
    <xf numFmtId="0" fontId="34" fillId="17" borderId="3" xfId="0" applyFont="1" applyFill="1" applyBorder="1" applyAlignment="1">
      <alignment horizontal="center" vertical="center"/>
    </xf>
    <xf numFmtId="166" fontId="31" fillId="12" borderId="68"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52" fillId="0" borderId="46" xfId="0" applyFont="1" applyBorder="1" applyAlignment="1">
      <alignment horizontal="center"/>
    </xf>
    <xf numFmtId="0" fontId="52" fillId="0" borderId="0" xfId="0" applyFont="1" applyFill="1"/>
    <xf numFmtId="0" fontId="25" fillId="9" borderId="46" xfId="0" applyFont="1" applyFill="1" applyBorder="1" applyAlignment="1">
      <alignment horizontal="center"/>
    </xf>
    <xf numFmtId="0" fontId="25" fillId="13" borderId="47" xfId="0" applyFont="1" applyFill="1" applyBorder="1" applyAlignment="1">
      <alignment horizontal="center"/>
    </xf>
    <xf numFmtId="0" fontId="54" fillId="0" borderId="0" xfId="0" applyFont="1" applyAlignment="1">
      <alignment horizontal="center"/>
    </xf>
    <xf numFmtId="0" fontId="0" fillId="0" borderId="65" xfId="0" applyBorder="1" applyAlignment="1">
      <alignment horizontal="center"/>
    </xf>
    <xf numFmtId="0" fontId="0" fillId="0" borderId="59" xfId="0" applyBorder="1" applyAlignment="1">
      <alignment horizontal="center"/>
    </xf>
    <xf numFmtId="167" fontId="0" fillId="0" borderId="65" xfId="0" applyNumberFormat="1" applyBorder="1" applyAlignment="1">
      <alignment horizontal="center"/>
    </xf>
    <xf numFmtId="167" fontId="0" fillId="0" borderId="63" xfId="0" applyNumberFormat="1" applyBorder="1" applyAlignment="1">
      <alignment horizontal="center"/>
    </xf>
    <xf numFmtId="167" fontId="44" fillId="0" borderId="63" xfId="0" applyNumberFormat="1" applyFont="1" applyBorder="1" applyAlignment="1">
      <alignment horizontal="center" vertical="center"/>
    </xf>
    <xf numFmtId="0" fontId="0" fillId="0" borderId="59" xfId="0" applyBorder="1" applyAlignment="1">
      <alignment horizontal="center" vertical="center" wrapText="1"/>
    </xf>
    <xf numFmtId="0" fontId="54" fillId="0" borderId="33" xfId="0" applyFont="1" applyBorder="1" applyAlignment="1">
      <alignment horizontal="center" vertical="center" wrapText="1"/>
    </xf>
    <xf numFmtId="0" fontId="55" fillId="0" borderId="0" xfId="0" applyFont="1" applyAlignment="1">
      <alignment horizontal="left"/>
    </xf>
    <xf numFmtId="0" fontId="44" fillId="0" borderId="65" xfId="0" applyFont="1" applyBorder="1" applyAlignment="1">
      <alignment horizontal="center" vertical="center"/>
    </xf>
    <xf numFmtId="0" fontId="44" fillId="0" borderId="14" xfId="0" applyFont="1" applyBorder="1" applyAlignment="1">
      <alignment horizontal="center" vertical="center"/>
    </xf>
    <xf numFmtId="0" fontId="44" fillId="0" borderId="22" xfId="0" applyFont="1" applyBorder="1" applyAlignment="1">
      <alignment horizontal="center" vertical="center"/>
    </xf>
    <xf numFmtId="166" fontId="45" fillId="12" borderId="11" xfId="0" applyNumberFormat="1" applyFont="1" applyFill="1" applyBorder="1" applyAlignment="1">
      <alignment horizontal="center" vertical="center"/>
    </xf>
    <xf numFmtId="0" fontId="44" fillId="0" borderId="0" xfId="0" applyFont="1" applyAlignment="1">
      <alignment horizontal="center" vertical="center"/>
    </xf>
    <xf numFmtId="0" fontId="0" fillId="0" borderId="33" xfId="0" applyFill="1" applyBorder="1" applyAlignment="1">
      <alignment horizontal="center"/>
    </xf>
    <xf numFmtId="168" fontId="0" fillId="0" borderId="0" xfId="0" applyNumberFormat="1" applyAlignment="1">
      <alignment horizontal="center"/>
    </xf>
    <xf numFmtId="168" fontId="0" fillId="0" borderId="33" xfId="0" applyNumberFormat="1" applyBorder="1" applyAlignment="1">
      <alignment horizontal="center"/>
    </xf>
    <xf numFmtId="49" fontId="0" fillId="0" borderId="0" xfId="0" applyNumberFormat="1" applyAlignment="1">
      <alignment horizontal="center"/>
    </xf>
    <xf numFmtId="49" fontId="0" fillId="0" borderId="33" xfId="0" applyNumberFormat="1" applyBorder="1" applyAlignment="1">
      <alignment horizontal="left"/>
    </xf>
    <xf numFmtId="168" fontId="0" fillId="0" borderId="0" xfId="0" applyNumberFormat="1" applyBorder="1" applyAlignment="1">
      <alignment horizontal="center"/>
    </xf>
    <xf numFmtId="0" fontId="0" fillId="0" borderId="0" xfId="0" applyBorder="1" applyAlignment="1">
      <alignment horizontal="center"/>
    </xf>
    <xf numFmtId="2" fontId="0" fillId="0" borderId="0" xfId="0" applyNumberFormat="1" applyBorder="1" applyAlignment="1">
      <alignment horizontal="center"/>
    </xf>
    <xf numFmtId="49" fontId="0" fillId="0" borderId="14" xfId="0" applyNumberFormat="1" applyBorder="1" applyAlignment="1">
      <alignment horizontal="left"/>
    </xf>
    <xf numFmtId="168" fontId="0" fillId="0" borderId="14" xfId="0" applyNumberFormat="1" applyBorder="1" applyAlignment="1">
      <alignment horizontal="center"/>
    </xf>
    <xf numFmtId="0" fontId="0" fillId="0" borderId="0" xfId="0" applyAlignment="1">
      <alignment wrapText="1"/>
    </xf>
    <xf numFmtId="168" fontId="0" fillId="0" borderId="0" xfId="0" applyNumberFormat="1" applyAlignment="1">
      <alignment horizontal="center" wrapText="1"/>
    </xf>
    <xf numFmtId="0" fontId="0" fillId="0" borderId="49" xfId="0" applyBorder="1" applyAlignment="1">
      <alignment wrapText="1"/>
    </xf>
    <xf numFmtId="168" fontId="0" fillId="0" borderId="49" xfId="0" applyNumberFormat="1" applyBorder="1" applyAlignment="1">
      <alignment horizontal="left" wrapText="1"/>
    </xf>
    <xf numFmtId="168" fontId="0" fillId="10" borderId="33" xfId="0" applyNumberFormat="1" applyFill="1" applyBorder="1" applyAlignment="1">
      <alignment horizontal="center"/>
    </xf>
    <xf numFmtId="0" fontId="0" fillId="11" borderId="0" xfId="0" applyFill="1" applyBorder="1" applyAlignment="1">
      <alignment horizontal="center"/>
    </xf>
    <xf numFmtId="2" fontId="0" fillId="11" borderId="0" xfId="0" applyNumberFormat="1" applyFill="1" applyBorder="1" applyAlignment="1">
      <alignment horizontal="center"/>
    </xf>
    <xf numFmtId="168" fontId="0" fillId="11" borderId="0" xfId="0" applyNumberFormat="1" applyFill="1" applyBorder="1" applyAlignment="1">
      <alignment horizontal="center"/>
    </xf>
    <xf numFmtId="0" fontId="48" fillId="0" borderId="0" xfId="0" applyFont="1" applyAlignment="1">
      <alignment horizontal="center"/>
    </xf>
    <xf numFmtId="0" fontId="48" fillId="0" borderId="49" xfId="0" applyFont="1" applyBorder="1" applyAlignment="1">
      <alignment horizontal="center" wrapText="1"/>
    </xf>
    <xf numFmtId="0" fontId="48" fillId="0" borderId="14" xfId="0" applyFont="1" applyBorder="1" applyAlignment="1">
      <alignment horizontal="center"/>
    </xf>
    <xf numFmtId="0" fontId="48" fillId="0" borderId="33" xfId="0" applyFont="1" applyBorder="1" applyAlignment="1">
      <alignment horizontal="center"/>
    </xf>
    <xf numFmtId="0" fontId="48" fillId="0" borderId="1" xfId="0" applyFont="1" applyBorder="1"/>
    <xf numFmtId="0" fontId="30" fillId="0" borderId="1" xfId="0" applyFont="1" applyBorder="1" applyAlignment="1">
      <alignment horizontal="center" wrapText="1"/>
    </xf>
    <xf numFmtId="0" fontId="36" fillId="0" borderId="1" xfId="0" applyFont="1" applyFill="1" applyBorder="1" applyAlignment="1">
      <alignment vertical="center"/>
    </xf>
    <xf numFmtId="0" fontId="36" fillId="0" borderId="1" xfId="0" applyFont="1" applyFill="1" applyBorder="1" applyAlignment="1">
      <alignment horizontal="center" vertical="center"/>
    </xf>
    <xf numFmtId="0" fontId="48" fillId="10" borderId="0" xfId="0" applyFont="1" applyFill="1"/>
    <xf numFmtId="0" fontId="56" fillId="0" borderId="0" xfId="0" applyFont="1" applyFill="1"/>
    <xf numFmtId="0" fontId="25" fillId="0" borderId="0" xfId="0" applyFont="1" applyFill="1" applyBorder="1" applyAlignment="1">
      <alignment horizontal="left"/>
    </xf>
    <xf numFmtId="0" fontId="25" fillId="0" borderId="0" xfId="0" applyFont="1" applyFill="1" applyAlignment="1">
      <alignment horizontal="center" wrapText="1"/>
    </xf>
    <xf numFmtId="0" fontId="57" fillId="0" borderId="0" xfId="0" applyFont="1" applyFill="1" applyAlignment="1">
      <alignment vertical="center"/>
    </xf>
    <xf numFmtId="0" fontId="57" fillId="0" borderId="0" xfId="0" applyFont="1" applyFill="1" applyAlignment="1">
      <alignment horizontal="center" vertical="center"/>
    </xf>
    <xf numFmtId="0" fontId="30" fillId="0" borderId="1" xfId="0" applyFont="1" applyBorder="1"/>
    <xf numFmtId="0" fontId="30" fillId="0" borderId="1" xfId="0" applyFont="1" applyBorder="1" applyAlignment="1">
      <alignment horizontal="center"/>
    </xf>
    <xf numFmtId="0" fontId="30" fillId="0" borderId="1" xfId="0" applyFont="1" applyFill="1" applyBorder="1" applyAlignment="1">
      <alignment horizontal="center"/>
    </xf>
    <xf numFmtId="0" fontId="0" fillId="0" borderId="1" xfId="0" applyBorder="1" applyAlignment="1">
      <alignment horizontal="center"/>
    </xf>
    <xf numFmtId="168" fontId="0" fillId="0" borderId="1" xfId="0" applyNumberFormat="1" applyBorder="1" applyAlignment="1">
      <alignment horizontal="center"/>
    </xf>
    <xf numFmtId="0" fontId="58" fillId="0" borderId="0" xfId="0" applyFont="1" applyFill="1" applyBorder="1" applyAlignment="1">
      <alignment horizontal="left"/>
    </xf>
    <xf numFmtId="0" fontId="59" fillId="0" borderId="0" xfId="0" applyFont="1"/>
    <xf numFmtId="0" fontId="0" fillId="0" borderId="0" xfId="0" applyAlignment="1"/>
    <xf numFmtId="168" fontId="0" fillId="0" borderId="0" xfId="0" applyNumberFormat="1" applyAlignment="1"/>
    <xf numFmtId="168" fontId="24" fillId="0" borderId="0" xfId="0" applyNumberFormat="1" applyFont="1" applyAlignment="1"/>
    <xf numFmtId="0" fontId="55" fillId="0" borderId="15" xfId="0" applyFont="1" applyBorder="1"/>
    <xf numFmtId="0" fontId="0" fillId="0" borderId="57" xfId="0" applyBorder="1" applyAlignment="1">
      <alignment horizontal="center"/>
    </xf>
    <xf numFmtId="0" fontId="0" fillId="0" borderId="58" xfId="0" applyBorder="1" applyAlignment="1">
      <alignment horizontal="center"/>
    </xf>
    <xf numFmtId="0" fontId="0" fillId="0" borderId="83" xfId="0" applyBorder="1" applyAlignment="1">
      <alignment horizontal="center"/>
    </xf>
    <xf numFmtId="0" fontId="0" fillId="0" borderId="12" xfId="0" applyBorder="1" applyAlignment="1">
      <alignment horizontal="center"/>
    </xf>
    <xf numFmtId="0" fontId="54" fillId="0" borderId="0" xfId="0" applyFont="1"/>
    <xf numFmtId="0" fontId="60" fillId="0" borderId="0" xfId="0" applyFont="1"/>
    <xf numFmtId="0" fontId="48" fillId="0" borderId="0" xfId="0" applyFont="1" applyAlignment="1">
      <alignment horizontal="center" wrapText="1"/>
    </xf>
    <xf numFmtId="166" fontId="33" fillId="7" borderId="34" xfId="0" applyNumberFormat="1" applyFont="1" applyFill="1" applyBorder="1" applyAlignment="1">
      <alignment horizontal="center" vertical="center"/>
    </xf>
    <xf numFmtId="166" fontId="33" fillId="7" borderId="37" xfId="0" applyNumberFormat="1" applyFont="1" applyFill="1" applyBorder="1" applyAlignment="1">
      <alignment horizontal="center" vertical="center"/>
    </xf>
    <xf numFmtId="166" fontId="33" fillId="7" borderId="19" xfId="0" applyNumberFormat="1" applyFont="1" applyFill="1" applyBorder="1" applyAlignment="1">
      <alignment horizontal="center" vertical="center"/>
    </xf>
    <xf numFmtId="166" fontId="33" fillId="7" borderId="38" xfId="0" applyNumberFormat="1" applyFont="1" applyFill="1" applyBorder="1" applyAlignment="1">
      <alignment horizontal="center" vertical="center"/>
    </xf>
    <xf numFmtId="166" fontId="33" fillId="7" borderId="18" xfId="0" applyNumberFormat="1" applyFont="1" applyFill="1" applyBorder="1" applyAlignment="1">
      <alignment horizontal="center" vertical="center"/>
    </xf>
    <xf numFmtId="166" fontId="33" fillId="7" borderId="5" xfId="0" applyNumberFormat="1" applyFont="1" applyFill="1" applyBorder="1" applyAlignment="1">
      <alignment horizontal="center" vertical="center"/>
    </xf>
    <xf numFmtId="0" fontId="48" fillId="10" borderId="33" xfId="0" applyFont="1" applyFill="1" applyBorder="1" applyAlignment="1">
      <alignment horizontal="center"/>
    </xf>
    <xf numFmtId="0" fontId="31" fillId="0" borderId="0" xfId="0" applyFont="1" applyFill="1" applyBorder="1" applyAlignment="1">
      <alignment horizontal="center"/>
    </xf>
    <xf numFmtId="0" fontId="48" fillId="0" borderId="0" xfId="0" applyFont="1" applyAlignment="1"/>
    <xf numFmtId="0" fontId="48" fillId="10" borderId="14" xfId="0" applyFont="1" applyFill="1" applyBorder="1" applyAlignment="1">
      <alignment horizontal="center"/>
    </xf>
    <xf numFmtId="0" fontId="31" fillId="8" borderId="33" xfId="0" applyFont="1" applyFill="1" applyBorder="1" applyAlignment="1">
      <alignment horizontal="center"/>
    </xf>
    <xf numFmtId="0" fontId="31" fillId="8" borderId="63" xfId="0" applyFont="1" applyFill="1" applyBorder="1" applyAlignment="1">
      <alignment horizontal="center"/>
    </xf>
    <xf numFmtId="0" fontId="31" fillId="8" borderId="75" xfId="0" applyFont="1" applyFill="1" applyBorder="1" applyAlignment="1">
      <alignment horizontal="center"/>
    </xf>
    <xf numFmtId="0" fontId="31" fillId="8" borderId="46" xfId="0" applyFont="1" applyFill="1" applyBorder="1" applyAlignment="1">
      <alignment horizontal="center"/>
    </xf>
    <xf numFmtId="0" fontId="31" fillId="5" borderId="33" xfId="0" applyFont="1" applyFill="1" applyBorder="1" applyAlignment="1">
      <alignment horizontal="center"/>
    </xf>
    <xf numFmtId="0" fontId="31" fillId="8" borderId="46" xfId="0" applyFont="1" applyFill="1" applyBorder="1" applyAlignment="1">
      <alignment horizontal="center" vertical="center"/>
    </xf>
    <xf numFmtId="14" fontId="31" fillId="8" borderId="27" xfId="0" applyNumberFormat="1" applyFont="1" applyFill="1" applyBorder="1" applyAlignment="1">
      <alignment horizontal="center"/>
    </xf>
    <xf numFmtId="14" fontId="31" fillId="8" borderId="55" xfId="0" applyNumberFormat="1" applyFont="1" applyFill="1" applyBorder="1" applyAlignment="1">
      <alignment horizontal="center"/>
    </xf>
    <xf numFmtId="14" fontId="31" fillId="8" borderId="26" xfId="0" applyNumberFormat="1" applyFont="1" applyFill="1" applyBorder="1" applyAlignment="1">
      <alignment horizontal="center"/>
    </xf>
    <xf numFmtId="14" fontId="31" fillId="5" borderId="27" xfId="0" applyNumberFormat="1" applyFont="1" applyFill="1" applyBorder="1" applyAlignment="1">
      <alignment horizontal="center"/>
    </xf>
    <xf numFmtId="0" fontId="0" fillId="0" borderId="14" xfId="0" applyBorder="1"/>
    <xf numFmtId="0" fontId="0" fillId="0" borderId="49" xfId="0" applyBorder="1"/>
    <xf numFmtId="0" fontId="0" fillId="0" borderId="0" xfId="0"/>
    <xf numFmtId="0" fontId="0" fillId="0" borderId="0" xfId="0" applyFill="1" applyBorder="1"/>
    <xf numFmtId="168" fontId="0" fillId="0" borderId="0" xfId="0" applyNumberFormat="1" applyAlignment="1">
      <alignment horizontal="center"/>
    </xf>
    <xf numFmtId="0" fontId="0" fillId="0" borderId="0" xfId="0" applyAlignment="1">
      <alignment horizontal="center"/>
    </xf>
    <xf numFmtId="0" fontId="0" fillId="0" borderId="33" xfId="0" applyBorder="1" applyAlignment="1">
      <alignment horizontal="center"/>
    </xf>
    <xf numFmtId="49" fontId="0" fillId="0" borderId="33" xfId="0" applyNumberFormat="1" applyBorder="1" applyAlignment="1">
      <alignment horizontal="center"/>
    </xf>
    <xf numFmtId="0" fontId="61" fillId="0" borderId="0" xfId="0" applyFont="1"/>
    <xf numFmtId="0" fontId="62" fillId="0" borderId="49" xfId="0" applyFont="1" applyFill="1" applyBorder="1"/>
    <xf numFmtId="0" fontId="63" fillId="0" borderId="14" xfId="0" applyFont="1" applyBorder="1"/>
    <xf numFmtId="0" fontId="63" fillId="0" borderId="33" xfId="0" applyFont="1" applyBorder="1"/>
    <xf numFmtId="0" fontId="62" fillId="0" borderId="49" xfId="0" applyFont="1" applyBorder="1"/>
    <xf numFmtId="0" fontId="62" fillId="0" borderId="0" xfId="0" applyFont="1" applyBorder="1"/>
    <xf numFmtId="0" fontId="63" fillId="0" borderId="0" xfId="0" applyFont="1" applyBorder="1"/>
    <xf numFmtId="0" fontId="48" fillId="0" borderId="12" xfId="0" applyFont="1" applyBorder="1" applyAlignment="1">
      <alignment horizontal="center"/>
    </xf>
    <xf numFmtId="0" fontId="48" fillId="10" borderId="0" xfId="0" applyFont="1" applyFill="1" applyAlignment="1">
      <alignment horizontal="center"/>
    </xf>
    <xf numFmtId="0" fontId="64" fillId="0" borderId="0" xfId="0" applyFont="1" applyAlignment="1">
      <alignment horizontal="center"/>
    </xf>
    <xf numFmtId="0" fontId="56" fillId="0" borderId="0" xfId="0" applyFont="1" applyFill="1" applyAlignment="1">
      <alignment horizontal="center"/>
    </xf>
    <xf numFmtId="0" fontId="56" fillId="10" borderId="0" xfId="0" applyFont="1" applyFill="1" applyAlignment="1">
      <alignment horizontal="center"/>
    </xf>
    <xf numFmtId="0" fontId="0" fillId="10" borderId="33" xfId="0" applyFill="1" applyBorder="1" applyAlignment="1">
      <alignment horizontal="center"/>
    </xf>
    <xf numFmtId="168" fontId="0" fillId="0" borderId="33" xfId="0" applyNumberFormat="1" applyFill="1" applyBorder="1" applyAlignment="1">
      <alignment horizontal="center"/>
    </xf>
    <xf numFmtId="0" fontId="31" fillId="12" borderId="33" xfId="0" applyFont="1" applyFill="1" applyBorder="1" applyAlignment="1">
      <alignment horizontal="center" wrapText="1"/>
    </xf>
    <xf numFmtId="0" fontId="25" fillId="9" borderId="33" xfId="0" applyFont="1" applyFill="1" applyBorder="1" applyAlignment="1">
      <alignment horizontal="center"/>
    </xf>
    <xf numFmtId="0" fontId="25" fillId="13" borderId="33" xfId="0" applyFont="1" applyFill="1" applyBorder="1" applyAlignment="1">
      <alignment horizontal="center"/>
    </xf>
    <xf numFmtId="0" fontId="31" fillId="9" borderId="14" xfId="0" applyFont="1" applyFill="1" applyBorder="1" applyAlignment="1">
      <alignment horizontal="center"/>
    </xf>
    <xf numFmtId="0" fontId="48" fillId="0" borderId="49" xfId="0" applyFont="1" applyBorder="1" applyAlignment="1">
      <alignment horizontal="center"/>
    </xf>
    <xf numFmtId="0" fontId="48" fillId="17" borderId="49" xfId="0" applyFont="1" applyFill="1" applyBorder="1" applyAlignment="1">
      <alignment horizontal="center"/>
    </xf>
    <xf numFmtId="0" fontId="48" fillId="17" borderId="14" xfId="0" applyFont="1" applyFill="1" applyBorder="1" applyAlignment="1">
      <alignment horizontal="center"/>
    </xf>
    <xf numFmtId="0" fontId="48" fillId="17" borderId="33" xfId="0" applyFont="1" applyFill="1" applyBorder="1" applyAlignment="1">
      <alignment horizontal="center"/>
    </xf>
    <xf numFmtId="0" fontId="48" fillId="18" borderId="49" xfId="0" applyFont="1" applyFill="1" applyBorder="1" applyAlignment="1">
      <alignment horizontal="center"/>
    </xf>
    <xf numFmtId="0" fontId="48" fillId="18" borderId="14" xfId="0" applyFont="1" applyFill="1" applyBorder="1" applyAlignment="1">
      <alignment horizontal="center"/>
    </xf>
    <xf numFmtId="0" fontId="48" fillId="18" borderId="33" xfId="0" applyFont="1" applyFill="1" applyBorder="1" applyAlignment="1">
      <alignment horizontal="center"/>
    </xf>
    <xf numFmtId="0" fontId="48" fillId="19" borderId="49" xfId="0" applyFont="1" applyFill="1" applyBorder="1" applyAlignment="1">
      <alignment horizontal="center"/>
    </xf>
    <xf numFmtId="0" fontId="48" fillId="19" borderId="14" xfId="0" applyFont="1" applyFill="1" applyBorder="1" applyAlignment="1">
      <alignment horizontal="center"/>
    </xf>
    <xf numFmtId="0" fontId="48" fillId="19" borderId="33" xfId="0" applyFont="1" applyFill="1" applyBorder="1" applyAlignment="1">
      <alignment horizontal="center"/>
    </xf>
    <xf numFmtId="14" fontId="31" fillId="18" borderId="24" xfId="0" applyNumberFormat="1" applyFont="1" applyFill="1" applyBorder="1" applyAlignment="1">
      <alignment horizontal="center"/>
    </xf>
    <xf numFmtId="0" fontId="31" fillId="18" borderId="73" xfId="0" applyFont="1" applyFill="1" applyBorder="1" applyAlignment="1">
      <alignment horizontal="center"/>
    </xf>
    <xf numFmtId="0" fontId="31" fillId="9" borderId="15" xfId="0" applyFont="1" applyFill="1" applyBorder="1" applyAlignment="1">
      <alignment horizontal="center"/>
    </xf>
    <xf numFmtId="0" fontId="66" fillId="9" borderId="58" xfId="0" applyFont="1" applyFill="1" applyBorder="1" applyAlignment="1">
      <alignment horizontal="center"/>
    </xf>
    <xf numFmtId="0" fontId="30" fillId="0" borderId="0" xfId="0" applyFont="1" applyAlignment="1">
      <alignment horizontal="left"/>
    </xf>
    <xf numFmtId="0" fontId="67" fillId="0" borderId="0" xfId="0" applyFont="1" applyAlignment="1">
      <alignment horizontal="left"/>
    </xf>
    <xf numFmtId="14" fontId="31" fillId="12" borderId="11" xfId="0" applyNumberFormat="1" applyFont="1" applyFill="1" applyBorder="1" applyAlignment="1">
      <alignment horizontal="center"/>
    </xf>
    <xf numFmtId="0" fontId="31" fillId="9" borderId="21" xfId="0" applyFont="1" applyFill="1" applyBorder="1" applyAlignment="1">
      <alignment horizontal="right"/>
    </xf>
    <xf numFmtId="0" fontId="31" fillId="9" borderId="12" xfId="0" applyFont="1" applyFill="1" applyBorder="1" applyAlignment="1">
      <alignment horizontal="right"/>
    </xf>
    <xf numFmtId="14" fontId="31" fillId="17" borderId="65" xfId="0" applyNumberFormat="1" applyFont="1" applyFill="1" applyBorder="1" applyAlignment="1">
      <alignment horizontal="center"/>
    </xf>
    <xf numFmtId="14" fontId="31" fillId="17" borderId="14" xfId="0" applyNumberFormat="1" applyFont="1" applyFill="1" applyBorder="1" applyAlignment="1">
      <alignment horizontal="center"/>
    </xf>
    <xf numFmtId="14" fontId="31" fillId="16" borderId="14" xfId="0" applyNumberFormat="1" applyFont="1" applyFill="1" applyBorder="1" applyAlignment="1">
      <alignment horizontal="center"/>
    </xf>
    <xf numFmtId="14" fontId="31" fillId="18" borderId="11" xfId="0" applyNumberFormat="1" applyFont="1" applyFill="1" applyBorder="1" applyAlignment="1">
      <alignment horizontal="center"/>
    </xf>
    <xf numFmtId="14" fontId="31" fillId="5" borderId="11" xfId="0" applyNumberFormat="1" applyFont="1" applyFill="1" applyBorder="1" applyAlignment="1">
      <alignment horizontal="center"/>
    </xf>
    <xf numFmtId="14" fontId="31" fillId="8" borderId="65" xfId="0" applyNumberFormat="1" applyFont="1" applyFill="1" applyBorder="1" applyAlignment="1">
      <alignment horizontal="center"/>
    </xf>
    <xf numFmtId="14" fontId="31" fillId="5" borderId="14" xfId="0" applyNumberFormat="1" applyFont="1" applyFill="1" applyBorder="1" applyAlignment="1">
      <alignment horizontal="center"/>
    </xf>
    <xf numFmtId="14" fontId="31" fillId="8" borderId="14" xfId="0" applyNumberFormat="1" applyFont="1" applyFill="1" applyBorder="1" applyAlignment="1">
      <alignment horizontal="center"/>
    </xf>
    <xf numFmtId="14" fontId="31" fillId="8" borderId="13" xfId="0" applyNumberFormat="1" applyFont="1" applyFill="1" applyBorder="1" applyAlignment="1">
      <alignment horizontal="center"/>
    </xf>
    <xf numFmtId="14" fontId="31" fillId="5" borderId="52" xfId="0" applyNumberFormat="1" applyFont="1" applyFill="1" applyBorder="1" applyAlignment="1">
      <alignment horizontal="center"/>
    </xf>
    <xf numFmtId="14" fontId="31" fillId="5" borderId="13" xfId="0" applyNumberFormat="1" applyFont="1" applyFill="1" applyBorder="1" applyAlignment="1">
      <alignment horizontal="center"/>
    </xf>
    <xf numFmtId="166" fontId="31" fillId="18" borderId="68" xfId="0" applyNumberFormat="1" applyFont="1" applyFill="1" applyBorder="1" applyAlignment="1">
      <alignment horizontal="center"/>
    </xf>
    <xf numFmtId="166" fontId="31" fillId="5" borderId="68" xfId="0" applyNumberFormat="1" applyFont="1" applyFill="1" applyBorder="1" applyAlignment="1">
      <alignment horizontal="center"/>
    </xf>
    <xf numFmtId="166" fontId="31" fillId="8" borderId="59" xfId="0" applyNumberFormat="1" applyFont="1" applyFill="1" applyBorder="1" applyAlignment="1">
      <alignment horizontal="center"/>
    </xf>
    <xf numFmtId="166" fontId="31" fillId="5" borderId="10" xfId="0" applyNumberFormat="1" applyFont="1" applyFill="1" applyBorder="1" applyAlignment="1">
      <alignment horizontal="center"/>
    </xf>
    <xf numFmtId="166" fontId="31" fillId="8" borderId="10" xfId="0" applyNumberFormat="1" applyFont="1" applyFill="1" applyBorder="1" applyAlignment="1">
      <alignment horizontal="center"/>
    </xf>
    <xf numFmtId="166" fontId="31" fillId="8" borderId="76" xfId="0" applyNumberFormat="1" applyFont="1" applyFill="1" applyBorder="1" applyAlignment="1">
      <alignment horizontal="center"/>
    </xf>
    <xf numFmtId="166" fontId="31" fillId="5" borderId="82" xfId="0" applyNumberFormat="1" applyFont="1" applyFill="1" applyBorder="1" applyAlignment="1">
      <alignment horizontal="center"/>
    </xf>
    <xf numFmtId="166" fontId="31" fillId="5" borderId="76" xfId="0" applyNumberFormat="1" applyFont="1" applyFill="1" applyBorder="1" applyAlignment="1">
      <alignment horizontal="center"/>
    </xf>
    <xf numFmtId="166" fontId="43" fillId="12" borderId="73" xfId="0" applyNumberFormat="1" applyFont="1" applyFill="1" applyBorder="1" applyAlignment="1">
      <alignment horizontal="center"/>
    </xf>
    <xf numFmtId="0" fontId="31" fillId="17" borderId="58" xfId="0" applyFont="1" applyFill="1" applyBorder="1" applyAlignment="1">
      <alignment horizontal="center"/>
    </xf>
    <xf numFmtId="0" fontId="31" fillId="17" borderId="53" xfId="0" applyFont="1" applyFill="1" applyBorder="1" applyAlignment="1">
      <alignment horizontal="center"/>
    </xf>
    <xf numFmtId="0" fontId="31" fillId="16" borderId="53" xfId="0" applyFont="1" applyFill="1" applyBorder="1" applyAlignment="1">
      <alignment horizontal="center"/>
    </xf>
    <xf numFmtId="0" fontId="31" fillId="16" borderId="15" xfId="0" applyFont="1" applyFill="1" applyBorder="1" applyAlignment="1">
      <alignment horizontal="center"/>
    </xf>
    <xf numFmtId="0" fontId="31" fillId="18" borderId="72" xfId="0" applyFont="1" applyFill="1" applyBorder="1" applyAlignment="1">
      <alignment horizontal="center"/>
    </xf>
    <xf numFmtId="166" fontId="43" fillId="12" borderId="24" xfId="0" applyNumberFormat="1" applyFont="1" applyFill="1" applyBorder="1" applyAlignment="1">
      <alignment horizontal="center"/>
    </xf>
    <xf numFmtId="166" fontId="43" fillId="17" borderId="55" xfId="0" applyNumberFormat="1" applyFont="1" applyFill="1" applyBorder="1" applyAlignment="1">
      <alignment horizontal="center"/>
    </xf>
    <xf numFmtId="166" fontId="43" fillId="17" borderId="27" xfId="0" applyNumberFormat="1" applyFont="1" applyFill="1" applyBorder="1" applyAlignment="1">
      <alignment horizontal="center"/>
    </xf>
    <xf numFmtId="166" fontId="43" fillId="16" borderId="27" xfId="0" applyNumberFormat="1" applyFont="1" applyFill="1" applyBorder="1" applyAlignment="1">
      <alignment horizontal="center"/>
    </xf>
    <xf numFmtId="166" fontId="43" fillId="16" borderId="26" xfId="0" applyNumberFormat="1" applyFont="1" applyFill="1" applyBorder="1" applyAlignment="1">
      <alignment horizontal="center"/>
    </xf>
    <xf numFmtId="166" fontId="43" fillId="18" borderId="24" xfId="0" applyNumberFormat="1" applyFont="1" applyFill="1" applyBorder="1" applyAlignment="1">
      <alignment horizontal="center"/>
    </xf>
    <xf numFmtId="166" fontId="43" fillId="5" borderId="24" xfId="0" applyNumberFormat="1" applyFont="1" applyFill="1" applyBorder="1" applyAlignment="1">
      <alignment horizontal="center"/>
    </xf>
    <xf numFmtId="166" fontId="43" fillId="8" borderId="55" xfId="0" applyNumberFormat="1" applyFont="1" applyFill="1" applyBorder="1" applyAlignment="1">
      <alignment horizontal="center"/>
    </xf>
    <xf numFmtId="166" fontId="43" fillId="5" borderId="27" xfId="0" applyNumberFormat="1" applyFont="1" applyFill="1" applyBorder="1" applyAlignment="1">
      <alignment horizontal="center"/>
    </xf>
    <xf numFmtId="166" fontId="43" fillId="8" borderId="27" xfId="0" applyNumberFormat="1" applyFont="1" applyFill="1" applyBorder="1" applyAlignment="1">
      <alignment horizontal="center"/>
    </xf>
    <xf numFmtId="166" fontId="43" fillId="8" borderId="26" xfId="0" applyNumberFormat="1" applyFont="1" applyFill="1" applyBorder="1" applyAlignment="1">
      <alignment horizontal="center"/>
    </xf>
    <xf numFmtId="166" fontId="43" fillId="5" borderId="45" xfId="0" applyNumberFormat="1" applyFont="1" applyFill="1" applyBorder="1" applyAlignment="1">
      <alignment horizontal="center"/>
    </xf>
    <xf numFmtId="166" fontId="43" fillId="5" borderId="26" xfId="0" applyNumberFormat="1" applyFont="1" applyFill="1" applyBorder="1" applyAlignment="1">
      <alignment horizontal="center"/>
    </xf>
    <xf numFmtId="0" fontId="31" fillId="9" borderId="78" xfId="0" applyFont="1" applyFill="1" applyBorder="1" applyAlignment="1">
      <alignment horizontal="center"/>
    </xf>
    <xf numFmtId="0" fontId="31" fillId="9" borderId="32" xfId="0" applyFont="1" applyFill="1" applyBorder="1" applyAlignment="1">
      <alignment horizontal="center"/>
    </xf>
    <xf numFmtId="49" fontId="31" fillId="12" borderId="11" xfId="0" applyNumberFormat="1" applyFont="1" applyFill="1" applyBorder="1" applyAlignment="1">
      <alignment horizontal="center"/>
    </xf>
    <xf numFmtId="49" fontId="31" fillId="9" borderId="21" xfId="0" applyNumberFormat="1" applyFont="1" applyFill="1" applyBorder="1" applyAlignment="1">
      <alignment horizontal="right"/>
    </xf>
    <xf numFmtId="49" fontId="31" fillId="9" borderId="12" xfId="0" applyNumberFormat="1" applyFont="1" applyFill="1" applyBorder="1" applyAlignment="1">
      <alignment horizontal="right"/>
    </xf>
    <xf numFmtId="49" fontId="31" fillId="17" borderId="65" xfId="0" applyNumberFormat="1" applyFont="1" applyFill="1" applyBorder="1" applyAlignment="1">
      <alignment horizontal="center"/>
    </xf>
    <xf numFmtId="49" fontId="31" fillId="17" borderId="14" xfId="0" applyNumberFormat="1" applyFont="1" applyFill="1" applyBorder="1" applyAlignment="1">
      <alignment horizontal="center"/>
    </xf>
    <xf numFmtId="49" fontId="31" fillId="10" borderId="14" xfId="0" applyNumberFormat="1" applyFont="1" applyFill="1" applyBorder="1" applyAlignment="1">
      <alignment horizontal="center"/>
    </xf>
    <xf numFmtId="49" fontId="31" fillId="16" borderId="14" xfId="0" applyNumberFormat="1" applyFont="1" applyFill="1" applyBorder="1" applyAlignment="1">
      <alignment horizontal="center"/>
    </xf>
    <xf numFmtId="49" fontId="31" fillId="16" borderId="13" xfId="0" applyNumberFormat="1" applyFont="1" applyFill="1" applyBorder="1" applyAlignment="1">
      <alignment horizontal="center"/>
    </xf>
    <xf numFmtId="49" fontId="31" fillId="18" borderId="11" xfId="0" applyNumberFormat="1" applyFont="1" applyFill="1" applyBorder="1" applyAlignment="1">
      <alignment horizontal="center"/>
    </xf>
    <xf numFmtId="49" fontId="31" fillId="5" borderId="11" xfId="0" applyNumberFormat="1" applyFont="1" applyFill="1" applyBorder="1" applyAlignment="1">
      <alignment horizontal="center"/>
    </xf>
    <xf numFmtId="49" fontId="31" fillId="8" borderId="65" xfId="0" applyNumberFormat="1" applyFont="1" applyFill="1" applyBorder="1" applyAlignment="1">
      <alignment horizontal="center"/>
    </xf>
    <xf numFmtId="49" fontId="31" fillId="5" borderId="14" xfId="0" applyNumberFormat="1" applyFont="1" applyFill="1" applyBorder="1" applyAlignment="1">
      <alignment horizontal="center"/>
    </xf>
    <xf numFmtId="49" fontId="31" fillId="8" borderId="14" xfId="0" applyNumberFormat="1" applyFont="1" applyFill="1" applyBorder="1" applyAlignment="1">
      <alignment horizontal="center"/>
    </xf>
    <xf numFmtId="49" fontId="31" fillId="8" borderId="13" xfId="0" applyNumberFormat="1" applyFont="1" applyFill="1" applyBorder="1" applyAlignment="1">
      <alignment horizontal="center"/>
    </xf>
    <xf numFmtId="49" fontId="31" fillId="5" borderId="52" xfId="0" applyNumberFormat="1" applyFont="1" applyFill="1" applyBorder="1" applyAlignment="1">
      <alignment horizontal="center"/>
    </xf>
    <xf numFmtId="49" fontId="31" fillId="5" borderId="13" xfId="0" applyNumberFormat="1" applyFont="1" applyFill="1" applyBorder="1" applyAlignment="1">
      <alignment horizontal="center"/>
    </xf>
    <xf numFmtId="49" fontId="30" fillId="0" borderId="0" xfId="0" applyNumberFormat="1" applyFont="1" applyFill="1"/>
    <xf numFmtId="49" fontId="30" fillId="0" borderId="0" xfId="0" applyNumberFormat="1" applyFont="1" applyFill="1" applyAlignment="1">
      <alignment horizontal="center"/>
    </xf>
    <xf numFmtId="166" fontId="25" fillId="0" borderId="2" xfId="0" applyNumberFormat="1" applyFont="1" applyFill="1" applyBorder="1" applyAlignment="1">
      <alignment horizontal="center"/>
    </xf>
    <xf numFmtId="166" fontId="25" fillId="12" borderId="2" xfId="0" applyNumberFormat="1" applyFont="1" applyFill="1" applyBorder="1" applyAlignment="1">
      <alignment horizontal="center"/>
    </xf>
    <xf numFmtId="0" fontId="31" fillId="12" borderId="74" xfId="0" applyFont="1" applyFill="1" applyBorder="1" applyAlignment="1">
      <alignment horizontal="center"/>
    </xf>
    <xf numFmtId="0" fontId="31" fillId="9" borderId="67" xfId="0" applyFont="1" applyFill="1" applyBorder="1" applyAlignment="1">
      <alignment horizontal="right"/>
    </xf>
    <xf numFmtId="0" fontId="31" fillId="9" borderId="70" xfId="0" applyFont="1" applyFill="1" applyBorder="1" applyAlignment="1">
      <alignment horizontal="right"/>
    </xf>
    <xf numFmtId="14" fontId="31" fillId="17" borderId="64" xfId="0" applyNumberFormat="1" applyFont="1" applyFill="1" applyBorder="1" applyAlignment="1">
      <alignment horizontal="center"/>
    </xf>
    <xf numFmtId="14" fontId="31" fillId="17" borderId="49" xfId="0" applyNumberFormat="1" applyFont="1" applyFill="1" applyBorder="1" applyAlignment="1">
      <alignment horizontal="center"/>
    </xf>
    <xf numFmtId="0" fontId="31" fillId="17" borderId="49" xfId="0" applyFont="1" applyFill="1" applyBorder="1" applyAlignment="1">
      <alignment horizontal="center"/>
    </xf>
    <xf numFmtId="0" fontId="31" fillId="16" borderId="49" xfId="0" applyFont="1" applyFill="1" applyBorder="1" applyAlignment="1">
      <alignment horizontal="center"/>
    </xf>
    <xf numFmtId="0" fontId="31" fillId="16" borderId="77" xfId="0" applyFont="1" applyFill="1" applyBorder="1" applyAlignment="1">
      <alignment horizontal="center"/>
    </xf>
    <xf numFmtId="0" fontId="31" fillId="18" borderId="74" xfId="0" applyFont="1" applyFill="1" applyBorder="1" applyAlignment="1">
      <alignment horizontal="center"/>
    </xf>
    <xf numFmtId="0" fontId="31" fillId="5" borderId="74" xfId="0" applyFont="1" applyFill="1" applyBorder="1" applyAlignment="1">
      <alignment horizontal="center"/>
    </xf>
    <xf numFmtId="0" fontId="31" fillId="8" borderId="64" xfId="0" applyFont="1" applyFill="1" applyBorder="1" applyAlignment="1">
      <alignment horizontal="center"/>
    </xf>
    <xf numFmtId="0" fontId="31" fillId="8" borderId="77" xfId="0" applyFont="1" applyFill="1" applyBorder="1" applyAlignment="1">
      <alignment horizontal="center"/>
    </xf>
    <xf numFmtId="0" fontId="31" fillId="5" borderId="77" xfId="0" applyFont="1" applyFill="1" applyBorder="1" applyAlignment="1">
      <alignment horizontal="center"/>
    </xf>
    <xf numFmtId="0" fontId="31" fillId="10" borderId="33" xfId="0" applyFont="1" applyFill="1" applyBorder="1" applyAlignment="1">
      <alignment horizontal="center"/>
    </xf>
    <xf numFmtId="49" fontId="31" fillId="12" borderId="24" xfId="0" applyNumberFormat="1" applyFont="1" applyFill="1" applyBorder="1" applyAlignment="1">
      <alignment horizontal="center"/>
    </xf>
    <xf numFmtId="49" fontId="31" fillId="17" borderId="55" xfId="0" applyNumberFormat="1" applyFont="1" applyFill="1" applyBorder="1" applyAlignment="1">
      <alignment horizontal="center"/>
    </xf>
    <xf numFmtId="49" fontId="31" fillId="17" borderId="27" xfId="0" applyNumberFormat="1" applyFont="1" applyFill="1" applyBorder="1" applyAlignment="1">
      <alignment horizontal="center"/>
    </xf>
    <xf numFmtId="49" fontId="31" fillId="16" borderId="27" xfId="0" applyNumberFormat="1" applyFont="1" applyFill="1" applyBorder="1" applyAlignment="1">
      <alignment horizontal="center"/>
    </xf>
    <xf numFmtId="49" fontId="31" fillId="16" borderId="26" xfId="0" applyNumberFormat="1" applyFont="1" applyFill="1" applyBorder="1" applyAlignment="1">
      <alignment horizontal="center"/>
    </xf>
    <xf numFmtId="49" fontId="31" fillId="18" borderId="24" xfId="0" applyNumberFormat="1" applyFont="1" applyFill="1" applyBorder="1" applyAlignment="1">
      <alignment horizontal="center"/>
    </xf>
    <xf numFmtId="49" fontId="31" fillId="5" borderId="24" xfId="0" applyNumberFormat="1" applyFont="1" applyFill="1" applyBorder="1" applyAlignment="1">
      <alignment horizontal="center"/>
    </xf>
    <xf numFmtId="49" fontId="31" fillId="8" borderId="55" xfId="0" applyNumberFormat="1" applyFont="1" applyFill="1" applyBorder="1" applyAlignment="1">
      <alignment horizontal="center"/>
    </xf>
    <xf numFmtId="49" fontId="31" fillId="5" borderId="27" xfId="0" applyNumberFormat="1" applyFont="1" applyFill="1" applyBorder="1" applyAlignment="1">
      <alignment horizontal="center"/>
    </xf>
    <xf numFmtId="49" fontId="31" fillId="8" borderId="27" xfId="0" applyNumberFormat="1" applyFont="1" applyFill="1" applyBorder="1" applyAlignment="1">
      <alignment horizontal="center"/>
    </xf>
    <xf numFmtId="49" fontId="31" fillId="8" borderId="26" xfId="0" applyNumberFormat="1" applyFont="1" applyFill="1" applyBorder="1" applyAlignment="1">
      <alignment horizontal="center"/>
    </xf>
    <xf numFmtId="49" fontId="31" fillId="5" borderId="45" xfId="0" applyNumberFormat="1" applyFont="1" applyFill="1" applyBorder="1" applyAlignment="1">
      <alignment horizontal="center"/>
    </xf>
    <xf numFmtId="49" fontId="31" fillId="5" borderId="26" xfId="0" applyNumberFormat="1" applyFont="1" applyFill="1" applyBorder="1" applyAlignment="1">
      <alignment horizontal="center"/>
    </xf>
    <xf numFmtId="166" fontId="66" fillId="7" borderId="0" xfId="0" applyNumberFormat="1" applyFont="1" applyFill="1" applyAlignment="1">
      <alignment horizontal="center"/>
    </xf>
    <xf numFmtId="166" fontId="66" fillId="7" borderId="0" xfId="0" applyNumberFormat="1" applyFont="1" applyFill="1" applyBorder="1" applyAlignment="1">
      <alignment horizontal="center"/>
    </xf>
    <xf numFmtId="0" fontId="48" fillId="0" borderId="33" xfId="0" applyFont="1" applyFill="1" applyBorder="1" applyAlignment="1">
      <alignment horizontal="center"/>
    </xf>
    <xf numFmtId="0" fontId="33" fillId="7" borderId="74" xfId="0" applyFont="1" applyFill="1" applyBorder="1" applyAlignment="1">
      <alignment horizontal="center"/>
    </xf>
    <xf numFmtId="0" fontId="33" fillId="7" borderId="69" xfId="0" applyFont="1" applyFill="1" applyBorder="1" applyAlignment="1">
      <alignment horizontal="center"/>
    </xf>
    <xf numFmtId="0" fontId="31" fillId="9" borderId="11" xfId="0" applyFont="1" applyFill="1" applyBorder="1" applyAlignment="1">
      <alignment horizontal="center"/>
    </xf>
    <xf numFmtId="0" fontId="31" fillId="9" borderId="73" xfId="0" applyFont="1" applyFill="1" applyBorder="1" applyAlignment="1">
      <alignment horizontal="center"/>
    </xf>
    <xf numFmtId="0" fontId="31" fillId="12" borderId="32" xfId="0" applyFont="1" applyFill="1" applyBorder="1" applyAlignment="1">
      <alignment horizontal="center" wrapText="1"/>
    </xf>
    <xf numFmtId="0" fontId="51" fillId="13" borderId="73" xfId="0" applyFont="1" applyFill="1" applyBorder="1" applyAlignment="1">
      <alignment horizontal="center"/>
    </xf>
    <xf numFmtId="0" fontId="31" fillId="13" borderId="73" xfId="0" applyFont="1" applyFill="1" applyBorder="1" applyAlignment="1">
      <alignment horizontal="center"/>
    </xf>
    <xf numFmtId="0" fontId="53" fillId="13" borderId="73" xfId="0" applyFont="1" applyFill="1" applyBorder="1" applyAlignment="1">
      <alignment horizontal="center"/>
    </xf>
    <xf numFmtId="0" fontId="52" fillId="9" borderId="32" xfId="0" applyFont="1" applyFill="1" applyBorder="1" applyAlignment="1">
      <alignment horizontal="center"/>
    </xf>
    <xf numFmtId="0" fontId="52" fillId="13" borderId="73" xfId="0" applyFont="1" applyFill="1" applyBorder="1" applyAlignment="1">
      <alignment horizontal="center"/>
    </xf>
    <xf numFmtId="0" fontId="31" fillId="9" borderId="72" xfId="0" applyFont="1" applyFill="1" applyBorder="1" applyAlignment="1">
      <alignment horizontal="center"/>
    </xf>
    <xf numFmtId="0" fontId="31" fillId="9" borderId="62" xfId="0" applyFont="1" applyFill="1" applyBorder="1" applyAlignment="1">
      <alignment horizontal="center"/>
    </xf>
    <xf numFmtId="0" fontId="66" fillId="9" borderId="62" xfId="0" applyFont="1" applyFill="1" applyBorder="1" applyAlignment="1">
      <alignment horizontal="center"/>
    </xf>
    <xf numFmtId="0" fontId="31" fillId="13" borderId="74" xfId="0" applyFont="1" applyFill="1" applyBorder="1" applyAlignment="1">
      <alignment horizontal="center"/>
    </xf>
    <xf numFmtId="0" fontId="31" fillId="9" borderId="69" xfId="0" applyFont="1" applyFill="1" applyBorder="1" applyAlignment="1">
      <alignment horizontal="center"/>
    </xf>
    <xf numFmtId="0" fontId="68" fillId="0" borderId="0" xfId="0" applyFont="1" applyAlignment="1">
      <alignment horizontal="left"/>
    </xf>
    <xf numFmtId="0" fontId="68" fillId="0" borderId="0" xfId="0" applyFont="1" applyAlignment="1"/>
    <xf numFmtId="0" fontId="33" fillId="0" borderId="0" xfId="0" applyFont="1" applyAlignment="1">
      <alignment vertical="center"/>
    </xf>
    <xf numFmtId="0" fontId="38" fillId="0" borderId="0" xfId="0" applyFont="1" applyAlignment="1">
      <alignment vertical="center"/>
    </xf>
    <xf numFmtId="0" fontId="69" fillId="0" borderId="0" xfId="0" applyFont="1" applyAlignment="1">
      <alignment vertical="top"/>
    </xf>
    <xf numFmtId="0" fontId="46" fillId="0" borderId="11" xfId="0" applyFont="1" applyFill="1" applyBorder="1" applyAlignment="1">
      <alignment horizontal="center"/>
    </xf>
    <xf numFmtId="0" fontId="46" fillId="0" borderId="73" xfId="0" applyFont="1" applyFill="1" applyBorder="1" applyAlignment="1">
      <alignment horizontal="center"/>
    </xf>
    <xf numFmtId="0" fontId="53" fillId="0" borderId="73" xfId="0" applyFont="1" applyFill="1" applyBorder="1" applyAlignment="1">
      <alignment horizontal="center"/>
    </xf>
    <xf numFmtId="0" fontId="46" fillId="0" borderId="74" xfId="0" applyFont="1" applyFill="1" applyBorder="1" applyAlignment="1">
      <alignment horizontal="center"/>
    </xf>
    <xf numFmtId="166" fontId="31" fillId="16" borderId="77" xfId="0" applyNumberFormat="1" applyFont="1" applyFill="1" applyBorder="1" applyAlignment="1">
      <alignment horizontal="center"/>
    </xf>
    <xf numFmtId="14" fontId="31" fillId="18" borderId="26" xfId="0" applyNumberFormat="1" applyFont="1" applyFill="1" applyBorder="1" applyAlignment="1">
      <alignment horizontal="center"/>
    </xf>
    <xf numFmtId="0" fontId="31" fillId="18" borderId="75" xfId="0" applyFont="1" applyFill="1" applyBorder="1" applyAlignment="1">
      <alignment horizontal="center" vertical="center"/>
    </xf>
    <xf numFmtId="0" fontId="31" fillId="18" borderId="75" xfId="0" applyFont="1" applyFill="1" applyBorder="1" applyAlignment="1">
      <alignment horizontal="center"/>
    </xf>
    <xf numFmtId="166" fontId="31" fillId="18" borderId="77" xfId="0" applyNumberFormat="1" applyFont="1" applyFill="1" applyBorder="1" applyAlignment="1">
      <alignment horizontal="center"/>
    </xf>
    <xf numFmtId="166" fontId="31" fillId="17" borderId="64" xfId="0" applyNumberFormat="1" applyFont="1" applyFill="1" applyBorder="1" applyAlignment="1">
      <alignment horizontal="center"/>
    </xf>
    <xf numFmtId="166" fontId="31" fillId="17" borderId="49" xfId="0" applyNumberFormat="1" applyFont="1" applyFill="1" applyBorder="1" applyAlignment="1">
      <alignment horizontal="center"/>
    </xf>
    <xf numFmtId="166" fontId="31" fillId="16" borderId="49" xfId="0" applyNumberFormat="1" applyFont="1" applyFill="1" applyBorder="1" applyAlignment="1">
      <alignment horizontal="center"/>
    </xf>
    <xf numFmtId="0" fontId="0" fillId="0" borderId="63" xfId="0" applyBorder="1" applyAlignment="1">
      <alignment horizontal="center" vertical="center" wrapText="1"/>
    </xf>
    <xf numFmtId="166" fontId="31" fillId="12" borderId="74" xfId="0" applyNumberFormat="1" applyFont="1" applyFill="1" applyBorder="1" applyAlignment="1">
      <alignment horizontal="center" vertical="center" wrapText="1"/>
    </xf>
    <xf numFmtId="0" fontId="0" fillId="0" borderId="33" xfId="0" applyBorder="1" applyAlignment="1">
      <alignment horizontal="center" vertical="center" wrapText="1"/>
    </xf>
    <xf numFmtId="166" fontId="31" fillId="12" borderId="73" xfId="0" applyNumberFormat="1" applyFont="1" applyFill="1" applyBorder="1" applyAlignment="1">
      <alignment horizontal="center" vertical="center" wrapText="1"/>
    </xf>
    <xf numFmtId="0" fontId="0" fillId="0" borderId="64" xfId="0" applyBorder="1" applyAlignment="1">
      <alignment horizontal="center" vertical="center" wrapText="1"/>
    </xf>
    <xf numFmtId="0" fontId="0" fillId="0" borderId="49" xfId="0" applyBorder="1" applyAlignment="1">
      <alignment horizontal="center" vertical="center" wrapText="1"/>
    </xf>
    <xf numFmtId="0" fontId="0" fillId="10" borderId="0" xfId="0" applyFill="1"/>
    <xf numFmtId="0" fontId="31" fillId="9" borderId="33" xfId="0" applyFont="1" applyFill="1" applyBorder="1" applyAlignment="1">
      <alignment horizontal="center" wrapText="1"/>
    </xf>
    <xf numFmtId="0" fontId="31" fillId="13" borderId="33" xfId="0" applyFont="1" applyFill="1" applyBorder="1" applyAlignment="1">
      <alignment horizontal="center" wrapText="1"/>
    </xf>
    <xf numFmtId="0" fontId="48" fillId="19" borderId="33" xfId="0" applyFont="1" applyFill="1" applyBorder="1" applyAlignment="1">
      <alignment horizontal="center" wrapText="1"/>
    </xf>
    <xf numFmtId="0" fontId="48" fillId="17" borderId="33" xfId="0" applyFont="1" applyFill="1" applyBorder="1" applyAlignment="1">
      <alignment horizontal="center" wrapText="1"/>
    </xf>
    <xf numFmtId="0" fontId="48" fillId="18" borderId="33" xfId="0" applyFont="1" applyFill="1" applyBorder="1" applyAlignment="1">
      <alignment horizontal="center" wrapText="1"/>
    </xf>
    <xf numFmtId="0" fontId="49" fillId="0" borderId="49" xfId="0" applyFont="1" applyBorder="1"/>
    <xf numFmtId="0" fontId="48" fillId="0" borderId="33" xfId="0" applyFont="1" applyBorder="1"/>
    <xf numFmtId="0" fontId="50" fillId="0" borderId="33" xfId="0" applyFont="1" applyBorder="1"/>
    <xf numFmtId="0" fontId="48" fillId="0" borderId="33" xfId="0" applyFont="1" applyBorder="1" applyAlignment="1">
      <alignment wrapText="1"/>
    </xf>
    <xf numFmtId="0" fontId="48" fillId="10" borderId="33" xfId="0" applyFont="1" applyFill="1" applyBorder="1"/>
    <xf numFmtId="0" fontId="48" fillId="0" borderId="14" xfId="0" applyFont="1" applyBorder="1"/>
    <xf numFmtId="0" fontId="0" fillId="0" borderId="33" xfId="0" applyBorder="1" applyAlignment="1">
      <alignment vertical="top"/>
    </xf>
    <xf numFmtId="0" fontId="65" fillId="0" borderId="0" xfId="0" applyFont="1" applyAlignment="1">
      <alignment horizontal="left" vertical="top"/>
    </xf>
    <xf numFmtId="0" fontId="31" fillId="18" borderId="24" xfId="0" applyFont="1" applyFill="1" applyBorder="1" applyAlignment="1">
      <alignment horizontal="center"/>
    </xf>
    <xf numFmtId="0" fontId="39" fillId="18" borderId="11" xfId="0" applyFont="1" applyFill="1" applyBorder="1" applyAlignment="1">
      <alignment horizontal="center"/>
    </xf>
    <xf numFmtId="0" fontId="31" fillId="18" borderId="11" xfId="0" applyFont="1" applyFill="1" applyBorder="1" applyAlignment="1">
      <alignment horizontal="center"/>
    </xf>
    <xf numFmtId="0" fontId="31" fillId="18" borderId="72" xfId="0" applyFont="1" applyFill="1" applyBorder="1" applyAlignment="1">
      <alignment horizontal="center" vertical="center"/>
    </xf>
    <xf numFmtId="0" fontId="39" fillId="18" borderId="73" xfId="0" applyFont="1" applyFill="1" applyBorder="1" applyAlignment="1">
      <alignment horizontal="center"/>
    </xf>
    <xf numFmtId="0" fontId="52" fillId="18" borderId="73" xfId="0" applyFont="1" applyFill="1" applyBorder="1" applyAlignment="1">
      <alignment horizontal="center"/>
    </xf>
    <xf numFmtId="0" fontId="31" fillId="18" borderId="2" xfId="0" applyFont="1" applyFill="1" applyBorder="1" applyAlignment="1">
      <alignment horizontal="center"/>
    </xf>
    <xf numFmtId="0" fontId="37" fillId="18" borderId="3" xfId="0" applyFont="1" applyFill="1" applyBorder="1" applyAlignment="1">
      <alignment horizontal="center" vertical="center"/>
    </xf>
    <xf numFmtId="0" fontId="30" fillId="18" borderId="2" xfId="0" applyFont="1" applyFill="1" applyBorder="1" applyAlignment="1">
      <alignment horizontal="center" vertical="center"/>
    </xf>
    <xf numFmtId="0" fontId="34" fillId="18" borderId="3" xfId="0" applyFont="1" applyFill="1" applyBorder="1" applyAlignment="1">
      <alignment horizontal="center" vertical="center"/>
    </xf>
    <xf numFmtId="0" fontId="31" fillId="8" borderId="45" xfId="0" applyFont="1" applyFill="1" applyBorder="1" applyAlignment="1">
      <alignment horizontal="center"/>
    </xf>
    <xf numFmtId="0" fontId="52" fillId="8" borderId="46" xfId="0" applyFont="1" applyFill="1" applyBorder="1" applyAlignment="1">
      <alignment horizontal="center"/>
    </xf>
    <xf numFmtId="0" fontId="31" fillId="13" borderId="48" xfId="0" applyFont="1" applyFill="1" applyBorder="1" applyAlignment="1">
      <alignment horizontal="center"/>
    </xf>
    <xf numFmtId="0" fontId="39" fillId="8" borderId="48" xfId="0" applyFont="1" applyFill="1" applyBorder="1" applyAlignment="1">
      <alignment horizontal="center"/>
    </xf>
    <xf numFmtId="0" fontId="39" fillId="5" borderId="50" xfId="0" applyFont="1" applyFill="1" applyBorder="1" applyAlignment="1">
      <alignment horizontal="center"/>
    </xf>
    <xf numFmtId="0" fontId="31" fillId="5" borderId="47" xfId="0" applyFont="1" applyFill="1" applyBorder="1" applyAlignment="1">
      <alignment horizontal="center" vertical="center"/>
    </xf>
    <xf numFmtId="0" fontId="31" fillId="5" borderId="73" xfId="0" applyFont="1" applyFill="1" applyBorder="1" applyAlignment="1">
      <alignment horizontal="center" vertical="center"/>
    </xf>
    <xf numFmtId="0" fontId="39" fillId="5" borderId="74" xfId="0" applyFont="1" applyFill="1" applyBorder="1" applyAlignment="1">
      <alignment horizontal="center"/>
    </xf>
    <xf numFmtId="0" fontId="39" fillId="8" borderId="74" xfId="0" applyFont="1" applyFill="1" applyBorder="1" applyAlignment="1">
      <alignment horizontal="center"/>
    </xf>
    <xf numFmtId="0" fontId="39" fillId="8" borderId="73" xfId="0" applyFont="1" applyFill="1" applyBorder="1" applyAlignment="1">
      <alignment horizontal="center"/>
    </xf>
    <xf numFmtId="0" fontId="37" fillId="8" borderId="51" xfId="0" applyFont="1" applyFill="1" applyBorder="1" applyAlignment="1">
      <alignment horizontal="center" vertical="center"/>
    </xf>
    <xf numFmtId="0" fontId="0" fillId="11" borderId="14" xfId="0" applyFill="1" applyBorder="1" applyAlignment="1">
      <alignment horizontal="center"/>
    </xf>
    <xf numFmtId="0" fontId="44" fillId="11" borderId="14" xfId="0" applyFont="1" applyFill="1" applyBorder="1" applyAlignment="1">
      <alignment horizontal="center" vertical="center"/>
    </xf>
    <xf numFmtId="0" fontId="0" fillId="11" borderId="10" xfId="0" applyFill="1" applyBorder="1" applyAlignment="1">
      <alignment horizontal="center"/>
    </xf>
    <xf numFmtId="0" fontId="0" fillId="11" borderId="86" xfId="0" applyFill="1" applyBorder="1" applyAlignment="1">
      <alignment horizontal="center"/>
    </xf>
    <xf numFmtId="49" fontId="31" fillId="9" borderId="31" xfId="0" applyNumberFormat="1" applyFont="1" applyFill="1" applyBorder="1" applyAlignment="1">
      <alignment horizontal="right"/>
    </xf>
    <xf numFmtId="49" fontId="31" fillId="9" borderId="32" xfId="0" applyNumberFormat="1" applyFont="1" applyFill="1" applyBorder="1" applyAlignment="1">
      <alignment horizontal="right"/>
    </xf>
    <xf numFmtId="0" fontId="31" fillId="9" borderId="31" xfId="0" applyFont="1" applyFill="1" applyBorder="1" applyAlignment="1">
      <alignment horizontal="right"/>
    </xf>
    <xf numFmtId="0" fontId="31" fillId="9" borderId="32" xfId="0" applyFont="1" applyFill="1" applyBorder="1" applyAlignment="1">
      <alignment horizontal="right"/>
    </xf>
    <xf numFmtId="0" fontId="31" fillId="9" borderId="70" xfId="0" applyFont="1" applyFill="1" applyBorder="1" applyAlignment="1">
      <alignment horizontal="right"/>
    </xf>
    <xf numFmtId="0" fontId="31" fillId="9" borderId="69" xfId="0" applyFont="1" applyFill="1" applyBorder="1" applyAlignment="1">
      <alignment horizontal="right"/>
    </xf>
    <xf numFmtId="49" fontId="31" fillId="8" borderId="30" xfId="0" applyNumberFormat="1" applyFont="1" applyFill="1" applyBorder="1" applyAlignment="1">
      <alignment horizontal="center"/>
    </xf>
    <xf numFmtId="49" fontId="31" fillId="8" borderId="32" xfId="0" applyNumberFormat="1" applyFont="1" applyFill="1" applyBorder="1" applyAlignment="1">
      <alignment horizontal="center"/>
    </xf>
    <xf numFmtId="14" fontId="31" fillId="8" borderId="30" xfId="0" applyNumberFormat="1" applyFont="1" applyFill="1" applyBorder="1" applyAlignment="1">
      <alignment horizontal="center"/>
    </xf>
    <xf numFmtId="14" fontId="31" fillId="8" borderId="32" xfId="0" applyNumberFormat="1" applyFont="1" applyFill="1" applyBorder="1" applyAlignment="1">
      <alignment horizontal="center"/>
    </xf>
    <xf numFmtId="49" fontId="31" fillId="8" borderId="46" xfId="0" applyNumberFormat="1" applyFont="1" applyFill="1" applyBorder="1" applyAlignment="1">
      <alignment horizontal="center"/>
    </xf>
    <xf numFmtId="49" fontId="31" fillId="8" borderId="47" xfId="0" applyNumberFormat="1" applyFont="1" applyFill="1" applyBorder="1" applyAlignment="1">
      <alignment horizontal="center"/>
    </xf>
    <xf numFmtId="0" fontId="31" fillId="8" borderId="46" xfId="0" applyFont="1" applyFill="1" applyBorder="1" applyAlignment="1">
      <alignment horizontal="center"/>
    </xf>
    <xf numFmtId="0" fontId="31" fillId="8" borderId="47" xfId="0" applyFont="1" applyFill="1" applyBorder="1" applyAlignment="1">
      <alignment horizontal="center"/>
    </xf>
    <xf numFmtId="49" fontId="31" fillId="8" borderId="33" xfId="0" applyNumberFormat="1" applyFont="1" applyFill="1" applyBorder="1" applyAlignment="1">
      <alignment horizontal="center" vertical="center"/>
    </xf>
    <xf numFmtId="0" fontId="31" fillId="8" borderId="33" xfId="0" applyFont="1" applyFill="1" applyBorder="1" applyAlignment="1">
      <alignment horizontal="center" vertical="center"/>
    </xf>
    <xf numFmtId="49" fontId="31" fillId="5" borderId="63" xfId="0" applyNumberFormat="1" applyFont="1" applyFill="1" applyBorder="1" applyAlignment="1">
      <alignment horizontal="center"/>
    </xf>
    <xf numFmtId="49" fontId="31" fillId="5" borderId="33" xfId="0" applyNumberFormat="1" applyFont="1" applyFill="1" applyBorder="1" applyAlignment="1">
      <alignment horizontal="center"/>
    </xf>
    <xf numFmtId="0" fontId="31" fillId="5" borderId="63" xfId="0" applyFont="1" applyFill="1" applyBorder="1" applyAlignment="1">
      <alignment horizontal="center"/>
    </xf>
    <xf numFmtId="0" fontId="31" fillId="5" borderId="33" xfId="0" applyFont="1" applyFill="1" applyBorder="1" applyAlignment="1">
      <alignment horizontal="center"/>
    </xf>
    <xf numFmtId="49" fontId="31" fillId="8" borderId="75" xfId="0" applyNumberFormat="1" applyFont="1" applyFill="1" applyBorder="1" applyAlignment="1">
      <alignment horizontal="center" vertical="center"/>
    </xf>
    <xf numFmtId="0" fontId="31" fillId="8" borderId="75" xfId="0" applyFont="1" applyFill="1" applyBorder="1" applyAlignment="1">
      <alignment horizontal="center" vertical="center"/>
    </xf>
    <xf numFmtId="166" fontId="31" fillId="8" borderId="18" xfId="0" applyNumberFormat="1" applyFont="1" applyFill="1" applyBorder="1" applyAlignment="1">
      <alignment horizontal="center"/>
    </xf>
    <xf numFmtId="166" fontId="31" fillId="8" borderId="5" xfId="0" applyNumberFormat="1" applyFont="1" applyFill="1" applyBorder="1" applyAlignment="1">
      <alignment horizontal="center"/>
    </xf>
    <xf numFmtId="166" fontId="43" fillId="8" borderId="27" xfId="0" applyNumberFormat="1" applyFont="1" applyFill="1" applyBorder="1" applyAlignment="1">
      <alignment horizontal="center"/>
    </xf>
    <xf numFmtId="166" fontId="43" fillId="8" borderId="29" xfId="0" applyNumberFormat="1" applyFont="1" applyFill="1" applyBorder="1" applyAlignment="1">
      <alignment horizontal="center"/>
    </xf>
    <xf numFmtId="166" fontId="43" fillId="8" borderId="55" xfId="0" applyNumberFormat="1" applyFont="1" applyFill="1" applyBorder="1" applyAlignment="1">
      <alignment horizontal="center"/>
    </xf>
    <xf numFmtId="166" fontId="43" fillId="8" borderId="26" xfId="0" applyNumberFormat="1" applyFont="1" applyFill="1" applyBorder="1" applyAlignment="1">
      <alignment horizontal="center"/>
    </xf>
    <xf numFmtId="166" fontId="43" fillId="8" borderId="25" xfId="0" applyNumberFormat="1" applyFont="1" applyFill="1" applyBorder="1" applyAlignment="1">
      <alignment horizontal="center"/>
    </xf>
    <xf numFmtId="166" fontId="43" fillId="8" borderId="61" xfId="0" applyNumberFormat="1" applyFont="1" applyFill="1" applyBorder="1" applyAlignment="1">
      <alignment horizontal="center"/>
    </xf>
    <xf numFmtId="166" fontId="31" fillId="9" borderId="18" xfId="0" applyNumberFormat="1" applyFont="1" applyFill="1" applyBorder="1" applyAlignment="1">
      <alignment horizontal="right"/>
    </xf>
    <xf numFmtId="166" fontId="31" fillId="9" borderId="1" xfId="0" applyNumberFormat="1" applyFont="1" applyFill="1" applyBorder="1" applyAlignment="1">
      <alignment horizontal="right"/>
    </xf>
    <xf numFmtId="166" fontId="31" fillId="9" borderId="0" xfId="0" applyNumberFormat="1" applyFont="1" applyFill="1" applyBorder="1" applyAlignment="1">
      <alignment horizontal="right"/>
    </xf>
    <xf numFmtId="166" fontId="31" fillId="9" borderId="38" xfId="0" applyNumberFormat="1" applyFont="1" applyFill="1" applyBorder="1" applyAlignment="1">
      <alignment horizontal="right"/>
    </xf>
    <xf numFmtId="166" fontId="31" fillId="8" borderId="82" xfId="0" applyNumberFormat="1" applyFont="1" applyFill="1" applyBorder="1" applyAlignment="1">
      <alignment horizontal="center"/>
    </xf>
    <xf numFmtId="166" fontId="31" fillId="8" borderId="86" xfId="0" applyNumberFormat="1" applyFont="1" applyFill="1" applyBorder="1" applyAlignment="1">
      <alignment horizontal="center"/>
    </xf>
    <xf numFmtId="166" fontId="31" fillId="5" borderId="59" xfId="0" applyNumberFormat="1" applyFont="1" applyFill="1" applyBorder="1" applyAlignment="1">
      <alignment horizontal="center"/>
    </xf>
    <xf numFmtId="166" fontId="31" fillId="5" borderId="10" xfId="0" applyNumberFormat="1" applyFont="1" applyFill="1" applyBorder="1" applyAlignment="1">
      <alignment horizontal="center"/>
    </xf>
    <xf numFmtId="166" fontId="31" fillId="8" borderId="10" xfId="0" applyNumberFormat="1" applyFont="1" applyFill="1" applyBorder="1" applyAlignment="1">
      <alignment horizontal="center" vertical="center"/>
    </xf>
    <xf numFmtId="166" fontId="31" fillId="8" borderId="10" xfId="0" applyNumberFormat="1" applyFont="1" applyFill="1" applyBorder="1" applyAlignment="1">
      <alignment horizontal="center"/>
    </xf>
    <xf numFmtId="166" fontId="31" fillId="8" borderId="76" xfId="0" applyNumberFormat="1" applyFont="1" applyFill="1" applyBorder="1" applyAlignment="1">
      <alignment horizontal="center"/>
    </xf>
    <xf numFmtId="166" fontId="31" fillId="8" borderId="59" xfId="0" applyNumberFormat="1" applyFont="1" applyFill="1" applyBorder="1" applyAlignment="1">
      <alignment horizontal="center"/>
    </xf>
    <xf numFmtId="166" fontId="43" fillId="9" borderId="25" xfId="0" applyNumberFormat="1" applyFont="1" applyFill="1" applyBorder="1" applyAlignment="1">
      <alignment horizontal="right"/>
    </xf>
    <xf numFmtId="166" fontId="43" fillId="9" borderId="28" xfId="0" applyNumberFormat="1" applyFont="1" applyFill="1" applyBorder="1" applyAlignment="1">
      <alignment horizontal="right"/>
    </xf>
    <xf numFmtId="166" fontId="43" fillId="9" borderId="61" xfId="0" applyNumberFormat="1" applyFont="1" applyFill="1" applyBorder="1" applyAlignment="1">
      <alignment horizontal="right"/>
    </xf>
    <xf numFmtId="166" fontId="43" fillId="8" borderId="45" xfId="0" applyNumberFormat="1" applyFont="1" applyFill="1" applyBorder="1" applyAlignment="1">
      <alignment horizontal="center"/>
    </xf>
    <xf numFmtId="166" fontId="43" fillId="5" borderId="55" xfId="0" applyNumberFormat="1" applyFont="1" applyFill="1" applyBorder="1" applyAlignment="1">
      <alignment horizontal="center"/>
    </xf>
    <xf numFmtId="166" fontId="43" fillId="5" borderId="27" xfId="0" applyNumberFormat="1" applyFont="1" applyFill="1" applyBorder="1" applyAlignment="1">
      <alignment horizontal="center"/>
    </xf>
    <xf numFmtId="166" fontId="43" fillId="8" borderId="27" xfId="0" applyNumberFormat="1" applyFont="1" applyFill="1" applyBorder="1" applyAlignment="1">
      <alignment horizontal="center" vertical="center"/>
    </xf>
    <xf numFmtId="0" fontId="31" fillId="8" borderId="30" xfId="0" applyFont="1" applyFill="1" applyBorder="1" applyAlignment="1">
      <alignment horizontal="center" vertical="center"/>
    </xf>
    <xf numFmtId="0" fontId="31" fillId="8" borderId="32" xfId="0" applyFont="1" applyFill="1" applyBorder="1" applyAlignment="1">
      <alignment horizontal="center" vertical="center"/>
    </xf>
    <xf numFmtId="0" fontId="31" fillId="9" borderId="56" xfId="0" applyFont="1" applyFill="1" applyBorder="1" applyAlignment="1">
      <alignment horizontal="right"/>
    </xf>
    <xf numFmtId="0" fontId="31" fillId="9" borderId="57" xfId="0" applyFont="1" applyFill="1" applyBorder="1" applyAlignment="1">
      <alignment horizontal="right"/>
    </xf>
    <xf numFmtId="0" fontId="31" fillId="9" borderId="62" xfId="0" applyFont="1" applyFill="1" applyBorder="1" applyAlignment="1">
      <alignment horizontal="right"/>
    </xf>
    <xf numFmtId="0" fontId="31" fillId="8" borderId="71" xfId="0" applyFont="1" applyFill="1" applyBorder="1" applyAlignment="1">
      <alignment horizontal="center"/>
    </xf>
    <xf numFmtId="0" fontId="31" fillId="8" borderId="23" xfId="0" applyFont="1" applyFill="1" applyBorder="1" applyAlignment="1">
      <alignment horizontal="center"/>
    </xf>
    <xf numFmtId="0" fontId="31" fillId="5" borderId="58" xfId="0" applyFont="1" applyFill="1" applyBorder="1" applyAlignment="1">
      <alignment horizontal="center"/>
    </xf>
    <xf numFmtId="0" fontId="31" fillId="5" borderId="53" xfId="0" applyFont="1" applyFill="1" applyBorder="1" applyAlignment="1">
      <alignment horizontal="center"/>
    </xf>
    <xf numFmtId="0" fontId="31" fillId="8" borderId="53" xfId="0" applyFont="1" applyFill="1" applyBorder="1" applyAlignment="1">
      <alignment horizontal="center" vertical="center"/>
    </xf>
    <xf numFmtId="0" fontId="31" fillId="8" borderId="53" xfId="0" applyFont="1" applyFill="1" applyBorder="1" applyAlignment="1">
      <alignment horizontal="center"/>
    </xf>
    <xf numFmtId="0" fontId="31" fillId="8" borderId="15" xfId="0" applyFont="1" applyFill="1" applyBorder="1" applyAlignment="1">
      <alignment horizontal="center"/>
    </xf>
    <xf numFmtId="0" fontId="31" fillId="8" borderId="58" xfId="0" applyFont="1" applyFill="1" applyBorder="1" applyAlignment="1">
      <alignment horizontal="center"/>
    </xf>
    <xf numFmtId="14" fontId="31" fillId="8" borderId="27" xfId="0" applyNumberFormat="1" applyFont="1" applyFill="1" applyBorder="1" applyAlignment="1">
      <alignment horizontal="center"/>
    </xf>
    <xf numFmtId="14" fontId="31" fillId="8" borderId="29" xfId="0" applyNumberFormat="1" applyFont="1" applyFill="1" applyBorder="1" applyAlignment="1">
      <alignment horizontal="center"/>
    </xf>
    <xf numFmtId="14" fontId="31" fillId="8" borderId="55" xfId="0" applyNumberFormat="1" applyFont="1" applyFill="1" applyBorder="1" applyAlignment="1">
      <alignment horizontal="center"/>
    </xf>
    <xf numFmtId="14" fontId="31" fillId="8" borderId="26" xfId="0" applyNumberFormat="1" applyFont="1" applyFill="1" applyBorder="1" applyAlignment="1">
      <alignment horizontal="center"/>
    </xf>
    <xf numFmtId="14" fontId="31" fillId="8" borderId="45" xfId="0" applyNumberFormat="1" applyFont="1" applyFill="1" applyBorder="1" applyAlignment="1">
      <alignment horizontal="center"/>
    </xf>
    <xf numFmtId="0" fontId="31" fillId="9" borderId="30" xfId="0" applyFont="1" applyFill="1" applyBorder="1" applyAlignment="1">
      <alignment horizontal="right"/>
    </xf>
    <xf numFmtId="0" fontId="31" fillId="8" borderId="33" xfId="0" applyFont="1" applyFill="1" applyBorder="1" applyAlignment="1">
      <alignment horizontal="center"/>
    </xf>
    <xf numFmtId="0" fontId="31" fillId="8" borderId="46" xfId="0" applyFont="1" applyFill="1" applyBorder="1" applyAlignment="1">
      <alignment horizontal="center" vertical="center"/>
    </xf>
    <xf numFmtId="0" fontId="31" fillId="8" borderId="47" xfId="0" applyFont="1" applyFill="1" applyBorder="1" applyAlignment="1">
      <alignment horizontal="center" vertical="center"/>
    </xf>
    <xf numFmtId="0" fontId="31" fillId="8" borderId="63" xfId="0" applyFont="1" applyFill="1" applyBorder="1" applyAlignment="1">
      <alignment horizontal="center" vertical="center"/>
    </xf>
    <xf numFmtId="0" fontId="31" fillId="9" borderId="25" xfId="0" applyFont="1" applyFill="1" applyBorder="1" applyAlignment="1">
      <alignment horizontal="right"/>
    </xf>
    <xf numFmtId="0" fontId="31" fillId="9" borderId="28" xfId="0" applyFont="1" applyFill="1" applyBorder="1" applyAlignment="1">
      <alignment horizontal="right"/>
    </xf>
    <xf numFmtId="0" fontId="31" fillId="9" borderId="61" xfId="0" applyFont="1" applyFill="1" applyBorder="1" applyAlignment="1">
      <alignment horizontal="right"/>
    </xf>
    <xf numFmtId="14" fontId="31" fillId="5" borderId="55" xfId="0" applyNumberFormat="1" applyFont="1" applyFill="1" applyBorder="1" applyAlignment="1">
      <alignment horizontal="center"/>
    </xf>
    <xf numFmtId="14" fontId="31" fillId="5" borderId="27" xfId="0" applyNumberFormat="1" applyFont="1" applyFill="1" applyBorder="1" applyAlignment="1">
      <alignment horizontal="center"/>
    </xf>
    <xf numFmtId="14" fontId="31" fillId="8" borderId="27" xfId="0" applyNumberFormat="1" applyFont="1" applyFill="1" applyBorder="1" applyAlignment="1">
      <alignment horizontal="center" vertical="center"/>
    </xf>
    <xf numFmtId="0" fontId="34" fillId="8" borderId="16" xfId="0" applyFont="1" applyFill="1" applyBorder="1" applyAlignment="1">
      <alignment horizontal="center" vertical="center"/>
    </xf>
    <xf numFmtId="0" fontId="34" fillId="8" borderId="60" xfId="0" applyFont="1" applyFill="1" applyBorder="1" applyAlignment="1">
      <alignment horizontal="center" vertical="center"/>
    </xf>
    <xf numFmtId="0" fontId="34" fillId="8" borderId="4" xfId="0" applyFont="1" applyFill="1" applyBorder="1" applyAlignment="1">
      <alignment horizontal="center" vertical="center"/>
    </xf>
    <xf numFmtId="0" fontId="31" fillId="7" borderId="67" xfId="0" applyFont="1" applyFill="1" applyBorder="1" applyAlignment="1">
      <alignment horizontal="center"/>
    </xf>
    <xf numFmtId="0" fontId="31" fillId="7" borderId="70" xfId="0" applyFont="1" applyFill="1" applyBorder="1" applyAlignment="1">
      <alignment horizontal="center"/>
    </xf>
    <xf numFmtId="0" fontId="31" fillId="7" borderId="64" xfId="0" applyFont="1" applyFill="1" applyBorder="1" applyAlignment="1">
      <alignment horizontal="center"/>
    </xf>
    <xf numFmtId="0" fontId="37" fillId="0" borderId="16" xfId="0" applyFont="1" applyBorder="1" applyAlignment="1">
      <alignment horizontal="right" vertical="center"/>
    </xf>
    <xf numFmtId="0" fontId="37" fillId="0" borderId="4" xfId="0" applyFont="1" applyBorder="1" applyAlignment="1">
      <alignment horizontal="right" vertical="center"/>
    </xf>
    <xf numFmtId="0" fontId="37" fillId="0" borderId="54" xfId="0" applyFont="1" applyBorder="1" applyAlignment="1">
      <alignment horizontal="right" vertical="center"/>
    </xf>
    <xf numFmtId="0" fontId="34" fillId="0" borderId="16" xfId="0" applyFont="1" applyBorder="1" applyAlignment="1">
      <alignment horizontal="right" vertical="center"/>
    </xf>
    <xf numFmtId="0" fontId="34" fillId="0" borderId="4" xfId="0" applyFont="1" applyBorder="1" applyAlignment="1">
      <alignment horizontal="right" vertical="center"/>
    </xf>
    <xf numFmtId="0" fontId="34" fillId="0" borderId="54" xfId="0" applyFont="1" applyBorder="1" applyAlignment="1">
      <alignment horizontal="right" vertical="center"/>
    </xf>
    <xf numFmtId="0" fontId="52" fillId="17" borderId="53" xfId="0" applyFont="1" applyFill="1" applyBorder="1" applyAlignment="1">
      <alignment horizontal="center" vertical="center"/>
    </xf>
    <xf numFmtId="0" fontId="52" fillId="17" borderId="14" xfId="0" applyFont="1" applyFill="1" applyBorder="1" applyAlignment="1">
      <alignment horizontal="center" vertical="center"/>
    </xf>
    <xf numFmtId="0" fontId="33" fillId="7" borderId="81" xfId="0" applyFont="1" applyFill="1" applyBorder="1" applyAlignment="1">
      <alignment horizontal="center" vertical="center"/>
    </xf>
    <xf numFmtId="0" fontId="33" fillId="7" borderId="82" xfId="0" applyFont="1" applyFill="1" applyBorder="1" applyAlignment="1">
      <alignment horizontal="center" vertical="center"/>
    </xf>
    <xf numFmtId="166" fontId="33" fillId="7" borderId="7" xfId="0" applyNumberFormat="1" applyFont="1" applyFill="1" applyBorder="1" applyAlignment="1">
      <alignment horizontal="center" vertical="center"/>
    </xf>
    <xf numFmtId="166" fontId="33" fillId="7" borderId="76" xfId="0" applyNumberFormat="1" applyFont="1" applyFill="1" applyBorder="1" applyAlignment="1">
      <alignment horizontal="center" vertical="center"/>
    </xf>
    <xf numFmtId="166" fontId="33" fillId="7" borderId="52" xfId="0" applyNumberFormat="1" applyFont="1" applyFill="1" applyBorder="1" applyAlignment="1">
      <alignment horizontal="center" vertical="center"/>
    </xf>
    <xf numFmtId="166" fontId="33" fillId="7" borderId="22" xfId="0" applyNumberFormat="1" applyFont="1" applyFill="1" applyBorder="1" applyAlignment="1">
      <alignment horizontal="center" vertical="center"/>
    </xf>
    <xf numFmtId="166" fontId="33" fillId="7" borderId="46" xfId="0" applyNumberFormat="1" applyFont="1" applyFill="1" applyBorder="1" applyAlignment="1">
      <alignment horizontal="center" vertical="center"/>
    </xf>
    <xf numFmtId="166" fontId="33" fillId="7" borderId="47" xfId="0" applyNumberFormat="1" applyFont="1" applyFill="1" applyBorder="1" applyAlignment="1">
      <alignment horizontal="center" vertical="center"/>
    </xf>
    <xf numFmtId="0" fontId="31" fillId="8" borderId="49" xfId="0" applyFont="1" applyFill="1" applyBorder="1" applyAlignment="1">
      <alignment horizontal="center"/>
    </xf>
    <xf numFmtId="0" fontId="31" fillId="8" borderId="50" xfId="0" applyFont="1" applyFill="1" applyBorder="1" applyAlignment="1">
      <alignment horizontal="center"/>
    </xf>
    <xf numFmtId="0" fontId="31" fillId="8" borderId="64" xfId="0" applyFont="1" applyFill="1" applyBorder="1" applyAlignment="1">
      <alignment horizontal="center"/>
    </xf>
    <xf numFmtId="0" fontId="31" fillId="8" borderId="77" xfId="0" applyFont="1" applyFill="1" applyBorder="1" applyAlignment="1">
      <alignment horizontal="center"/>
    </xf>
    <xf numFmtId="0" fontId="31" fillId="8" borderId="48" xfId="0" applyFont="1" applyFill="1" applyBorder="1" applyAlignment="1">
      <alignment horizontal="center"/>
    </xf>
    <xf numFmtId="0" fontId="31" fillId="5" borderId="64" xfId="0" applyFont="1" applyFill="1" applyBorder="1" applyAlignment="1">
      <alignment horizontal="center"/>
    </xf>
    <xf numFmtId="0" fontId="31" fillId="5" borderId="49" xfId="0" applyFont="1" applyFill="1" applyBorder="1" applyAlignment="1">
      <alignment horizontal="center"/>
    </xf>
    <xf numFmtId="0" fontId="31" fillId="8" borderId="49" xfId="0" applyFont="1" applyFill="1" applyBorder="1" applyAlignment="1">
      <alignment horizontal="center" vertical="center"/>
    </xf>
    <xf numFmtId="166" fontId="33" fillId="7" borderId="34" xfId="0" applyNumberFormat="1" applyFont="1" applyFill="1" applyBorder="1" applyAlignment="1">
      <alignment horizontal="center" vertical="center"/>
    </xf>
    <xf numFmtId="166" fontId="33" fillId="7" borderId="37" xfId="0" applyNumberFormat="1" applyFont="1" applyFill="1" applyBorder="1" applyAlignment="1">
      <alignment horizontal="center" vertical="center"/>
    </xf>
    <xf numFmtId="166" fontId="33" fillId="7" borderId="21" xfId="0" applyNumberFormat="1" applyFont="1" applyFill="1" applyBorder="1" applyAlignment="1">
      <alignment horizontal="center" vertical="center"/>
    </xf>
    <xf numFmtId="166" fontId="33" fillId="7" borderId="78" xfId="0" applyNumberFormat="1" applyFont="1" applyFill="1" applyBorder="1" applyAlignment="1">
      <alignment horizontal="center" vertical="center"/>
    </xf>
    <xf numFmtId="0" fontId="46" fillId="0" borderId="24" xfId="0" applyFont="1" applyFill="1" applyBorder="1" applyAlignment="1">
      <alignment horizontal="center" wrapText="1"/>
    </xf>
    <xf numFmtId="0" fontId="46" fillId="0" borderId="73" xfId="0" applyFont="1" applyFill="1" applyBorder="1" applyAlignment="1">
      <alignment horizontal="center" wrapText="1"/>
    </xf>
    <xf numFmtId="0" fontId="46" fillId="0" borderId="74" xfId="0" applyFont="1" applyFill="1" applyBorder="1" applyAlignment="1">
      <alignment horizontal="center" wrapText="1"/>
    </xf>
    <xf numFmtId="49" fontId="31" fillId="8" borderId="27" xfId="0" applyNumberFormat="1" applyFont="1" applyFill="1" applyBorder="1" applyAlignment="1">
      <alignment horizontal="center"/>
    </xf>
    <xf numFmtId="49" fontId="31" fillId="8" borderId="29" xfId="0" applyNumberFormat="1" applyFont="1" applyFill="1" applyBorder="1" applyAlignment="1">
      <alignment horizontal="center"/>
    </xf>
    <xf numFmtId="49" fontId="31" fillId="8" borderId="55" xfId="0" applyNumberFormat="1" applyFont="1" applyFill="1" applyBorder="1" applyAlignment="1">
      <alignment horizontal="center"/>
    </xf>
    <xf numFmtId="49" fontId="31" fillId="8" borderId="26" xfId="0" applyNumberFormat="1" applyFont="1" applyFill="1" applyBorder="1" applyAlignment="1">
      <alignment horizontal="center"/>
    </xf>
    <xf numFmtId="49" fontId="31" fillId="8" borderId="45" xfId="0" applyNumberFormat="1" applyFont="1" applyFill="1" applyBorder="1" applyAlignment="1">
      <alignment horizontal="center"/>
    </xf>
    <xf numFmtId="49" fontId="31" fillId="9" borderId="25" xfId="0" applyNumberFormat="1" applyFont="1" applyFill="1" applyBorder="1" applyAlignment="1">
      <alignment horizontal="right"/>
    </xf>
    <xf numFmtId="49" fontId="31" fillId="9" borderId="28" xfId="0" applyNumberFormat="1" applyFont="1" applyFill="1" applyBorder="1" applyAlignment="1">
      <alignment horizontal="right"/>
    </xf>
    <xf numFmtId="49" fontId="31" fillId="9" borderId="61" xfId="0" applyNumberFormat="1" applyFont="1" applyFill="1" applyBorder="1" applyAlignment="1">
      <alignment horizontal="right"/>
    </xf>
    <xf numFmtId="49" fontId="31" fillId="5" borderId="55" xfId="0" applyNumberFormat="1" applyFont="1" applyFill="1" applyBorder="1" applyAlignment="1">
      <alignment horizontal="center"/>
    </xf>
    <xf numFmtId="49" fontId="31" fillId="5" borderId="27" xfId="0" applyNumberFormat="1" applyFont="1" applyFill="1" applyBorder="1" applyAlignment="1">
      <alignment horizontal="center"/>
    </xf>
    <xf numFmtId="49" fontId="31" fillId="8" borderId="27" xfId="0" applyNumberFormat="1" applyFont="1" applyFill="1" applyBorder="1" applyAlignment="1">
      <alignment horizontal="center" vertical="center"/>
    </xf>
    <xf numFmtId="0" fontId="54" fillId="0" borderId="33" xfId="0" applyFont="1" applyBorder="1" applyAlignment="1">
      <alignment horizontal="center" vertical="center" textRotation="90"/>
    </xf>
    <xf numFmtId="167" fontId="54" fillId="0" borderId="33" xfId="0" applyNumberFormat="1" applyFont="1" applyBorder="1" applyAlignment="1">
      <alignment horizontal="center" vertical="center" textRotation="90"/>
    </xf>
    <xf numFmtId="166" fontId="33" fillId="7" borderId="45" xfId="0" applyNumberFormat="1" applyFont="1" applyFill="1" applyBorder="1" applyAlignment="1">
      <alignment horizontal="center" vertical="center"/>
    </xf>
    <xf numFmtId="166" fontId="33" fillId="7" borderId="29" xfId="0" applyNumberFormat="1" applyFont="1" applyFill="1" applyBorder="1" applyAlignment="1">
      <alignment horizontal="center" vertical="center"/>
    </xf>
    <xf numFmtId="0" fontId="46" fillId="0" borderId="19" xfId="0" applyFont="1" applyFill="1" applyBorder="1" applyAlignment="1">
      <alignment horizontal="center" wrapText="1"/>
    </xf>
    <xf numFmtId="0" fontId="33" fillId="7" borderId="80" xfId="0" applyFont="1" applyFill="1" applyBorder="1" applyAlignment="1">
      <alignment horizontal="center" vertical="center"/>
    </xf>
    <xf numFmtId="166" fontId="33" fillId="7" borderId="79" xfId="0" applyNumberFormat="1" applyFont="1" applyFill="1" applyBorder="1" applyAlignment="1">
      <alignment horizontal="center" vertical="center"/>
    </xf>
    <xf numFmtId="0" fontId="0" fillId="0" borderId="0" xfId="0" applyBorder="1" applyAlignment="1">
      <alignment horizontal="center"/>
    </xf>
    <xf numFmtId="0" fontId="31" fillId="9" borderId="46" xfId="0" applyFont="1" applyFill="1" applyBorder="1" applyAlignment="1">
      <alignment horizontal="right"/>
    </xf>
    <xf numFmtId="0" fontId="31" fillId="9" borderId="33" xfId="0" applyFont="1" applyFill="1" applyBorder="1" applyAlignment="1">
      <alignment horizontal="right"/>
    </xf>
    <xf numFmtId="0" fontId="31" fillId="9" borderId="75" xfId="0" applyFont="1" applyFill="1" applyBorder="1" applyAlignment="1">
      <alignment horizontal="right"/>
    </xf>
    <xf numFmtId="0" fontId="31" fillId="9" borderId="34" xfId="0" applyFont="1" applyFill="1" applyBorder="1" applyAlignment="1">
      <alignment horizontal="right"/>
    </xf>
    <xf numFmtId="0" fontId="31" fillId="9" borderId="36" xfId="0" applyFont="1" applyFill="1" applyBorder="1" applyAlignment="1">
      <alignment horizontal="right"/>
    </xf>
    <xf numFmtId="0" fontId="31" fillId="9" borderId="37" xfId="0" applyFont="1" applyFill="1" applyBorder="1" applyAlignment="1">
      <alignment horizontal="right"/>
    </xf>
    <xf numFmtId="0" fontId="31" fillId="9" borderId="47" xfId="0" applyFont="1" applyFill="1" applyBorder="1" applyAlignment="1">
      <alignment horizontal="right"/>
    </xf>
    <xf numFmtId="0" fontId="31" fillId="8" borderId="16" xfId="0" applyFont="1" applyFill="1" applyBorder="1" applyAlignment="1">
      <alignment horizontal="center"/>
    </xf>
    <xf numFmtId="0" fontId="31" fillId="8" borderId="60" xfId="0" applyFont="1" applyFill="1" applyBorder="1" applyAlignment="1">
      <alignment horizontal="center"/>
    </xf>
    <xf numFmtId="20" fontId="31" fillId="7" borderId="33" xfId="0" applyNumberFormat="1" applyFont="1" applyFill="1" applyBorder="1" applyAlignment="1">
      <alignment horizontal="center"/>
    </xf>
    <xf numFmtId="20" fontId="31" fillId="7" borderId="47" xfId="0" applyNumberFormat="1" applyFont="1" applyFill="1" applyBorder="1" applyAlignment="1">
      <alignment horizontal="center"/>
    </xf>
    <xf numFmtId="20" fontId="31" fillId="7" borderId="46" xfId="0" applyNumberFormat="1" applyFont="1" applyFill="1" applyBorder="1" applyAlignment="1">
      <alignment horizontal="center"/>
    </xf>
    <xf numFmtId="0" fontId="31" fillId="0" borderId="58" xfId="0" applyFont="1" applyBorder="1" applyAlignment="1">
      <alignment horizontal="center" vertical="center"/>
    </xf>
    <xf numFmtId="0" fontId="31" fillId="0" borderId="65" xfId="0" applyFont="1" applyBorder="1" applyAlignment="1">
      <alignment horizontal="center" vertical="center"/>
    </xf>
    <xf numFmtId="0" fontId="31" fillId="0" borderId="53" xfId="0" applyFont="1" applyBorder="1" applyAlignment="1">
      <alignment horizontal="center" vertical="center"/>
    </xf>
    <xf numFmtId="0" fontId="31" fillId="0" borderId="14" xfId="0" applyFont="1" applyBorder="1" applyAlignment="1">
      <alignment horizontal="center" vertical="center"/>
    </xf>
    <xf numFmtId="0" fontId="31" fillId="8" borderId="56" xfId="0" applyFont="1" applyFill="1" applyBorder="1" applyAlignment="1">
      <alignment horizontal="center"/>
    </xf>
    <xf numFmtId="0" fontId="31" fillId="8" borderId="62" xfId="0" applyFont="1" applyFill="1" applyBorder="1" applyAlignment="1">
      <alignment horizontal="center"/>
    </xf>
    <xf numFmtId="0" fontId="31" fillId="5" borderId="56" xfId="0" applyFont="1" applyFill="1" applyBorder="1" applyAlignment="1">
      <alignment horizontal="center"/>
    </xf>
    <xf numFmtId="0" fontId="31" fillId="5" borderId="62" xfId="0" applyFont="1" applyFill="1" applyBorder="1" applyAlignment="1">
      <alignment horizontal="center"/>
    </xf>
    <xf numFmtId="0" fontId="31" fillId="8" borderId="56" xfId="0" applyFont="1" applyFill="1" applyBorder="1" applyAlignment="1">
      <alignment horizontal="center" vertical="center"/>
    </xf>
    <xf numFmtId="0" fontId="31" fillId="8" borderId="62" xfId="0" applyFont="1" applyFill="1" applyBorder="1" applyAlignment="1">
      <alignment horizontal="center" vertical="center"/>
    </xf>
    <xf numFmtId="0" fontId="31" fillId="5" borderId="57" xfId="0" applyFont="1" applyFill="1" applyBorder="1" applyAlignment="1">
      <alignment horizontal="center"/>
    </xf>
    <xf numFmtId="0" fontId="31" fillId="8" borderId="30" xfId="0" applyFont="1" applyFill="1" applyBorder="1" applyAlignment="1">
      <alignment horizontal="center"/>
    </xf>
    <xf numFmtId="0" fontId="31" fillId="8" borderId="32" xfId="0" applyFont="1" applyFill="1" applyBorder="1" applyAlignment="1">
      <alignment horizontal="center"/>
    </xf>
    <xf numFmtId="0" fontId="31" fillId="5" borderId="30" xfId="0" applyFont="1" applyFill="1" applyBorder="1" applyAlignment="1">
      <alignment horizontal="center"/>
    </xf>
    <xf numFmtId="0" fontId="31" fillId="5" borderId="32" xfId="0" applyFont="1" applyFill="1" applyBorder="1" applyAlignment="1">
      <alignment horizontal="center"/>
    </xf>
    <xf numFmtId="0" fontId="31" fillId="5" borderId="31" xfId="0" applyFont="1" applyFill="1" applyBorder="1" applyAlignment="1">
      <alignment horizontal="center"/>
    </xf>
    <xf numFmtId="14" fontId="31" fillId="8" borderId="25" xfId="0" applyNumberFormat="1" applyFont="1" applyFill="1" applyBorder="1" applyAlignment="1">
      <alignment horizontal="center"/>
    </xf>
    <xf numFmtId="14" fontId="31" fillId="8" borderId="61" xfId="0" applyNumberFormat="1" applyFont="1" applyFill="1" applyBorder="1" applyAlignment="1">
      <alignment horizontal="center"/>
    </xf>
    <xf numFmtId="14" fontId="31" fillId="5" borderId="25" xfId="0" applyNumberFormat="1" applyFont="1" applyFill="1" applyBorder="1" applyAlignment="1">
      <alignment horizontal="center"/>
    </xf>
    <xf numFmtId="14" fontId="31" fillId="5" borderId="61" xfId="0" applyNumberFormat="1" applyFont="1" applyFill="1" applyBorder="1" applyAlignment="1">
      <alignment horizontal="center"/>
    </xf>
    <xf numFmtId="14" fontId="31" fillId="8" borderId="25" xfId="0" applyNumberFormat="1" applyFont="1" applyFill="1" applyBorder="1" applyAlignment="1">
      <alignment horizontal="center" vertical="center"/>
    </xf>
    <xf numFmtId="14" fontId="31" fillId="8" borderId="61" xfId="0" applyNumberFormat="1" applyFont="1" applyFill="1" applyBorder="1" applyAlignment="1">
      <alignment horizontal="center" vertical="center"/>
    </xf>
    <xf numFmtId="14" fontId="31" fillId="5" borderId="28" xfId="0" applyNumberFormat="1" applyFont="1" applyFill="1" applyBorder="1" applyAlignment="1">
      <alignment horizontal="center"/>
    </xf>
    <xf numFmtId="0" fontId="9" fillId="0" borderId="0" xfId="0" applyFont="1" applyAlignment="1">
      <alignment horizontal="left"/>
    </xf>
    <xf numFmtId="14" fontId="8" fillId="8" borderId="25" xfId="0" applyNumberFormat="1" applyFont="1" applyFill="1" applyBorder="1" applyAlignment="1">
      <alignment horizontal="center"/>
    </xf>
    <xf numFmtId="14" fontId="8" fillId="8" borderId="61" xfId="0" applyNumberFormat="1" applyFont="1" applyFill="1" applyBorder="1" applyAlignment="1">
      <alignment horizontal="center"/>
    </xf>
    <xf numFmtId="14" fontId="8" fillId="5" borderId="25" xfId="0" applyNumberFormat="1" applyFont="1" applyFill="1" applyBorder="1" applyAlignment="1">
      <alignment horizontal="center"/>
    </xf>
    <xf numFmtId="14" fontId="8" fillId="5" borderId="61" xfId="0" applyNumberFormat="1" applyFont="1" applyFill="1" applyBorder="1" applyAlignment="1">
      <alignment horizontal="center"/>
    </xf>
    <xf numFmtId="14" fontId="8" fillId="8" borderId="25" xfId="0" applyNumberFormat="1" applyFont="1" applyFill="1" applyBorder="1" applyAlignment="1">
      <alignment horizontal="center" vertical="center"/>
    </xf>
    <xf numFmtId="14" fontId="8" fillId="8" borderId="61" xfId="0" applyNumberFormat="1" applyFont="1" applyFill="1" applyBorder="1" applyAlignment="1">
      <alignment horizontal="center" vertical="center"/>
    </xf>
    <xf numFmtId="14" fontId="8" fillId="5" borderId="28" xfId="0" applyNumberFormat="1" applyFont="1" applyFill="1" applyBorder="1" applyAlignment="1">
      <alignment horizontal="center"/>
    </xf>
    <xf numFmtId="14" fontId="8" fillId="8" borderId="45" xfId="0" applyNumberFormat="1" applyFont="1" applyFill="1" applyBorder="1" applyAlignment="1">
      <alignment horizontal="center"/>
    </xf>
    <xf numFmtId="14" fontId="8" fillId="8" borderId="29" xfId="0" applyNumberFormat="1" applyFont="1" applyFill="1" applyBorder="1" applyAlignment="1">
      <alignment horizontal="center"/>
    </xf>
    <xf numFmtId="0" fontId="8" fillId="8" borderId="30" xfId="0" applyFont="1" applyFill="1" applyBorder="1" applyAlignment="1">
      <alignment horizontal="center"/>
    </xf>
    <xf numFmtId="0" fontId="8" fillId="8" borderId="32" xfId="0" applyFont="1" applyFill="1" applyBorder="1" applyAlignment="1">
      <alignment horizontal="center"/>
    </xf>
    <xf numFmtId="0" fontId="8" fillId="5" borderId="30" xfId="0" applyFont="1" applyFill="1" applyBorder="1" applyAlignment="1">
      <alignment horizontal="center"/>
    </xf>
    <xf numFmtId="0" fontId="8" fillId="5" borderId="32" xfId="0" applyFont="1" applyFill="1" applyBorder="1" applyAlignment="1">
      <alignment horizontal="center"/>
    </xf>
    <xf numFmtId="0" fontId="8" fillId="8" borderId="30" xfId="0" applyFont="1" applyFill="1" applyBorder="1" applyAlignment="1">
      <alignment horizontal="center" vertical="center"/>
    </xf>
    <xf numFmtId="0" fontId="8" fillId="8" borderId="32" xfId="0" applyFont="1" applyFill="1" applyBorder="1" applyAlignment="1">
      <alignment horizontal="center" vertical="center"/>
    </xf>
    <xf numFmtId="0" fontId="8" fillId="5" borderId="31" xfId="0" applyFont="1" applyFill="1" applyBorder="1" applyAlignment="1">
      <alignment horizontal="center"/>
    </xf>
    <xf numFmtId="0" fontId="8" fillId="8" borderId="46" xfId="0" applyFont="1" applyFill="1" applyBorder="1" applyAlignment="1">
      <alignment horizontal="center"/>
    </xf>
    <xf numFmtId="0" fontId="8" fillId="8" borderId="47" xfId="0" applyFont="1" applyFill="1" applyBorder="1" applyAlignment="1">
      <alignment horizontal="center"/>
    </xf>
    <xf numFmtId="20" fontId="8" fillId="7" borderId="36" xfId="0" applyNumberFormat="1" applyFont="1" applyFill="1" applyBorder="1" applyAlignment="1">
      <alignment horizontal="center"/>
    </xf>
    <xf numFmtId="0" fontId="8" fillId="8" borderId="67" xfId="0" applyFont="1" applyFill="1" applyBorder="1" applyAlignment="1">
      <alignment horizontal="center"/>
    </xf>
    <xf numFmtId="0" fontId="8" fillId="8" borderId="69" xfId="0" applyFont="1" applyFill="1" applyBorder="1" applyAlignment="1">
      <alignment horizontal="center"/>
    </xf>
    <xf numFmtId="0" fontId="8" fillId="5" borderId="67" xfId="0" applyFont="1" applyFill="1" applyBorder="1" applyAlignment="1">
      <alignment horizontal="center"/>
    </xf>
    <xf numFmtId="0" fontId="8" fillId="5" borderId="69" xfId="0" applyFont="1" applyFill="1" applyBorder="1" applyAlignment="1">
      <alignment horizontal="center"/>
    </xf>
    <xf numFmtId="0" fontId="8" fillId="8" borderId="67" xfId="0" applyFont="1" applyFill="1" applyBorder="1" applyAlignment="1">
      <alignment horizontal="center" vertical="center"/>
    </xf>
    <xf numFmtId="0" fontId="8" fillId="8" borderId="69" xfId="0" applyFont="1" applyFill="1" applyBorder="1" applyAlignment="1">
      <alignment horizontal="center" vertical="center"/>
    </xf>
    <xf numFmtId="0" fontId="8" fillId="5" borderId="70" xfId="0" applyFont="1" applyFill="1" applyBorder="1" applyAlignment="1">
      <alignment horizontal="center"/>
    </xf>
    <xf numFmtId="0" fontId="8" fillId="8" borderId="48" xfId="0" applyFont="1" applyFill="1" applyBorder="1" applyAlignment="1">
      <alignment horizontal="center"/>
    </xf>
    <xf numFmtId="0" fontId="8" fillId="8" borderId="50" xfId="0" applyFont="1" applyFill="1" applyBorder="1" applyAlignment="1">
      <alignment horizontal="center"/>
    </xf>
    <xf numFmtId="0" fontId="8" fillId="0" borderId="53" xfId="0" applyFont="1" applyBorder="1" applyAlignment="1">
      <alignment horizontal="center" vertical="center"/>
    </xf>
    <xf numFmtId="0" fontId="8" fillId="0" borderId="14" xfId="0" applyFont="1" applyBorder="1" applyAlignment="1">
      <alignment horizontal="center" vertical="center"/>
    </xf>
    <xf numFmtId="0" fontId="8" fillId="8" borderId="16" xfId="0" applyFont="1" applyFill="1" applyBorder="1" applyAlignment="1">
      <alignment horizontal="center"/>
    </xf>
    <xf numFmtId="0" fontId="8" fillId="8" borderId="60" xfId="0" applyFont="1" applyFill="1" applyBorder="1" applyAlignment="1">
      <alignment horizontal="center"/>
    </xf>
    <xf numFmtId="0" fontId="8" fillId="0" borderId="9" xfId="0" applyFont="1" applyBorder="1" applyAlignment="1">
      <alignment horizontal="center" vertical="center"/>
    </xf>
    <xf numFmtId="0" fontId="9" fillId="0" borderId="0" xfId="0" applyFont="1" applyAlignment="1">
      <alignment horizontal="center"/>
    </xf>
    <xf numFmtId="0" fontId="0" fillId="0" borderId="0" xfId="0" applyAlignment="1">
      <alignment horizontal="center"/>
    </xf>
    <xf numFmtId="14" fontId="0" fillId="0" borderId="16" xfId="0" applyNumberFormat="1" applyBorder="1" applyAlignment="1">
      <alignment horizontal="center"/>
    </xf>
    <xf numFmtId="14" fontId="0" fillId="0" borderId="4" xfId="0" applyNumberFormat="1" applyBorder="1" applyAlignment="1">
      <alignment horizontal="center"/>
    </xf>
    <xf numFmtId="14" fontId="0" fillId="0" borderId="60" xfId="0" applyNumberFormat="1" applyBorder="1" applyAlignment="1">
      <alignment horizontal="center"/>
    </xf>
    <xf numFmtId="14" fontId="0" fillId="0" borderId="25" xfId="0" applyNumberFormat="1" applyBorder="1" applyAlignment="1">
      <alignment horizontal="center"/>
    </xf>
    <xf numFmtId="14" fontId="0" fillId="0" borderId="28" xfId="0" applyNumberFormat="1" applyBorder="1" applyAlignment="1">
      <alignment horizontal="center"/>
    </xf>
    <xf numFmtId="14" fontId="0" fillId="0" borderId="61" xfId="0" applyNumberFormat="1" applyBorder="1" applyAlignment="1">
      <alignment horizontal="center"/>
    </xf>
    <xf numFmtId="14" fontId="0" fillId="0" borderId="56" xfId="0" applyNumberFormat="1" applyBorder="1" applyAlignment="1">
      <alignment horizontal="center"/>
    </xf>
    <xf numFmtId="14" fontId="0" fillId="0" borderId="57" xfId="0" applyNumberFormat="1" applyBorder="1" applyAlignment="1">
      <alignment horizontal="center"/>
    </xf>
    <xf numFmtId="14" fontId="0" fillId="0" borderId="62" xfId="0" applyNumberFormat="1" applyBorder="1" applyAlignment="1">
      <alignment horizontal="center"/>
    </xf>
    <xf numFmtId="14" fontId="0" fillId="0" borderId="18" xfId="0" applyNumberFormat="1" applyBorder="1" applyAlignment="1">
      <alignment horizontal="center"/>
    </xf>
    <xf numFmtId="14" fontId="0" fillId="0" borderId="1" xfId="0" applyNumberFormat="1" applyBorder="1" applyAlignment="1">
      <alignment horizontal="center"/>
    </xf>
    <xf numFmtId="14" fontId="0" fillId="0" borderId="5" xfId="0" applyNumberFormat="1" applyBorder="1" applyAlignment="1">
      <alignment horizontal="center"/>
    </xf>
    <xf numFmtId="14" fontId="0" fillId="0" borderId="54" xfId="0" applyNumberFormat="1" applyBorder="1" applyAlignment="1">
      <alignment horizontal="center"/>
    </xf>
    <xf numFmtId="14" fontId="0" fillId="0" borderId="55" xfId="0" applyNumberFormat="1" applyBorder="1" applyAlignment="1">
      <alignment horizontal="center"/>
    </xf>
    <xf numFmtId="14" fontId="0" fillId="0" borderId="58" xfId="0" applyNumberFormat="1" applyBorder="1" applyAlignment="1">
      <alignment horizontal="center"/>
    </xf>
    <xf numFmtId="14" fontId="0" fillId="0" borderId="59" xfId="0" applyNumberFormat="1" applyBorder="1" applyAlignment="1">
      <alignment horizontal="center"/>
    </xf>
    <xf numFmtId="0" fontId="0" fillId="0" borderId="0" xfId="0" applyNumberFormat="1" applyAlignment="1">
      <alignment horizontal="left" wrapText="1"/>
    </xf>
    <xf numFmtId="0" fontId="33" fillId="0" borderId="25" xfId="0" applyFont="1" applyBorder="1" applyAlignment="1">
      <alignment horizontal="center"/>
    </xf>
    <xf numFmtId="0" fontId="33" fillId="0" borderId="55" xfId="0" applyFont="1" applyBorder="1" applyAlignment="1">
      <alignment horizontal="center"/>
    </xf>
    <xf numFmtId="0" fontId="33" fillId="0" borderId="35" xfId="0" applyFont="1" applyBorder="1" applyAlignment="1">
      <alignment horizontal="center" vertical="center"/>
    </xf>
    <xf numFmtId="0" fontId="33" fillId="0" borderId="14" xfId="0" applyFont="1" applyBorder="1" applyAlignment="1">
      <alignment horizontal="center" vertical="center"/>
    </xf>
    <xf numFmtId="0" fontId="33" fillId="0" borderId="85" xfId="0" applyFont="1" applyBorder="1" applyAlignment="1">
      <alignment horizontal="center" vertical="center"/>
    </xf>
    <xf numFmtId="0" fontId="33" fillId="0" borderId="22" xfId="0" applyFont="1" applyBorder="1" applyAlignment="1">
      <alignment horizontal="center" vertical="center"/>
    </xf>
    <xf numFmtId="0" fontId="31" fillId="4" borderId="16" xfId="0" applyFont="1" applyFill="1" applyBorder="1" applyAlignment="1">
      <alignment horizontal="right"/>
    </xf>
    <xf numFmtId="0" fontId="31" fillId="4" borderId="4" xfId="0" applyFont="1" applyFill="1" applyBorder="1" applyAlignment="1">
      <alignment horizontal="right"/>
    </xf>
    <xf numFmtId="0" fontId="31" fillId="4" borderId="60" xfId="0" applyFont="1" applyFill="1" applyBorder="1" applyAlignment="1">
      <alignment horizontal="right"/>
    </xf>
    <xf numFmtId="0" fontId="31" fillId="4" borderId="25" xfId="0" applyFont="1" applyFill="1" applyBorder="1" applyAlignment="1">
      <alignment horizontal="right"/>
    </xf>
    <xf numFmtId="0" fontId="31" fillId="4" borderId="28" xfId="0" applyFont="1" applyFill="1" applyBorder="1" applyAlignment="1">
      <alignment horizontal="right"/>
    </xf>
    <xf numFmtId="0" fontId="31" fillId="4" borderId="61" xfId="0" applyFont="1" applyFill="1" applyBorder="1" applyAlignment="1">
      <alignment horizontal="right"/>
    </xf>
    <xf numFmtId="0" fontId="31" fillId="4" borderId="30" xfId="0" applyFont="1" applyFill="1" applyBorder="1" applyAlignment="1">
      <alignment horizontal="right"/>
    </xf>
    <xf numFmtId="0" fontId="31" fillId="4" borderId="31" xfId="0" applyFont="1" applyFill="1" applyBorder="1" applyAlignment="1">
      <alignment horizontal="right"/>
    </xf>
    <xf numFmtId="0" fontId="31" fillId="4" borderId="32" xfId="0" applyFont="1" applyFill="1" applyBorder="1" applyAlignment="1">
      <alignment horizontal="right"/>
    </xf>
    <xf numFmtId="0" fontId="31" fillId="4" borderId="67" xfId="0" applyFont="1" applyFill="1" applyBorder="1" applyAlignment="1">
      <alignment horizontal="right"/>
    </xf>
    <xf numFmtId="0" fontId="31" fillId="4" borderId="70" xfId="0" applyFont="1" applyFill="1" applyBorder="1" applyAlignment="1">
      <alignment horizontal="right"/>
    </xf>
    <xf numFmtId="0" fontId="31" fillId="4" borderId="69" xfId="0" applyFont="1" applyFill="1" applyBorder="1" applyAlignment="1">
      <alignment horizontal="right"/>
    </xf>
    <xf numFmtId="0" fontId="31" fillId="0" borderId="23" xfId="0" applyFont="1" applyBorder="1" applyAlignment="1">
      <alignment horizontal="center" vertical="center"/>
    </xf>
    <xf numFmtId="0" fontId="31" fillId="0" borderId="22" xfId="0" applyFont="1" applyBorder="1" applyAlignment="1">
      <alignment horizontal="center" vertical="center"/>
    </xf>
    <xf numFmtId="0" fontId="31" fillId="0" borderId="71" xfId="0" applyFont="1" applyBorder="1" applyAlignment="1">
      <alignment horizontal="center" vertical="center"/>
    </xf>
    <xf numFmtId="0" fontId="31" fillId="0" borderId="52" xfId="0" applyFont="1" applyBorder="1" applyAlignment="1">
      <alignment horizontal="center" vertical="center"/>
    </xf>
    <xf numFmtId="0" fontId="26" fillId="0" borderId="16" xfId="0" applyFont="1" applyBorder="1" applyAlignment="1">
      <alignment horizontal="right" vertical="center"/>
    </xf>
    <xf numFmtId="0" fontId="26" fillId="0" borderId="4" xfId="0" applyFont="1" applyBorder="1" applyAlignment="1">
      <alignment horizontal="right" vertical="center"/>
    </xf>
    <xf numFmtId="0" fontId="26" fillId="0" borderId="54" xfId="0" applyFont="1" applyBorder="1" applyAlignment="1">
      <alignment horizontal="right" vertical="center"/>
    </xf>
    <xf numFmtId="0" fontId="20" fillId="7" borderId="67" xfId="0" applyFont="1" applyFill="1" applyBorder="1" applyAlignment="1">
      <alignment horizontal="center"/>
    </xf>
    <xf numFmtId="0" fontId="20" fillId="7" borderId="70" xfId="0" applyFont="1" applyFill="1" applyBorder="1" applyAlignment="1">
      <alignment horizontal="center"/>
    </xf>
    <xf numFmtId="0" fontId="20" fillId="7" borderId="64" xfId="0" applyFont="1" applyFill="1" applyBorder="1" applyAlignment="1">
      <alignment horizontal="center"/>
    </xf>
    <xf numFmtId="166" fontId="29" fillId="7" borderId="79" xfId="0" applyNumberFormat="1" applyFont="1" applyFill="1" applyBorder="1" applyAlignment="1">
      <alignment horizontal="center" vertical="center"/>
    </xf>
    <xf numFmtId="166" fontId="29" fillId="7" borderId="36" xfId="0" applyNumberFormat="1" applyFont="1" applyFill="1" applyBorder="1" applyAlignment="1">
      <alignment horizontal="center" vertical="center"/>
    </xf>
    <xf numFmtId="166" fontId="29" fillId="7" borderId="13" xfId="0" applyNumberFormat="1" applyFont="1" applyFill="1" applyBorder="1" applyAlignment="1">
      <alignment horizontal="center" vertical="center"/>
    </xf>
    <xf numFmtId="166" fontId="29" fillId="7" borderId="12" xfId="0" applyNumberFormat="1" applyFont="1" applyFill="1" applyBorder="1" applyAlignment="1">
      <alignment horizontal="center" vertical="center"/>
    </xf>
    <xf numFmtId="0" fontId="28" fillId="7" borderId="80" xfId="0" applyFont="1" applyFill="1" applyBorder="1" applyAlignment="1">
      <alignment horizontal="center" vertical="center"/>
    </xf>
    <xf numFmtId="0" fontId="28" fillId="7" borderId="81" xfId="0" applyFont="1" applyFill="1" applyBorder="1" applyAlignment="1">
      <alignment horizontal="center" vertical="center"/>
    </xf>
    <xf numFmtId="0" fontId="28" fillId="7" borderId="82" xfId="0" applyFont="1" applyFill="1" applyBorder="1" applyAlignment="1">
      <alignment horizontal="center" vertical="center"/>
    </xf>
    <xf numFmtId="166" fontId="28" fillId="7" borderId="35" xfId="0" applyNumberFormat="1" applyFont="1" applyFill="1" applyBorder="1" applyAlignment="1">
      <alignment horizontal="center" vertical="center"/>
    </xf>
    <xf numFmtId="166" fontId="28" fillId="7" borderId="9" xfId="0" applyNumberFormat="1" applyFont="1" applyFill="1" applyBorder="1" applyAlignment="1">
      <alignment horizontal="center" vertical="center"/>
    </xf>
    <xf numFmtId="166" fontId="28" fillId="7" borderId="10" xfId="0" applyNumberFormat="1" applyFont="1" applyFill="1" applyBorder="1" applyAlignment="1">
      <alignment horizontal="center" vertical="center"/>
    </xf>
    <xf numFmtId="14" fontId="20" fillId="8" borderId="45" xfId="0" applyNumberFormat="1" applyFont="1" applyFill="1" applyBorder="1" applyAlignment="1">
      <alignment horizontal="center"/>
    </xf>
    <xf numFmtId="14" fontId="20" fillId="8" borderId="29" xfId="0" applyNumberFormat="1" applyFont="1" applyFill="1" applyBorder="1" applyAlignment="1">
      <alignment horizontal="center"/>
    </xf>
    <xf numFmtId="0" fontId="20" fillId="8" borderId="30" xfId="0" applyFont="1" applyFill="1" applyBorder="1" applyAlignment="1">
      <alignment horizontal="center" vertical="center"/>
    </xf>
    <xf numFmtId="0" fontId="20" fillId="8" borderId="32" xfId="0" applyFont="1" applyFill="1" applyBorder="1" applyAlignment="1">
      <alignment horizontal="center" vertical="center"/>
    </xf>
    <xf numFmtId="0" fontId="20" fillId="8" borderId="46" xfId="0" applyFont="1" applyFill="1" applyBorder="1" applyAlignment="1">
      <alignment horizontal="center"/>
    </xf>
    <xf numFmtId="0" fontId="20" fillId="8" borderId="47" xfId="0" applyFont="1" applyFill="1" applyBorder="1" applyAlignment="1">
      <alignment horizontal="center"/>
    </xf>
    <xf numFmtId="166" fontId="20" fillId="8" borderId="18" xfId="0" applyNumberFormat="1" applyFont="1" applyFill="1" applyBorder="1" applyAlignment="1">
      <alignment horizontal="center"/>
    </xf>
    <xf numFmtId="166" fontId="20" fillId="8" borderId="5" xfId="0" applyNumberFormat="1" applyFont="1" applyFill="1" applyBorder="1" applyAlignment="1">
      <alignment horizontal="center"/>
    </xf>
    <xf numFmtId="0" fontId="20" fillId="8" borderId="72" xfId="0" applyFont="1" applyFill="1" applyBorder="1" applyAlignment="1">
      <alignment horizontal="center" vertical="center"/>
    </xf>
    <xf numFmtId="0" fontId="20" fillId="8" borderId="11" xfId="0" applyFont="1" applyFill="1" applyBorder="1" applyAlignment="1">
      <alignment horizontal="center" vertical="center"/>
    </xf>
    <xf numFmtId="0" fontId="20" fillId="5" borderId="72" xfId="0" applyFont="1" applyFill="1" applyBorder="1" applyAlignment="1">
      <alignment horizontal="center" vertical="center"/>
    </xf>
    <xf numFmtId="0" fontId="20" fillId="5" borderId="11" xfId="0" applyFont="1" applyFill="1" applyBorder="1" applyAlignment="1">
      <alignment horizontal="center" vertical="center"/>
    </xf>
    <xf numFmtId="0" fontId="26" fillId="8" borderId="16" xfId="0" applyFont="1" applyFill="1" applyBorder="1" applyAlignment="1">
      <alignment horizontal="center" vertical="center"/>
    </xf>
    <xf numFmtId="0" fontId="26" fillId="8" borderId="60" xfId="0" applyFont="1" applyFill="1" applyBorder="1" applyAlignment="1">
      <alignment horizontal="center" vertical="center"/>
    </xf>
    <xf numFmtId="14" fontId="20" fillId="8" borderId="27" xfId="0" applyNumberFormat="1" applyFont="1" applyFill="1" applyBorder="1" applyAlignment="1">
      <alignment horizontal="center"/>
    </xf>
    <xf numFmtId="0" fontId="20" fillId="8" borderId="33" xfId="0" applyFont="1" applyFill="1" applyBorder="1" applyAlignment="1">
      <alignment horizontal="center" vertical="center"/>
    </xf>
    <xf numFmtId="0" fontId="20" fillId="8" borderId="33" xfId="0" applyFont="1" applyFill="1" applyBorder="1" applyAlignment="1">
      <alignment horizontal="center"/>
    </xf>
    <xf numFmtId="166" fontId="20" fillId="8" borderId="49" xfId="0" applyNumberFormat="1" applyFont="1" applyFill="1" applyBorder="1" applyAlignment="1">
      <alignment horizontal="center"/>
    </xf>
    <xf numFmtId="0" fontId="20" fillId="8" borderId="47" xfId="0" applyFont="1" applyFill="1" applyBorder="1" applyAlignment="1">
      <alignment horizontal="center" vertical="center"/>
    </xf>
    <xf numFmtId="166" fontId="20" fillId="8" borderId="50" xfId="0" applyNumberFormat="1" applyFont="1" applyFill="1" applyBorder="1" applyAlignment="1">
      <alignment horizontal="center"/>
    </xf>
    <xf numFmtId="14" fontId="20" fillId="8" borderId="26" xfId="0" applyNumberFormat="1" applyFont="1" applyFill="1" applyBorder="1" applyAlignment="1">
      <alignment horizontal="center"/>
    </xf>
    <xf numFmtId="0" fontId="20" fillId="8" borderId="75" xfId="0" applyFont="1" applyFill="1" applyBorder="1" applyAlignment="1">
      <alignment horizontal="center" vertical="center"/>
    </xf>
    <xf numFmtId="0" fontId="20" fillId="8" borderId="75" xfId="0" applyFont="1" applyFill="1" applyBorder="1" applyAlignment="1">
      <alignment horizontal="center"/>
    </xf>
    <xf numFmtId="166" fontId="20" fillId="8" borderId="48" xfId="0" applyNumberFormat="1" applyFont="1" applyFill="1" applyBorder="1" applyAlignment="1">
      <alignment horizontal="center"/>
    </xf>
    <xf numFmtId="166" fontId="20" fillId="8" borderId="49" xfId="0" applyNumberFormat="1" applyFont="1" applyFill="1" applyBorder="1" applyAlignment="1">
      <alignment horizontal="center" vertical="center"/>
    </xf>
    <xf numFmtId="0" fontId="26" fillId="8" borderId="4" xfId="0" applyFont="1" applyFill="1" applyBorder="1" applyAlignment="1">
      <alignment horizontal="center" vertical="center"/>
    </xf>
    <xf numFmtId="166" fontId="20" fillId="8" borderId="77" xfId="0" applyNumberFormat="1" applyFont="1" applyFill="1" applyBorder="1" applyAlignment="1">
      <alignment horizontal="center"/>
    </xf>
    <xf numFmtId="0" fontId="20" fillId="5" borderId="56" xfId="0" applyFont="1" applyFill="1" applyBorder="1" applyAlignment="1">
      <alignment horizontal="center" vertical="center"/>
    </xf>
    <xf numFmtId="0" fontId="20" fillId="5" borderId="21" xfId="0" applyFont="1" applyFill="1" applyBorder="1" applyAlignment="1">
      <alignment horizontal="center" vertical="center"/>
    </xf>
    <xf numFmtId="0" fontId="20" fillId="8" borderId="46" xfId="0" applyFont="1" applyFill="1" applyBorder="1" applyAlignment="1">
      <alignment horizontal="center" vertical="center"/>
    </xf>
    <xf numFmtId="0" fontId="20" fillId="0" borderId="53" xfId="0" applyFont="1" applyBorder="1" applyAlignment="1">
      <alignment horizontal="center" vertical="center"/>
    </xf>
    <xf numFmtId="0" fontId="20" fillId="0" borderId="14" xfId="0" applyFont="1" applyBorder="1" applyAlignment="1">
      <alignment horizontal="center" vertical="center"/>
    </xf>
    <xf numFmtId="14" fontId="20" fillId="5" borderId="27" xfId="0" applyNumberFormat="1" applyFont="1" applyFill="1" applyBorder="1" applyAlignment="1">
      <alignment horizontal="center"/>
    </xf>
    <xf numFmtId="0" fontId="20" fillId="5" borderId="33" xfId="0" applyFont="1" applyFill="1" applyBorder="1" applyAlignment="1">
      <alignment horizontal="center"/>
    </xf>
    <xf numFmtId="166" fontId="20" fillId="5" borderId="49" xfId="0" applyNumberFormat="1" applyFont="1" applyFill="1" applyBorder="1" applyAlignment="1">
      <alignment horizontal="center"/>
    </xf>
    <xf numFmtId="14" fontId="20" fillId="8" borderId="27" xfId="0" applyNumberFormat="1" applyFont="1" applyFill="1" applyBorder="1" applyAlignment="1">
      <alignment horizontal="center" vertical="center"/>
    </xf>
    <xf numFmtId="0" fontId="20" fillId="8" borderId="53" xfId="0" applyFont="1" applyFill="1" applyBorder="1" applyAlignment="1">
      <alignment horizontal="center" vertical="center"/>
    </xf>
    <xf numFmtId="0" fontId="20" fillId="8" borderId="14" xfId="0" applyFont="1" applyFill="1" applyBorder="1" applyAlignment="1">
      <alignment horizontal="center" vertical="center"/>
    </xf>
    <xf numFmtId="0" fontId="20" fillId="5" borderId="53" xfId="0" applyFont="1" applyFill="1" applyBorder="1" applyAlignment="1">
      <alignment horizontal="center" vertical="center"/>
    </xf>
    <xf numFmtId="0" fontId="20" fillId="5" borderId="14" xfId="0" applyFont="1" applyFill="1" applyBorder="1" applyAlignment="1">
      <alignment horizontal="center" vertical="center"/>
    </xf>
    <xf numFmtId="0" fontId="20" fillId="8" borderId="58" xfId="0" applyFont="1" applyFill="1" applyBorder="1" applyAlignment="1">
      <alignment horizontal="center" vertical="center"/>
    </xf>
    <xf numFmtId="0" fontId="20" fillId="8" borderId="65" xfId="0" applyFont="1" applyFill="1" applyBorder="1" applyAlignment="1">
      <alignment horizontal="center" vertical="center"/>
    </xf>
    <xf numFmtId="14" fontId="20" fillId="5" borderId="55" xfId="0" applyNumberFormat="1" applyFont="1" applyFill="1" applyBorder="1" applyAlignment="1">
      <alignment horizontal="center"/>
    </xf>
    <xf numFmtId="0" fontId="20" fillId="5" borderId="63" xfId="0" applyFont="1" applyFill="1" applyBorder="1" applyAlignment="1">
      <alignment horizontal="center"/>
    </xf>
    <xf numFmtId="166" fontId="20" fillId="5" borderId="64" xfId="0" applyNumberFormat="1" applyFont="1" applyFill="1" applyBorder="1" applyAlignment="1">
      <alignment horizontal="center"/>
    </xf>
    <xf numFmtId="0" fontId="22" fillId="9" borderId="25" xfId="0" applyFont="1" applyFill="1" applyBorder="1" applyAlignment="1">
      <alignment horizontal="right"/>
    </xf>
    <xf numFmtId="0" fontId="22" fillId="9" borderId="28" xfId="0" applyFont="1" applyFill="1" applyBorder="1" applyAlignment="1">
      <alignment horizontal="right"/>
    </xf>
    <xf numFmtId="0" fontId="22" fillId="9" borderId="61" xfId="0" applyFont="1" applyFill="1" applyBorder="1" applyAlignment="1">
      <alignment horizontal="right"/>
    </xf>
    <xf numFmtId="0" fontId="22" fillId="9" borderId="30" xfId="0" applyFont="1" applyFill="1" applyBorder="1" applyAlignment="1">
      <alignment horizontal="right"/>
    </xf>
    <xf numFmtId="0" fontId="22" fillId="9" borderId="31" xfId="0" applyFont="1" applyFill="1" applyBorder="1" applyAlignment="1">
      <alignment horizontal="right"/>
    </xf>
    <xf numFmtId="0" fontId="22" fillId="9" borderId="32" xfId="0" applyFont="1" applyFill="1" applyBorder="1" applyAlignment="1">
      <alignment horizontal="right"/>
    </xf>
    <xf numFmtId="166" fontId="22" fillId="9" borderId="67" xfId="0" applyNumberFormat="1" applyFont="1" applyFill="1" applyBorder="1" applyAlignment="1">
      <alignment horizontal="right"/>
    </xf>
    <xf numFmtId="166" fontId="22" fillId="9" borderId="70" xfId="0" applyNumberFormat="1" applyFont="1" applyFill="1" applyBorder="1" applyAlignment="1">
      <alignment horizontal="right"/>
    </xf>
    <xf numFmtId="166" fontId="22" fillId="9" borderId="69" xfId="0" applyNumberFormat="1" applyFont="1" applyFill="1" applyBorder="1" applyAlignment="1">
      <alignment horizontal="right"/>
    </xf>
    <xf numFmtId="14" fontId="20" fillId="8" borderId="55" xfId="0" applyNumberFormat="1" applyFont="1" applyFill="1" applyBorder="1" applyAlignment="1">
      <alignment horizontal="center"/>
    </xf>
    <xf numFmtId="0" fontId="20" fillId="8" borderId="63" xfId="0" applyFont="1" applyFill="1" applyBorder="1" applyAlignment="1">
      <alignment horizontal="center" vertical="center"/>
    </xf>
    <xf numFmtId="0" fontId="20" fillId="8" borderId="63" xfId="0" applyFont="1" applyFill="1" applyBorder="1" applyAlignment="1">
      <alignment horizontal="center"/>
    </xf>
    <xf numFmtId="166" fontId="20" fillId="8" borderId="64" xfId="0" applyNumberFormat="1" applyFont="1" applyFill="1" applyBorder="1" applyAlignment="1">
      <alignment horizontal="center"/>
    </xf>
    <xf numFmtId="0" fontId="20" fillId="8" borderId="62" xfId="0" applyFont="1" applyFill="1" applyBorder="1" applyAlignment="1">
      <alignment horizontal="center" vertical="center"/>
    </xf>
    <xf numFmtId="0" fontId="20" fillId="8" borderId="78" xfId="0" applyFont="1" applyFill="1" applyBorder="1" applyAlignment="1">
      <alignment horizontal="center" vertical="center"/>
    </xf>
  </cellXfs>
  <cellStyles count="3">
    <cellStyle name="Normal" xfId="0" builtinId="0"/>
    <cellStyle name="Normal_98means" xfId="1"/>
    <cellStyle name="Normal_98slideS&amp;R"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hartsheet" Target="chartsheets/sheet2.xml"/><Relationship Id="rId18" Type="http://schemas.openxmlformats.org/officeDocument/2006/relationships/worksheet" Target="worksheets/sheet12.xml"/><Relationship Id="rId26" Type="http://schemas.openxmlformats.org/officeDocument/2006/relationships/worksheet" Target="worksheets/sheet20.xml"/><Relationship Id="rId3" Type="http://schemas.openxmlformats.org/officeDocument/2006/relationships/chartsheet" Target="chartsheets/sheet1.xml"/><Relationship Id="rId21" Type="http://schemas.openxmlformats.org/officeDocument/2006/relationships/worksheet" Target="worksheets/sheet15.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hartsheet" Target="chartsheets/sheet6.xml"/><Relationship Id="rId25" Type="http://schemas.openxmlformats.org/officeDocument/2006/relationships/worksheet" Target="worksheets/sheet19.xml"/><Relationship Id="rId2" Type="http://schemas.openxmlformats.org/officeDocument/2006/relationships/worksheet" Target="worksheets/sheet2.xml"/><Relationship Id="rId16" Type="http://schemas.openxmlformats.org/officeDocument/2006/relationships/chartsheet" Target="chartsheets/sheet5.xml"/><Relationship Id="rId20" Type="http://schemas.openxmlformats.org/officeDocument/2006/relationships/worksheet" Target="worksheets/sheet14.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18.xml"/><Relationship Id="rId32"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chartsheet" Target="chartsheets/sheet4.xml"/><Relationship Id="rId23" Type="http://schemas.openxmlformats.org/officeDocument/2006/relationships/worksheet" Target="worksheets/sheet17.xml"/><Relationship Id="rId28" Type="http://schemas.openxmlformats.org/officeDocument/2006/relationships/worksheet" Target="worksheets/sheet22.xml"/><Relationship Id="rId10" Type="http://schemas.openxmlformats.org/officeDocument/2006/relationships/worksheet" Target="worksheets/sheet9.xml"/><Relationship Id="rId19" Type="http://schemas.openxmlformats.org/officeDocument/2006/relationships/worksheet" Target="worksheets/sheet13.xml"/><Relationship Id="rId31"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chartsheet" Target="chartsheets/sheet3.xml"/><Relationship Id="rId22" Type="http://schemas.openxmlformats.org/officeDocument/2006/relationships/worksheet" Target="worksheets/sheet16.xml"/><Relationship Id="rId27" Type="http://schemas.openxmlformats.org/officeDocument/2006/relationships/worksheet" Target="worksheets/sheet21.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2000"/>
              <a:t>Seal Counts by Year from Aerial Surveys </a:t>
            </a:r>
            <a:br>
              <a:rPr lang="en-US" sz="2000"/>
            </a:br>
            <a:r>
              <a:rPr lang="en-US" sz="2000"/>
              <a:t>in Lake Iliamna, Alaska</a:t>
            </a:r>
          </a:p>
        </c:rich>
      </c:tx>
    </c:title>
    <c:view3D>
      <c:rAngAx val="1"/>
    </c:view3D>
    <c:sideWall>
      <c:spPr>
        <a:noFill/>
      </c:spPr>
    </c:sideWall>
    <c:backWall>
      <c:spPr>
        <a:noFill/>
        <a:ln w="25400">
          <a:noFill/>
        </a:ln>
      </c:spPr>
    </c:backWall>
    <c:plotArea>
      <c:layout/>
      <c:bar3DChart>
        <c:barDir val="col"/>
        <c:grouping val="clustered"/>
        <c:ser>
          <c:idx val="0"/>
          <c:order val="0"/>
          <c:tx>
            <c:v>2008</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'Plot Data'!$F$56:$F$87</c:f>
              <c:numCache>
                <c:formatCode>General</c:formatCode>
                <c:ptCount val="32"/>
                <c:pt idx="16">
                  <c:v>148</c:v>
                </c:pt>
                <c:pt idx="17">
                  <c:v>235</c:v>
                </c:pt>
                <c:pt idx="19">
                  <c:v>232</c:v>
                </c:pt>
                <c:pt idx="20">
                  <c:v>216</c:v>
                </c:pt>
              </c:numCache>
            </c:numRef>
          </c:val>
        </c:ser>
        <c:ser>
          <c:idx val="1"/>
          <c:order val="1"/>
          <c:tx>
            <c:v>2009</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'Plot Data'!$G$56:$G$87</c:f>
              <c:numCache>
                <c:formatCode>General</c:formatCode>
                <c:ptCount val="32"/>
                <c:pt idx="5">
                  <c:v>0</c:v>
                </c:pt>
                <c:pt idx="11">
                  <c:v>27</c:v>
                </c:pt>
                <c:pt idx="19">
                  <c:v>131</c:v>
                </c:pt>
                <c:pt idx="20">
                  <c:v>228</c:v>
                </c:pt>
              </c:numCache>
            </c:numRef>
          </c:val>
        </c:ser>
        <c:ser>
          <c:idx val="2"/>
          <c:order val="2"/>
          <c:tx>
            <c:v>2010</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'Plot Data'!$H$56:$H$87</c:f>
              <c:numCache>
                <c:formatCode>General</c:formatCode>
                <c:ptCount val="32"/>
                <c:pt idx="0">
                  <c:v>11</c:v>
                </c:pt>
                <c:pt idx="8">
                  <c:v>30</c:v>
                </c:pt>
                <c:pt idx="14">
                  <c:v>205</c:v>
                </c:pt>
                <c:pt idx="18">
                  <c:v>243</c:v>
                </c:pt>
                <c:pt idx="21">
                  <c:v>179</c:v>
                </c:pt>
                <c:pt idx="31">
                  <c:v>8</c:v>
                </c:pt>
              </c:numCache>
            </c:numRef>
          </c:val>
        </c:ser>
        <c:ser>
          <c:idx val="4"/>
          <c:order val="3"/>
          <c:tx>
            <c:v>2011</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'Plot Data'!$I$56:$I$87</c:f>
              <c:numCache>
                <c:formatCode>General</c:formatCode>
                <c:ptCount val="32"/>
                <c:pt idx="1">
                  <c:v>73</c:v>
                </c:pt>
                <c:pt idx="10">
                  <c:v>79</c:v>
                </c:pt>
                <c:pt idx="14">
                  <c:v>181</c:v>
                </c:pt>
                <c:pt idx="18">
                  <c:v>196</c:v>
                </c:pt>
                <c:pt idx="19">
                  <c:v>158</c:v>
                </c:pt>
              </c:numCache>
            </c:numRef>
          </c:val>
        </c:ser>
        <c:ser>
          <c:idx val="3"/>
          <c:order val="4"/>
          <c:tx>
            <c:v>2012</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'Plot Data'!$J$56:$J$87</c:f>
              <c:numCache>
                <c:formatCode>General</c:formatCode>
                <c:ptCount val="32"/>
                <c:pt idx="1">
                  <c:v>0</c:v>
                </c:pt>
                <c:pt idx="14">
                  <c:v>168</c:v>
                </c:pt>
                <c:pt idx="18">
                  <c:v>262</c:v>
                </c:pt>
              </c:numCache>
            </c:numRef>
          </c:val>
        </c:ser>
        <c:ser>
          <c:idx val="5"/>
          <c:order val="5"/>
          <c:tx>
            <c:v>2013</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'Plot Data'!$K$56:$K$87</c:f>
              <c:numCache>
                <c:formatCode>General</c:formatCode>
                <c:ptCount val="32"/>
                <c:pt idx="1">
                  <c:v>9</c:v>
                </c:pt>
              </c:numCache>
            </c:numRef>
          </c:val>
        </c:ser>
        <c:gapWidth val="0"/>
        <c:gapDepth val="2"/>
        <c:shape val="box"/>
        <c:axId val="75690368"/>
        <c:axId val="75692288"/>
        <c:axId val="0"/>
      </c:bar3DChart>
      <c:catAx>
        <c:axId val="75690368"/>
        <c:scaling>
          <c:orientation val="minMax"/>
        </c:scaling>
        <c:axPos val="b"/>
        <c:title>
          <c:tx>
            <c:rich>
              <a:bodyPr/>
              <a:lstStyle/>
              <a:p>
                <a:pPr>
                  <a:defRPr/>
                </a:pPr>
                <a:r>
                  <a:rPr lang="en-US"/>
                  <a:t>Week of the Year</a:t>
                </a:r>
              </a:p>
            </c:rich>
          </c:tx>
        </c:title>
        <c:numFmt formatCode="General" sourceLinked="1"/>
        <c:tickLblPos val="nextTo"/>
        <c:crossAx val="75692288"/>
        <c:crosses val="autoZero"/>
        <c:auto val="1"/>
        <c:lblAlgn val="ctr"/>
        <c:lblOffset val="100"/>
      </c:catAx>
      <c:valAx>
        <c:axId val="75692288"/>
        <c:scaling>
          <c:orientation val="minMax"/>
        </c:scaling>
        <c:axPos val="l"/>
        <c:majorGridlines/>
        <c:title>
          <c:tx>
            <c:rich>
              <a:bodyPr rot="-5400000" vert="horz"/>
              <a:lstStyle/>
              <a:p>
                <a:pPr>
                  <a:defRPr/>
                </a:pPr>
                <a:r>
                  <a:rPr lang="en-US"/>
                  <a:t>Number of Seals</a:t>
                </a:r>
              </a:p>
            </c:rich>
          </c:tx>
        </c:title>
        <c:numFmt formatCode="General" sourceLinked="1"/>
        <c:tickLblPos val="nextTo"/>
        <c:crossAx val="75690368"/>
        <c:crosses val="autoZero"/>
        <c:crossBetween val="between"/>
      </c:valAx>
      <c:spPr>
        <a:ln w="25400">
          <a:noFill/>
        </a:ln>
      </c:spPr>
    </c:plotArea>
    <c:legend>
      <c:legendPos val="r"/>
      <c:txPr>
        <a:bodyPr/>
        <a:lstStyle/>
        <a:p>
          <a:pPr rtl="0">
            <a:defRPr/>
          </a:pPr>
          <a:endParaRPr lang="en-US"/>
        </a:p>
      </c:txPr>
    </c:legend>
    <c:plotVisOnly val="1"/>
    <c:dispBlanksAs val="gap"/>
  </c:chart>
  <c:spPr>
    <a:ln w="25400"/>
  </c:spPr>
  <c:printSettings>
    <c:headerFooter/>
    <c:pageMargins b="0.75000000000000344" l="0.70000000000000062" r="0.70000000000000062" t="0.750000000000003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bar3DChart>
        <c:barDir val="col"/>
        <c:grouping val="stacked"/>
        <c:ser>
          <c:idx val="0"/>
          <c:order val="0"/>
          <c:tx>
            <c:strRef>
              <c:f>Data!$I$12:$I$13</c:f>
              <c:strCache>
                <c:ptCount val="1"/>
                <c:pt idx="0">
                  <c:v>2010 Adults</c:v>
                </c:pt>
              </c:strCache>
            </c:strRef>
          </c:tx>
          <c:dLbls>
            <c:showVal val="1"/>
          </c:dLbls>
          <c:cat>
            <c:strRef>
              <c:f>Data!$H$14:$H$18</c:f>
              <c:strCache>
                <c:ptCount val="5"/>
                <c:pt idx="0">
                  <c:v>April</c:v>
                </c:pt>
                <c:pt idx="1">
                  <c:v>June</c:v>
                </c:pt>
                <c:pt idx="2">
                  <c:v>July</c:v>
                </c:pt>
                <c:pt idx="3">
                  <c:v>August</c:v>
                </c:pt>
                <c:pt idx="4">
                  <c:v>November</c:v>
                </c:pt>
              </c:strCache>
            </c:strRef>
          </c:cat>
          <c:val>
            <c:numRef>
              <c:f>Data!$I$14:$I$18</c:f>
              <c:numCache>
                <c:formatCode>General</c:formatCode>
                <c:ptCount val="5"/>
                <c:pt idx="0">
                  <c:v>11</c:v>
                </c:pt>
                <c:pt idx="1">
                  <c:v>30</c:v>
                </c:pt>
                <c:pt idx="2">
                  <c:v>142</c:v>
                </c:pt>
                <c:pt idx="3">
                  <c:v>188</c:v>
                </c:pt>
                <c:pt idx="4">
                  <c:v>8</c:v>
                </c:pt>
              </c:numCache>
            </c:numRef>
          </c:val>
        </c:ser>
        <c:ser>
          <c:idx val="1"/>
          <c:order val="1"/>
          <c:tx>
            <c:strRef>
              <c:f>Data!$J$12:$J$13</c:f>
              <c:strCache>
                <c:ptCount val="1"/>
                <c:pt idx="0">
                  <c:v>2010 Pups</c:v>
                </c:pt>
              </c:strCache>
            </c:strRef>
          </c:tx>
          <c:dLbls>
            <c:showVal val="1"/>
          </c:dLbls>
          <c:cat>
            <c:strRef>
              <c:f>Data!$H$14:$H$18</c:f>
              <c:strCache>
                <c:ptCount val="5"/>
                <c:pt idx="0">
                  <c:v>April</c:v>
                </c:pt>
                <c:pt idx="1">
                  <c:v>June</c:v>
                </c:pt>
                <c:pt idx="2">
                  <c:v>July</c:v>
                </c:pt>
                <c:pt idx="3">
                  <c:v>August</c:v>
                </c:pt>
                <c:pt idx="4">
                  <c:v>November</c:v>
                </c:pt>
              </c:strCache>
            </c:strRef>
          </c:cat>
          <c:val>
            <c:numRef>
              <c:f>Data!$J$14:$J$18</c:f>
              <c:numCache>
                <c:formatCode>General</c:formatCode>
                <c:ptCount val="5"/>
                <c:pt idx="0">
                  <c:v>0</c:v>
                </c:pt>
                <c:pt idx="1">
                  <c:v>0</c:v>
                </c:pt>
                <c:pt idx="2">
                  <c:v>63</c:v>
                </c:pt>
                <c:pt idx="3">
                  <c:v>55</c:v>
                </c:pt>
                <c:pt idx="4">
                  <c:v>0</c:v>
                </c:pt>
              </c:numCache>
            </c:numRef>
          </c:val>
        </c:ser>
        <c:shape val="box"/>
        <c:axId val="80352384"/>
        <c:axId val="80353920"/>
        <c:axId val="0"/>
      </c:bar3DChart>
      <c:catAx>
        <c:axId val="80352384"/>
        <c:scaling>
          <c:orientation val="minMax"/>
        </c:scaling>
        <c:axPos val="b"/>
        <c:tickLblPos val="nextTo"/>
        <c:crossAx val="80353920"/>
        <c:crosses val="autoZero"/>
        <c:auto val="1"/>
        <c:lblAlgn val="ctr"/>
        <c:lblOffset val="100"/>
      </c:catAx>
      <c:valAx>
        <c:axId val="80353920"/>
        <c:scaling>
          <c:orientation val="minMax"/>
        </c:scaling>
        <c:axPos val="l"/>
        <c:majorGridlines/>
        <c:numFmt formatCode="General" sourceLinked="1"/>
        <c:tickLblPos val="nextTo"/>
        <c:crossAx val="80352384"/>
        <c:crosses val="autoZero"/>
        <c:crossBetween val="between"/>
      </c:valAx>
    </c:plotArea>
    <c:legend>
      <c:legendPos val="r"/>
    </c:legend>
    <c:plotVisOnly val="1"/>
    <c:dispBlanksAs val="gap"/>
  </c:chart>
</c:chartSpace>
</file>

<file path=xl/charts/chart11.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bar3DChart>
        <c:barDir val="col"/>
        <c:grouping val="stacked"/>
        <c:ser>
          <c:idx val="0"/>
          <c:order val="0"/>
          <c:tx>
            <c:strRef>
              <c:f>Data!$O$12:$O$13</c:f>
              <c:strCache>
                <c:ptCount val="1"/>
                <c:pt idx="0">
                  <c:v>2011 Adults</c:v>
                </c:pt>
              </c:strCache>
            </c:strRef>
          </c:tx>
          <c:dLbls>
            <c:showVal val="1"/>
          </c:dLbls>
          <c:cat>
            <c:strRef>
              <c:f>Data!$N$14:$N$18</c:f>
              <c:strCache>
                <c:ptCount val="5"/>
                <c:pt idx="0">
                  <c:v>April</c:v>
                </c:pt>
                <c:pt idx="1">
                  <c:v>June</c:v>
                </c:pt>
                <c:pt idx="2">
                  <c:v>July</c:v>
                </c:pt>
                <c:pt idx="3">
                  <c:v>August</c:v>
                </c:pt>
                <c:pt idx="4">
                  <c:v>November</c:v>
                </c:pt>
              </c:strCache>
            </c:strRef>
          </c:cat>
          <c:val>
            <c:numRef>
              <c:f>Data!$O$14:$O$18</c:f>
              <c:numCache>
                <c:formatCode>General</c:formatCode>
                <c:ptCount val="5"/>
                <c:pt idx="0">
                  <c:v>73</c:v>
                </c:pt>
                <c:pt idx="1">
                  <c:v>75</c:v>
                </c:pt>
                <c:pt idx="2">
                  <c:v>138</c:v>
                </c:pt>
                <c:pt idx="3">
                  <c:v>136</c:v>
                </c:pt>
                <c:pt idx="4">
                  <c:v>18</c:v>
                </c:pt>
              </c:numCache>
            </c:numRef>
          </c:val>
        </c:ser>
        <c:ser>
          <c:idx val="1"/>
          <c:order val="1"/>
          <c:tx>
            <c:strRef>
              <c:f>Data!$P$12:$P$13</c:f>
              <c:strCache>
                <c:ptCount val="1"/>
                <c:pt idx="0">
                  <c:v>2011 Pups</c:v>
                </c:pt>
              </c:strCache>
            </c:strRef>
          </c:tx>
          <c:dLbls>
            <c:showVal val="1"/>
          </c:dLbls>
          <c:cat>
            <c:strRef>
              <c:f>Data!$N$14:$N$18</c:f>
              <c:strCache>
                <c:ptCount val="5"/>
                <c:pt idx="0">
                  <c:v>April</c:v>
                </c:pt>
                <c:pt idx="1">
                  <c:v>June</c:v>
                </c:pt>
                <c:pt idx="2">
                  <c:v>July</c:v>
                </c:pt>
                <c:pt idx="3">
                  <c:v>August</c:v>
                </c:pt>
                <c:pt idx="4">
                  <c:v>November</c:v>
                </c:pt>
              </c:strCache>
            </c:strRef>
          </c:cat>
          <c:val>
            <c:numRef>
              <c:f>Data!$P$14:$P$18</c:f>
              <c:numCache>
                <c:formatCode>General</c:formatCode>
                <c:ptCount val="5"/>
                <c:pt idx="0">
                  <c:v>0</c:v>
                </c:pt>
                <c:pt idx="1">
                  <c:v>4</c:v>
                </c:pt>
                <c:pt idx="2">
                  <c:v>43</c:v>
                </c:pt>
                <c:pt idx="3">
                  <c:v>22</c:v>
                </c:pt>
                <c:pt idx="4">
                  <c:v>0</c:v>
                </c:pt>
              </c:numCache>
            </c:numRef>
          </c:val>
        </c:ser>
        <c:shape val="box"/>
        <c:axId val="80417152"/>
        <c:axId val="80418688"/>
        <c:axId val="0"/>
      </c:bar3DChart>
      <c:catAx>
        <c:axId val="80417152"/>
        <c:scaling>
          <c:orientation val="minMax"/>
        </c:scaling>
        <c:axPos val="b"/>
        <c:tickLblPos val="nextTo"/>
        <c:crossAx val="80418688"/>
        <c:crosses val="autoZero"/>
        <c:auto val="1"/>
        <c:lblAlgn val="ctr"/>
        <c:lblOffset val="100"/>
      </c:catAx>
      <c:valAx>
        <c:axId val="80418688"/>
        <c:scaling>
          <c:orientation val="minMax"/>
          <c:max val="250"/>
          <c:min val="0"/>
        </c:scaling>
        <c:axPos val="l"/>
        <c:majorGridlines/>
        <c:numFmt formatCode="General" sourceLinked="1"/>
        <c:tickLblPos val="nextTo"/>
        <c:crossAx val="80417152"/>
        <c:crosses val="autoZero"/>
        <c:crossBetween val="between"/>
        <c:minorUnit val="4"/>
      </c:valAx>
    </c:plotArea>
    <c:legend>
      <c:legendPos val="r"/>
    </c:legend>
    <c:plotVisOnly val="1"/>
    <c:dispBlanksAs val="gap"/>
  </c:chart>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2400"/>
              <a:t> Maximum observed number of  seals  by year</a:t>
            </a:r>
          </a:p>
        </c:rich>
      </c:tx>
      <c:layout>
        <c:manualLayout>
          <c:xMode val="edge"/>
          <c:yMode val="edge"/>
          <c:x val="0.14642887979613944"/>
          <c:y val="1.9801980198019854E-2"/>
        </c:manualLayout>
      </c:layout>
    </c:title>
    <c:plotArea>
      <c:layout/>
      <c:barChart>
        <c:barDir val="col"/>
        <c:grouping val="clustered"/>
        <c:ser>
          <c:idx val="0"/>
          <c:order val="0"/>
          <c:cat>
            <c:numRef>
              <c:f>Sheet3!$B$7:$I$7</c:f>
              <c:numCache>
                <c:formatCode>General</c:formatCode>
                <c:ptCount val="8"/>
                <c:pt idx="0">
                  <c:v>1998</c:v>
                </c:pt>
                <c:pt idx="1">
                  <c:v>1999</c:v>
                </c:pt>
                <c:pt idx="2">
                  <c:v>2003</c:v>
                </c:pt>
                <c:pt idx="3">
                  <c:v>2005</c:v>
                </c:pt>
                <c:pt idx="4">
                  <c:v>2008</c:v>
                </c:pt>
                <c:pt idx="5">
                  <c:v>2009</c:v>
                </c:pt>
                <c:pt idx="6">
                  <c:v>2010</c:v>
                </c:pt>
                <c:pt idx="7">
                  <c:v>2011</c:v>
                </c:pt>
              </c:numCache>
            </c:numRef>
          </c:cat>
          <c:val>
            <c:numRef>
              <c:f>Sheet3!$B$9:$I$9</c:f>
              <c:numCache>
                <c:formatCode>General</c:formatCode>
                <c:ptCount val="8"/>
                <c:pt idx="0">
                  <c:v>319</c:v>
                </c:pt>
                <c:pt idx="1">
                  <c:v>225</c:v>
                </c:pt>
                <c:pt idx="2">
                  <c:v>166</c:v>
                </c:pt>
                <c:pt idx="3">
                  <c:v>80</c:v>
                </c:pt>
                <c:pt idx="4">
                  <c:v>235</c:v>
                </c:pt>
                <c:pt idx="5">
                  <c:v>228</c:v>
                </c:pt>
                <c:pt idx="6">
                  <c:v>243</c:v>
                </c:pt>
                <c:pt idx="7">
                  <c:v>196</c:v>
                </c:pt>
              </c:numCache>
            </c:numRef>
          </c:val>
        </c:ser>
        <c:axId val="80459264"/>
        <c:axId val="80460800"/>
      </c:barChart>
      <c:catAx>
        <c:axId val="80459264"/>
        <c:scaling>
          <c:orientation val="minMax"/>
        </c:scaling>
        <c:axPos val="b"/>
        <c:numFmt formatCode="General" sourceLinked="1"/>
        <c:majorTickMark val="none"/>
        <c:tickLblPos val="nextTo"/>
        <c:crossAx val="80460800"/>
        <c:crosses val="autoZero"/>
        <c:auto val="1"/>
        <c:lblAlgn val="ctr"/>
        <c:lblOffset val="100"/>
      </c:catAx>
      <c:valAx>
        <c:axId val="80460800"/>
        <c:scaling>
          <c:orientation val="minMax"/>
        </c:scaling>
        <c:axPos val="l"/>
        <c:majorGridlines/>
        <c:numFmt formatCode="General" sourceLinked="1"/>
        <c:majorTickMark val="none"/>
        <c:tickLblPos val="nextTo"/>
        <c:crossAx val="80459264"/>
        <c:crosses val="autoZero"/>
        <c:crossBetween val="between"/>
      </c:valAx>
    </c:plotArea>
    <c:plotVisOnly val="1"/>
    <c:dispBlanksAs val="gap"/>
  </c:chart>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a:t>Seal Counts by Year </a:t>
            </a:r>
            <a:br>
              <a:rPr lang="en-US" sz="1200"/>
            </a:br>
            <a:r>
              <a:rPr lang="en-US" sz="1200"/>
              <a:t>in Lake Iliamna, Alaska</a:t>
            </a:r>
          </a:p>
        </c:rich>
      </c:tx>
    </c:title>
    <c:view3D>
      <c:rAngAx val="1"/>
    </c:view3D>
    <c:sideWall>
      <c:spPr>
        <a:noFill/>
      </c:spPr>
    </c:sideWall>
    <c:backWall>
      <c:spPr>
        <a:noFill/>
        <a:ln w="25400">
          <a:noFill/>
        </a:ln>
      </c:spPr>
    </c:backWall>
    <c:plotArea>
      <c:layout/>
      <c:bar3DChart>
        <c:barDir val="col"/>
        <c:grouping val="clustered"/>
        <c:ser>
          <c:idx val="0"/>
          <c:order val="0"/>
          <c:tx>
            <c:v>2008</c:v>
          </c:tx>
          <c:cat>
            <c:numRef>
              <c:f>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Data!$F$56:$F$87</c:f>
              <c:numCache>
                <c:formatCode>General</c:formatCode>
                <c:ptCount val="32"/>
                <c:pt idx="16">
                  <c:v>148</c:v>
                </c:pt>
                <c:pt idx="17">
                  <c:v>235</c:v>
                </c:pt>
                <c:pt idx="19">
                  <c:v>232</c:v>
                </c:pt>
                <c:pt idx="20">
                  <c:v>216</c:v>
                </c:pt>
              </c:numCache>
            </c:numRef>
          </c:val>
        </c:ser>
        <c:ser>
          <c:idx val="1"/>
          <c:order val="1"/>
          <c:tx>
            <c:v>2009</c:v>
          </c:tx>
          <c:cat>
            <c:numRef>
              <c:f>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Data!$G$56:$G$87</c:f>
              <c:numCache>
                <c:formatCode>General</c:formatCode>
                <c:ptCount val="32"/>
                <c:pt idx="5">
                  <c:v>0</c:v>
                </c:pt>
                <c:pt idx="11">
                  <c:v>27</c:v>
                </c:pt>
                <c:pt idx="19">
                  <c:v>131</c:v>
                </c:pt>
                <c:pt idx="20">
                  <c:v>228</c:v>
                </c:pt>
              </c:numCache>
            </c:numRef>
          </c:val>
        </c:ser>
        <c:ser>
          <c:idx val="2"/>
          <c:order val="2"/>
          <c:tx>
            <c:v>2010</c:v>
          </c:tx>
          <c:cat>
            <c:numRef>
              <c:f>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Data!$H$56:$H$87</c:f>
              <c:numCache>
                <c:formatCode>General</c:formatCode>
                <c:ptCount val="32"/>
                <c:pt idx="0">
                  <c:v>11</c:v>
                </c:pt>
                <c:pt idx="8">
                  <c:v>30</c:v>
                </c:pt>
                <c:pt idx="14">
                  <c:v>205</c:v>
                </c:pt>
                <c:pt idx="18">
                  <c:v>243</c:v>
                </c:pt>
                <c:pt idx="21">
                  <c:v>179</c:v>
                </c:pt>
                <c:pt idx="31">
                  <c:v>8</c:v>
                </c:pt>
              </c:numCache>
            </c:numRef>
          </c:val>
        </c:ser>
        <c:ser>
          <c:idx val="3"/>
          <c:order val="3"/>
          <c:tx>
            <c:v>2011</c:v>
          </c:tx>
          <c:cat>
            <c:numRef>
              <c:f>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Data!$I$56:$I$87</c:f>
              <c:numCache>
                <c:formatCode>General</c:formatCode>
                <c:ptCount val="32"/>
                <c:pt idx="1">
                  <c:v>73</c:v>
                </c:pt>
                <c:pt idx="10">
                  <c:v>79</c:v>
                </c:pt>
                <c:pt idx="14">
                  <c:v>181</c:v>
                </c:pt>
                <c:pt idx="18">
                  <c:v>196</c:v>
                </c:pt>
                <c:pt idx="19">
                  <c:v>158</c:v>
                </c:pt>
                <c:pt idx="30">
                  <c:v>0</c:v>
                </c:pt>
                <c:pt idx="31">
                  <c:v>18</c:v>
                </c:pt>
              </c:numCache>
            </c:numRef>
          </c:val>
        </c:ser>
        <c:shape val="box"/>
        <c:axId val="80661120"/>
        <c:axId val="80671488"/>
        <c:axId val="0"/>
      </c:bar3DChart>
      <c:catAx>
        <c:axId val="80661120"/>
        <c:scaling>
          <c:orientation val="minMax"/>
        </c:scaling>
        <c:axPos val="b"/>
        <c:title>
          <c:tx>
            <c:rich>
              <a:bodyPr/>
              <a:lstStyle/>
              <a:p>
                <a:pPr>
                  <a:defRPr/>
                </a:pPr>
                <a:r>
                  <a:rPr lang="en-US"/>
                  <a:t>Week of the year</a:t>
                </a:r>
              </a:p>
            </c:rich>
          </c:tx>
        </c:title>
        <c:numFmt formatCode="General" sourceLinked="1"/>
        <c:tickLblPos val="nextTo"/>
        <c:crossAx val="80671488"/>
        <c:crosses val="autoZero"/>
        <c:auto val="1"/>
        <c:lblAlgn val="ctr"/>
        <c:lblOffset val="100"/>
      </c:catAx>
      <c:valAx>
        <c:axId val="80671488"/>
        <c:scaling>
          <c:orientation val="minMax"/>
        </c:scaling>
        <c:axPos val="l"/>
        <c:majorGridlines/>
        <c:title>
          <c:tx>
            <c:rich>
              <a:bodyPr rot="-5400000" vert="horz"/>
              <a:lstStyle/>
              <a:p>
                <a:pPr>
                  <a:defRPr/>
                </a:pPr>
                <a:r>
                  <a:rPr lang="en-US"/>
                  <a:t>Number of Seals</a:t>
                </a:r>
              </a:p>
            </c:rich>
          </c:tx>
        </c:title>
        <c:numFmt formatCode="General" sourceLinked="1"/>
        <c:tickLblPos val="nextTo"/>
        <c:crossAx val="80661120"/>
        <c:crosses val="autoZero"/>
        <c:crossBetween val="between"/>
      </c:valAx>
      <c:spPr>
        <a:ln w="25400">
          <a:noFill/>
        </a:ln>
      </c:spPr>
    </c:plotArea>
    <c:legend>
      <c:legendPos val="r"/>
      <c:txPr>
        <a:bodyPr/>
        <a:lstStyle/>
        <a:p>
          <a:pPr rtl="0">
            <a:defRPr/>
          </a:pPr>
          <a:endParaRPr lang="en-US"/>
        </a:p>
      </c:txPr>
    </c:legend>
    <c:plotVisOnly val="1"/>
    <c:dispBlanksAs val="gap"/>
  </c:chart>
  <c:spPr>
    <a:ln w="25400"/>
  </c:spPr>
  <c:printSettings>
    <c:headerFooter/>
    <c:pageMargins b="0.75000000000000322" l="0.70000000000000062" r="0.70000000000000062" t="0.750000000000003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Seal Counts by Year </a:t>
            </a:r>
            <a:br>
              <a:rPr lang="en-US"/>
            </a:br>
            <a:r>
              <a:rPr lang="en-US"/>
              <a:t>in Lake Iliamna, Alaska</a:t>
            </a:r>
          </a:p>
        </c:rich>
      </c:tx>
    </c:title>
    <c:view3D>
      <c:rAngAx val="1"/>
    </c:view3D>
    <c:plotArea>
      <c:layout/>
      <c:bar3DChart>
        <c:barDir val="col"/>
        <c:grouping val="clustered"/>
        <c:ser>
          <c:idx val="0"/>
          <c:order val="0"/>
          <c:tx>
            <c:v>2008</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Data!$F$56:$F$87</c:f>
              <c:numCache>
                <c:formatCode>General</c:formatCode>
                <c:ptCount val="32"/>
                <c:pt idx="16">
                  <c:v>148</c:v>
                </c:pt>
                <c:pt idx="17">
                  <c:v>235</c:v>
                </c:pt>
                <c:pt idx="19">
                  <c:v>232</c:v>
                </c:pt>
                <c:pt idx="20">
                  <c:v>216</c:v>
                </c:pt>
              </c:numCache>
            </c:numRef>
          </c:val>
        </c:ser>
        <c:ser>
          <c:idx val="1"/>
          <c:order val="1"/>
          <c:tx>
            <c:v>2009</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Data!$G$56:$G$87</c:f>
              <c:numCache>
                <c:formatCode>General</c:formatCode>
                <c:ptCount val="32"/>
                <c:pt idx="5">
                  <c:v>0</c:v>
                </c:pt>
                <c:pt idx="11">
                  <c:v>27</c:v>
                </c:pt>
                <c:pt idx="19">
                  <c:v>131</c:v>
                </c:pt>
                <c:pt idx="20">
                  <c:v>228</c:v>
                </c:pt>
              </c:numCache>
            </c:numRef>
          </c:val>
        </c:ser>
        <c:ser>
          <c:idx val="2"/>
          <c:order val="2"/>
          <c:tx>
            <c:v>2010</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Data!$H$56:$H$87</c:f>
              <c:numCache>
                <c:formatCode>General</c:formatCode>
                <c:ptCount val="32"/>
                <c:pt idx="0">
                  <c:v>11</c:v>
                </c:pt>
                <c:pt idx="8">
                  <c:v>30</c:v>
                </c:pt>
                <c:pt idx="14">
                  <c:v>205</c:v>
                </c:pt>
                <c:pt idx="18">
                  <c:v>243</c:v>
                </c:pt>
                <c:pt idx="21">
                  <c:v>179</c:v>
                </c:pt>
                <c:pt idx="31">
                  <c:v>8</c:v>
                </c:pt>
              </c:numCache>
            </c:numRef>
          </c:val>
        </c:ser>
        <c:ser>
          <c:idx val="3"/>
          <c:order val="3"/>
          <c:tx>
            <c:v>2011</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Data!$I$56:$I$87</c:f>
              <c:numCache>
                <c:formatCode>General</c:formatCode>
                <c:ptCount val="32"/>
                <c:pt idx="1">
                  <c:v>73</c:v>
                </c:pt>
                <c:pt idx="10">
                  <c:v>79</c:v>
                </c:pt>
                <c:pt idx="14">
                  <c:v>181</c:v>
                </c:pt>
                <c:pt idx="18">
                  <c:v>196</c:v>
                </c:pt>
                <c:pt idx="19">
                  <c:v>158</c:v>
                </c:pt>
                <c:pt idx="30">
                  <c:v>0</c:v>
                </c:pt>
                <c:pt idx="31">
                  <c:v>18</c:v>
                </c:pt>
              </c:numCache>
            </c:numRef>
          </c:val>
        </c:ser>
        <c:ser>
          <c:idx val="4"/>
          <c:order val="4"/>
          <c:tx>
            <c:v>2012</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Lit>
              <c:formatCode>General</c:formatCode>
              <c:ptCount val="1"/>
              <c:pt idx="0">
                <c:v>1</c:v>
              </c:pt>
            </c:numLit>
          </c:val>
        </c:ser>
        <c:gapWidth val="0"/>
        <c:gapDepth val="0"/>
        <c:shape val="box"/>
        <c:axId val="75859072"/>
        <c:axId val="75860992"/>
        <c:axId val="0"/>
      </c:bar3DChart>
      <c:catAx>
        <c:axId val="75859072"/>
        <c:scaling>
          <c:orientation val="minMax"/>
        </c:scaling>
        <c:axPos val="b"/>
        <c:title>
          <c:tx>
            <c:rich>
              <a:bodyPr/>
              <a:lstStyle/>
              <a:p>
                <a:pPr>
                  <a:defRPr/>
                </a:pPr>
                <a:r>
                  <a:rPr lang="en-US"/>
                  <a:t>Week of the year</a:t>
                </a:r>
              </a:p>
            </c:rich>
          </c:tx>
        </c:title>
        <c:numFmt formatCode="General" sourceLinked="1"/>
        <c:tickLblPos val="nextTo"/>
        <c:crossAx val="75860992"/>
        <c:crosses val="autoZero"/>
        <c:auto val="1"/>
        <c:lblAlgn val="ctr"/>
        <c:lblOffset val="100"/>
      </c:catAx>
      <c:valAx>
        <c:axId val="75860992"/>
        <c:scaling>
          <c:orientation val="minMax"/>
        </c:scaling>
        <c:axPos val="l"/>
        <c:majorGridlines/>
        <c:title>
          <c:tx>
            <c:rich>
              <a:bodyPr rot="-5400000" vert="horz"/>
              <a:lstStyle/>
              <a:p>
                <a:pPr>
                  <a:defRPr/>
                </a:pPr>
                <a:r>
                  <a:rPr lang="en-US"/>
                  <a:t>Number of Seals</a:t>
                </a:r>
              </a:p>
            </c:rich>
          </c:tx>
        </c:title>
        <c:numFmt formatCode="General" sourceLinked="1"/>
        <c:tickLblPos val="nextTo"/>
        <c:crossAx val="75859072"/>
        <c:crosses val="autoZero"/>
        <c:crossBetween val="between"/>
      </c:valAx>
    </c:plotArea>
    <c:legend>
      <c:legendPos val="r"/>
    </c:legend>
    <c:plotVisOnly val="1"/>
    <c:dispBlanksAs val="gap"/>
  </c:chart>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a:t>
            </a:r>
            <a:r>
              <a:rPr lang="en-US" baseline="0"/>
              <a:t> of Seals  (High Count)  by Year</a:t>
            </a:r>
            <a:endParaRPr lang="en-US"/>
          </a:p>
        </c:rich>
      </c:tx>
    </c:title>
    <c:plotArea>
      <c:layout/>
      <c:barChart>
        <c:barDir val="col"/>
        <c:grouping val="clustered"/>
        <c:ser>
          <c:idx val="0"/>
          <c:order val="0"/>
          <c:tx>
            <c:v>Year</c:v>
          </c:tx>
          <c:spPr>
            <a:scene3d>
              <a:camera prst="orthographicFront"/>
              <a:lightRig rig="threePt" dir="t"/>
            </a:scene3d>
            <a:sp3d>
              <a:bevelT/>
            </a:sp3d>
          </c:spPr>
          <c:dPt>
            <c:idx val="4"/>
            <c:spPr>
              <a:effectLst/>
              <a:scene3d>
                <a:camera prst="orthographicFront"/>
                <a:lightRig rig="threePt" dir="t"/>
              </a:scene3d>
              <a:sp3d>
                <a:bevelT/>
              </a:sp3d>
            </c:spPr>
          </c:dPt>
          <c:cat>
            <c:numRef>
              <c:f>'Plot Data'!$E$93:$I$93</c:f>
              <c:numCache>
                <c:formatCode>General</c:formatCode>
                <c:ptCount val="5"/>
                <c:pt idx="0">
                  <c:v>2008</c:v>
                </c:pt>
                <c:pt idx="1">
                  <c:v>2009</c:v>
                </c:pt>
                <c:pt idx="2">
                  <c:v>2010</c:v>
                </c:pt>
                <c:pt idx="3">
                  <c:v>2011</c:v>
                </c:pt>
                <c:pt idx="4">
                  <c:v>2012</c:v>
                </c:pt>
              </c:numCache>
            </c:numRef>
          </c:cat>
          <c:val>
            <c:numRef>
              <c:f>'Plot Data'!$E$94:$I$94</c:f>
              <c:numCache>
                <c:formatCode>General</c:formatCode>
                <c:ptCount val="5"/>
                <c:pt idx="0">
                  <c:v>235</c:v>
                </c:pt>
                <c:pt idx="1">
                  <c:v>228</c:v>
                </c:pt>
                <c:pt idx="2">
                  <c:v>243</c:v>
                </c:pt>
                <c:pt idx="3">
                  <c:v>196</c:v>
                </c:pt>
                <c:pt idx="4">
                  <c:v>262</c:v>
                </c:pt>
              </c:numCache>
            </c:numRef>
          </c:val>
        </c:ser>
        <c:axId val="76137600"/>
        <c:axId val="76139136"/>
      </c:barChart>
      <c:catAx>
        <c:axId val="76137600"/>
        <c:scaling>
          <c:orientation val="minMax"/>
        </c:scaling>
        <c:axPos val="b"/>
        <c:numFmt formatCode="General" sourceLinked="1"/>
        <c:tickLblPos val="nextTo"/>
        <c:txPr>
          <a:bodyPr/>
          <a:lstStyle/>
          <a:p>
            <a:pPr>
              <a:defRPr sz="1400" b="1" i="0" baseline="0"/>
            </a:pPr>
            <a:endParaRPr lang="en-US"/>
          </a:p>
        </c:txPr>
        <c:crossAx val="76139136"/>
        <c:crosses val="autoZero"/>
        <c:auto val="1"/>
        <c:lblAlgn val="ctr"/>
        <c:lblOffset val="100"/>
      </c:catAx>
      <c:valAx>
        <c:axId val="76139136"/>
        <c:scaling>
          <c:orientation val="minMax"/>
        </c:scaling>
        <c:axPos val="l"/>
        <c:majorGridlines/>
        <c:numFmt formatCode="General" sourceLinked="1"/>
        <c:tickLblPos val="nextTo"/>
        <c:txPr>
          <a:bodyPr/>
          <a:lstStyle/>
          <a:p>
            <a:pPr>
              <a:defRPr sz="1400" b="1" i="0" baseline="0"/>
            </a:pPr>
            <a:endParaRPr lang="en-US"/>
          </a:p>
        </c:txPr>
        <c:crossAx val="76137600"/>
        <c:crosses val="autoZero"/>
        <c:crossBetween val="between"/>
      </c:valAx>
    </c:plotArea>
    <c:plotVisOnly val="1"/>
    <c:dispBlanksAs val="gap"/>
  </c:chart>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a:t>Seal Counts by Year </a:t>
            </a:r>
            <a:br>
              <a:rPr lang="en-US" sz="1200"/>
            </a:br>
            <a:r>
              <a:rPr lang="en-US" sz="1200"/>
              <a:t>in Lake Iliamna, Alaska</a:t>
            </a:r>
          </a:p>
        </c:rich>
      </c:tx>
    </c:title>
    <c:view3D>
      <c:rAngAx val="1"/>
    </c:view3D>
    <c:sideWall>
      <c:spPr>
        <a:noFill/>
      </c:spPr>
    </c:sideWall>
    <c:backWall>
      <c:spPr>
        <a:noFill/>
        <a:ln w="25400">
          <a:noFill/>
        </a:ln>
      </c:spPr>
    </c:backWall>
    <c:plotArea>
      <c:layout/>
      <c:bar3DChart>
        <c:barDir val="col"/>
        <c:grouping val="clustered"/>
        <c:ser>
          <c:idx val="0"/>
          <c:order val="0"/>
          <c:tx>
            <c:v>2008</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Data!$F$56:$F$87</c:f>
              <c:numCache>
                <c:formatCode>General</c:formatCode>
                <c:ptCount val="32"/>
                <c:pt idx="16">
                  <c:v>148</c:v>
                </c:pt>
                <c:pt idx="17">
                  <c:v>235</c:v>
                </c:pt>
                <c:pt idx="19">
                  <c:v>232</c:v>
                </c:pt>
                <c:pt idx="20">
                  <c:v>216</c:v>
                </c:pt>
              </c:numCache>
            </c:numRef>
          </c:val>
        </c:ser>
        <c:ser>
          <c:idx val="1"/>
          <c:order val="1"/>
          <c:tx>
            <c:v>2009</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Data!$G$56:$G$87</c:f>
              <c:numCache>
                <c:formatCode>General</c:formatCode>
                <c:ptCount val="32"/>
                <c:pt idx="5">
                  <c:v>0</c:v>
                </c:pt>
                <c:pt idx="11">
                  <c:v>27</c:v>
                </c:pt>
                <c:pt idx="19">
                  <c:v>131</c:v>
                </c:pt>
                <c:pt idx="20">
                  <c:v>228</c:v>
                </c:pt>
              </c:numCache>
            </c:numRef>
          </c:val>
        </c:ser>
        <c:ser>
          <c:idx val="2"/>
          <c:order val="2"/>
          <c:tx>
            <c:v>2010</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Data!$H$56:$H$87</c:f>
              <c:numCache>
                <c:formatCode>General</c:formatCode>
                <c:ptCount val="32"/>
                <c:pt idx="0">
                  <c:v>11</c:v>
                </c:pt>
                <c:pt idx="8">
                  <c:v>30</c:v>
                </c:pt>
                <c:pt idx="14">
                  <c:v>205</c:v>
                </c:pt>
                <c:pt idx="18">
                  <c:v>243</c:v>
                </c:pt>
                <c:pt idx="21">
                  <c:v>179</c:v>
                </c:pt>
                <c:pt idx="31">
                  <c:v>8</c:v>
                </c:pt>
              </c:numCache>
            </c:numRef>
          </c:val>
        </c:ser>
        <c:ser>
          <c:idx val="4"/>
          <c:order val="3"/>
          <c:tx>
            <c:v>2011</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Data!$I$56:$I$87</c:f>
              <c:numCache>
                <c:formatCode>General</c:formatCode>
                <c:ptCount val="32"/>
                <c:pt idx="1">
                  <c:v>73</c:v>
                </c:pt>
                <c:pt idx="10">
                  <c:v>79</c:v>
                </c:pt>
                <c:pt idx="14">
                  <c:v>181</c:v>
                </c:pt>
                <c:pt idx="18">
                  <c:v>196</c:v>
                </c:pt>
                <c:pt idx="19">
                  <c:v>158</c:v>
                </c:pt>
                <c:pt idx="30">
                  <c:v>0</c:v>
                </c:pt>
                <c:pt idx="31">
                  <c:v>18</c:v>
                </c:pt>
              </c:numCache>
            </c:numRef>
          </c:val>
        </c:ser>
        <c:ser>
          <c:idx val="3"/>
          <c:order val="4"/>
          <c:tx>
            <c:v>2012</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Data!$J$56:$J$87</c:f>
              <c:numCache>
                <c:formatCode>General</c:formatCode>
                <c:ptCount val="32"/>
              </c:numCache>
            </c:numRef>
          </c:val>
        </c:ser>
        <c:ser>
          <c:idx val="5"/>
          <c:order val="5"/>
          <c:tx>
            <c:v>2013</c:v>
          </c:tx>
          <c:cat>
            <c:numRef>
              <c:f>'Plot 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Data!$K$56:$K$87</c:f>
              <c:numCache>
                <c:formatCode>General</c:formatCode>
                <c:ptCount val="32"/>
              </c:numCache>
            </c:numRef>
          </c:val>
        </c:ser>
        <c:shape val="box"/>
        <c:axId val="77179520"/>
        <c:axId val="77198080"/>
        <c:axId val="0"/>
      </c:bar3DChart>
      <c:catAx>
        <c:axId val="77179520"/>
        <c:scaling>
          <c:orientation val="minMax"/>
        </c:scaling>
        <c:axPos val="b"/>
        <c:title>
          <c:tx>
            <c:rich>
              <a:bodyPr/>
              <a:lstStyle/>
              <a:p>
                <a:pPr>
                  <a:defRPr/>
                </a:pPr>
                <a:r>
                  <a:rPr lang="en-US"/>
                  <a:t>Week of the year</a:t>
                </a:r>
              </a:p>
            </c:rich>
          </c:tx>
        </c:title>
        <c:numFmt formatCode="General" sourceLinked="1"/>
        <c:tickLblPos val="nextTo"/>
        <c:crossAx val="77198080"/>
        <c:crosses val="autoZero"/>
        <c:auto val="1"/>
        <c:lblAlgn val="ctr"/>
        <c:lblOffset val="100"/>
      </c:catAx>
      <c:valAx>
        <c:axId val="77198080"/>
        <c:scaling>
          <c:orientation val="minMax"/>
        </c:scaling>
        <c:axPos val="l"/>
        <c:majorGridlines/>
        <c:title>
          <c:tx>
            <c:rich>
              <a:bodyPr rot="-5400000" vert="horz"/>
              <a:lstStyle/>
              <a:p>
                <a:pPr>
                  <a:defRPr/>
                </a:pPr>
                <a:r>
                  <a:rPr lang="en-US"/>
                  <a:t>Number of Seals</a:t>
                </a:r>
              </a:p>
            </c:rich>
          </c:tx>
        </c:title>
        <c:numFmt formatCode="General" sourceLinked="1"/>
        <c:tickLblPos val="nextTo"/>
        <c:crossAx val="77179520"/>
        <c:crosses val="autoZero"/>
        <c:crossBetween val="between"/>
      </c:valAx>
      <c:spPr>
        <a:ln w="25400">
          <a:noFill/>
        </a:ln>
      </c:spPr>
    </c:plotArea>
    <c:legend>
      <c:legendPos val="r"/>
      <c:txPr>
        <a:bodyPr/>
        <a:lstStyle/>
        <a:p>
          <a:pPr rtl="0">
            <a:defRPr/>
          </a:pPr>
          <a:endParaRPr lang="en-US"/>
        </a:p>
      </c:txPr>
    </c:legend>
    <c:plotVisOnly val="1"/>
    <c:dispBlanksAs val="gap"/>
  </c:chart>
  <c:spPr>
    <a:ln w="25400"/>
  </c:spPr>
  <c:printSettings>
    <c:headerFooter/>
    <c:pageMargins b="0.75000000000000344" l="0.70000000000000062" r="0.70000000000000062" t="0.750000000000003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plotArea>
      <c:layout/>
      <c:barChart>
        <c:barDir val="col"/>
        <c:grouping val="clustered"/>
        <c:ser>
          <c:idx val="0"/>
          <c:order val="0"/>
          <c:tx>
            <c:v>Year</c:v>
          </c:tx>
          <c:cat>
            <c:numRef>
              <c:f>'Plot Data'!$E$93:$I$93</c:f>
              <c:numCache>
                <c:formatCode>General</c:formatCode>
                <c:ptCount val="5"/>
                <c:pt idx="0">
                  <c:v>2008</c:v>
                </c:pt>
                <c:pt idx="1">
                  <c:v>2009</c:v>
                </c:pt>
                <c:pt idx="2">
                  <c:v>2010</c:v>
                </c:pt>
                <c:pt idx="3">
                  <c:v>2011</c:v>
                </c:pt>
                <c:pt idx="4">
                  <c:v>2012</c:v>
                </c:pt>
              </c:numCache>
            </c:numRef>
          </c:cat>
          <c:val>
            <c:numRef>
              <c:f>'Plot Data'!$E$94:$I$94</c:f>
              <c:numCache>
                <c:formatCode>General</c:formatCode>
                <c:ptCount val="5"/>
                <c:pt idx="0">
                  <c:v>235</c:v>
                </c:pt>
                <c:pt idx="1">
                  <c:v>228</c:v>
                </c:pt>
                <c:pt idx="2">
                  <c:v>243</c:v>
                </c:pt>
                <c:pt idx="3">
                  <c:v>196</c:v>
                </c:pt>
                <c:pt idx="4">
                  <c:v>262</c:v>
                </c:pt>
              </c:numCache>
            </c:numRef>
          </c:val>
        </c:ser>
        <c:axId val="78733312"/>
        <c:axId val="78734848"/>
      </c:barChart>
      <c:catAx>
        <c:axId val="78733312"/>
        <c:scaling>
          <c:orientation val="minMax"/>
        </c:scaling>
        <c:axPos val="b"/>
        <c:numFmt formatCode="General" sourceLinked="1"/>
        <c:tickLblPos val="nextTo"/>
        <c:crossAx val="78734848"/>
        <c:crosses val="autoZero"/>
        <c:auto val="1"/>
        <c:lblAlgn val="ctr"/>
        <c:lblOffset val="100"/>
      </c:catAx>
      <c:valAx>
        <c:axId val="78734848"/>
        <c:scaling>
          <c:orientation val="minMax"/>
        </c:scaling>
        <c:axPos val="l"/>
        <c:majorGridlines/>
        <c:numFmt formatCode="General" sourceLinked="1"/>
        <c:tickLblPos val="nextTo"/>
        <c:crossAx val="78733312"/>
        <c:crosses val="autoZero"/>
        <c:crossBetween val="between"/>
      </c:valAx>
    </c:plotArea>
    <c:legend>
      <c:legendPos val="r"/>
    </c:legend>
    <c:plotVisOnly val="1"/>
    <c:dispBlanksAs val="gap"/>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2012</a:t>
            </a:r>
          </a:p>
          <a:p>
            <a:pPr>
              <a:defRPr/>
            </a:pPr>
            <a:r>
              <a:rPr lang="en-US"/>
              <a:t> Adult and Pup Counts</a:t>
            </a:r>
          </a:p>
        </c:rich>
      </c:tx>
      <c:layout>
        <c:manualLayout>
          <c:xMode val="edge"/>
          <c:yMode val="edge"/>
          <c:x val="0.37803883284019218"/>
          <c:y val="1.1904761904761921E-2"/>
        </c:manualLayout>
      </c:layout>
    </c:title>
    <c:plotArea>
      <c:layout/>
      <c:barChart>
        <c:barDir val="col"/>
        <c:grouping val="stacked"/>
        <c:ser>
          <c:idx val="2"/>
          <c:order val="0"/>
          <c:tx>
            <c:v>Adults</c:v>
          </c:tx>
          <c:spPr>
            <a:solidFill>
              <a:schemeClr val="accent1"/>
            </a:solidFill>
          </c:spPr>
          <c:dLbls>
            <c:showVal val="1"/>
          </c:dLbls>
          <c:cat>
            <c:strLit>
              <c:ptCount val="3"/>
              <c:pt idx="0">
                <c:v>April 3</c:v>
              </c:pt>
              <c:pt idx="1">
                <c:v> July 10</c:v>
              </c:pt>
              <c:pt idx="2">
                <c:v> August 10</c:v>
              </c:pt>
            </c:strLit>
          </c:cat>
          <c:val>
            <c:numRef>
              <c:f>Data!$U$3:$U$6</c:f>
              <c:numCache>
                <c:formatCode>General</c:formatCode>
                <c:ptCount val="4"/>
                <c:pt idx="0">
                  <c:v>0</c:v>
                </c:pt>
                <c:pt idx="1">
                  <c:v>125</c:v>
                </c:pt>
                <c:pt idx="2">
                  <c:v>262</c:v>
                </c:pt>
              </c:numCache>
            </c:numRef>
          </c:val>
        </c:ser>
        <c:ser>
          <c:idx val="3"/>
          <c:order val="1"/>
          <c:tx>
            <c:v>Pups</c:v>
          </c:tx>
          <c:spPr>
            <a:solidFill>
              <a:srgbClr val="C00000"/>
            </a:solidFill>
          </c:spPr>
          <c:dLbls>
            <c:showVal val="1"/>
          </c:dLbls>
          <c:cat>
            <c:strLit>
              <c:ptCount val="3"/>
              <c:pt idx="0">
                <c:v>April 3</c:v>
              </c:pt>
              <c:pt idx="1">
                <c:v> July 10</c:v>
              </c:pt>
              <c:pt idx="2">
                <c:v> August 10</c:v>
              </c:pt>
            </c:strLit>
          </c:cat>
          <c:val>
            <c:numRef>
              <c:f>Data!$V$3:$V$6</c:f>
              <c:numCache>
                <c:formatCode>General</c:formatCode>
                <c:ptCount val="4"/>
                <c:pt idx="0">
                  <c:v>0</c:v>
                </c:pt>
                <c:pt idx="1">
                  <c:v>43</c:v>
                </c:pt>
                <c:pt idx="2">
                  <c:v>0</c:v>
                </c:pt>
              </c:numCache>
            </c:numRef>
          </c:val>
        </c:ser>
        <c:overlap val="100"/>
        <c:axId val="78806016"/>
        <c:axId val="78840576"/>
      </c:barChart>
      <c:catAx>
        <c:axId val="78806016"/>
        <c:scaling>
          <c:orientation val="minMax"/>
        </c:scaling>
        <c:axPos val="b"/>
        <c:numFmt formatCode="mm/dd/yy;@" sourceLinked="1"/>
        <c:tickLblPos val="nextTo"/>
        <c:crossAx val="78840576"/>
        <c:crosses val="autoZero"/>
        <c:auto val="1"/>
        <c:lblAlgn val="ctr"/>
        <c:lblOffset val="100"/>
      </c:catAx>
      <c:valAx>
        <c:axId val="78840576"/>
        <c:scaling>
          <c:orientation val="minMax"/>
          <c:max val="300"/>
        </c:scaling>
        <c:axPos val="l"/>
        <c:majorGridlines/>
        <c:numFmt formatCode="General" sourceLinked="1"/>
        <c:tickLblPos val="nextTo"/>
        <c:crossAx val="78806016"/>
        <c:crosses val="autoZero"/>
        <c:crossBetween val="between"/>
        <c:majorUnit val="50"/>
      </c:valAx>
    </c:plotArea>
    <c:legend>
      <c:legendPos val="r"/>
    </c:legend>
    <c:plotVisOnly val="1"/>
    <c:dispBlanksAs val="gap"/>
  </c:chart>
  <c:printSettings>
    <c:headerFooter/>
    <c:pageMargins b="0.75000000000000255" l="0.70000000000000062" r="0.70000000000000062" t="0.75000000000000255"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2011</a:t>
            </a:r>
          </a:p>
          <a:p>
            <a:pPr>
              <a:defRPr/>
            </a:pPr>
            <a:r>
              <a:rPr lang="en-US"/>
              <a:t> Adult and Pup Counts</a:t>
            </a:r>
          </a:p>
        </c:rich>
      </c:tx>
    </c:title>
    <c:plotArea>
      <c:layout/>
      <c:barChart>
        <c:barDir val="col"/>
        <c:grouping val="stacked"/>
        <c:ser>
          <c:idx val="2"/>
          <c:order val="0"/>
          <c:tx>
            <c:v>Adults</c:v>
          </c:tx>
          <c:spPr>
            <a:solidFill>
              <a:schemeClr val="accent1"/>
            </a:solidFill>
          </c:spPr>
          <c:dLbls>
            <c:showVal val="1"/>
          </c:dLbls>
          <c:cat>
            <c:strLit>
              <c:ptCount val="6"/>
              <c:pt idx="0">
                <c:v>April 14</c:v>
              </c:pt>
              <c:pt idx="1">
                <c:v> June 17</c:v>
              </c:pt>
              <c:pt idx="2">
                <c:v> July 15</c:v>
              </c:pt>
              <c:pt idx="3">
                <c:v> August 13</c:v>
              </c:pt>
              <c:pt idx="4">
                <c:v> August 15</c:v>
              </c:pt>
              <c:pt idx="5">
                <c:v>November 10</c:v>
              </c:pt>
            </c:strLit>
          </c:cat>
          <c:val>
            <c:numRef>
              <c:f>Data!$L$3:$L$8</c:f>
              <c:numCache>
                <c:formatCode>General</c:formatCode>
                <c:ptCount val="6"/>
                <c:pt idx="0">
                  <c:v>73</c:v>
                </c:pt>
                <c:pt idx="1">
                  <c:v>75</c:v>
                </c:pt>
                <c:pt idx="2">
                  <c:v>138</c:v>
                </c:pt>
                <c:pt idx="3">
                  <c:v>180</c:v>
                </c:pt>
                <c:pt idx="4">
                  <c:v>136</c:v>
                </c:pt>
                <c:pt idx="5">
                  <c:v>18</c:v>
                </c:pt>
              </c:numCache>
            </c:numRef>
          </c:val>
        </c:ser>
        <c:ser>
          <c:idx val="3"/>
          <c:order val="1"/>
          <c:tx>
            <c:v>Pups</c:v>
          </c:tx>
          <c:spPr>
            <a:solidFill>
              <a:srgbClr val="C00000"/>
            </a:solidFill>
          </c:spPr>
          <c:dLbls>
            <c:showVal val="1"/>
          </c:dLbls>
          <c:cat>
            <c:strLit>
              <c:ptCount val="6"/>
              <c:pt idx="0">
                <c:v>April 14</c:v>
              </c:pt>
              <c:pt idx="1">
                <c:v> June 17</c:v>
              </c:pt>
              <c:pt idx="2">
                <c:v> July 15</c:v>
              </c:pt>
              <c:pt idx="3">
                <c:v> August 13</c:v>
              </c:pt>
              <c:pt idx="4">
                <c:v> August 15</c:v>
              </c:pt>
              <c:pt idx="5">
                <c:v>November 10</c:v>
              </c:pt>
            </c:strLit>
          </c:cat>
          <c:val>
            <c:numRef>
              <c:f>Data!$M$3:$M$7</c:f>
              <c:numCache>
                <c:formatCode>General</c:formatCode>
                <c:ptCount val="5"/>
                <c:pt idx="0">
                  <c:v>0</c:v>
                </c:pt>
                <c:pt idx="1">
                  <c:v>4</c:v>
                </c:pt>
                <c:pt idx="2">
                  <c:v>43</c:v>
                </c:pt>
                <c:pt idx="3">
                  <c:v>16</c:v>
                </c:pt>
                <c:pt idx="4">
                  <c:v>22</c:v>
                </c:pt>
              </c:numCache>
            </c:numRef>
          </c:val>
        </c:ser>
        <c:overlap val="100"/>
        <c:axId val="80152832"/>
        <c:axId val="80158720"/>
      </c:barChart>
      <c:catAx>
        <c:axId val="80152832"/>
        <c:scaling>
          <c:orientation val="minMax"/>
        </c:scaling>
        <c:axPos val="b"/>
        <c:numFmt formatCode="mm/dd/yy;@" sourceLinked="1"/>
        <c:tickLblPos val="nextTo"/>
        <c:crossAx val="80158720"/>
        <c:crosses val="autoZero"/>
        <c:auto val="1"/>
        <c:lblAlgn val="ctr"/>
        <c:lblOffset val="100"/>
      </c:catAx>
      <c:valAx>
        <c:axId val="80158720"/>
        <c:scaling>
          <c:orientation val="minMax"/>
        </c:scaling>
        <c:axPos val="l"/>
        <c:majorGridlines/>
        <c:numFmt formatCode="General" sourceLinked="1"/>
        <c:tickLblPos val="nextTo"/>
        <c:crossAx val="80152832"/>
        <c:crosses val="autoZero"/>
        <c:crossBetween val="between"/>
      </c:valAx>
    </c:plotArea>
    <c:legend>
      <c:legendPos val="r"/>
    </c:legend>
    <c:plotVisOnly val="1"/>
    <c:dispBlanksAs val="gap"/>
  </c:chart>
  <c:printSettings>
    <c:headerFooter>
      <c:oddFooter>&amp;RSpreadsheet Name: &amp;A</c:oddFooter>
    </c:headerFooter>
    <c:pageMargins b="0.75000000000000278" l="0.70000000000000095" r="0.70000000000000095" t="0.75000000000000278"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2010 Adult and Pup Counts</a:t>
            </a:r>
          </a:p>
        </c:rich>
      </c:tx>
    </c:title>
    <c:plotArea>
      <c:layout/>
      <c:barChart>
        <c:barDir val="col"/>
        <c:grouping val="stacked"/>
        <c:ser>
          <c:idx val="0"/>
          <c:order val="0"/>
          <c:tx>
            <c:v>Adults</c:v>
          </c:tx>
          <c:dLbls>
            <c:showVal val="1"/>
          </c:dLbls>
          <c:cat>
            <c:strLit>
              <c:ptCount val="6"/>
              <c:pt idx="0">
                <c:v>3 April</c:v>
              </c:pt>
              <c:pt idx="1">
                <c:v>28 May</c:v>
              </c:pt>
              <c:pt idx="2">
                <c:v>9 July</c:v>
              </c:pt>
              <c:pt idx="3">
                <c:v>3 August</c:v>
              </c:pt>
              <c:pt idx="4">
                <c:v>24 August</c:v>
              </c:pt>
              <c:pt idx="5">
                <c:v>3  November</c:v>
              </c:pt>
            </c:strLit>
          </c:cat>
          <c:val>
            <c:numRef>
              <c:f>Data!$E$16:$E$21</c:f>
              <c:numCache>
                <c:formatCode>General</c:formatCode>
                <c:ptCount val="6"/>
                <c:pt idx="0">
                  <c:v>11</c:v>
                </c:pt>
                <c:pt idx="1">
                  <c:v>30</c:v>
                </c:pt>
                <c:pt idx="2">
                  <c:v>142</c:v>
                </c:pt>
                <c:pt idx="3">
                  <c:v>188</c:v>
                </c:pt>
                <c:pt idx="4">
                  <c:v>170</c:v>
                </c:pt>
                <c:pt idx="5">
                  <c:v>8</c:v>
                </c:pt>
              </c:numCache>
            </c:numRef>
          </c:val>
        </c:ser>
        <c:ser>
          <c:idx val="1"/>
          <c:order val="1"/>
          <c:tx>
            <c:v>Pups</c:v>
          </c:tx>
          <c:dLbls>
            <c:showVal val="1"/>
          </c:dLbls>
          <c:cat>
            <c:strLit>
              <c:ptCount val="6"/>
              <c:pt idx="0">
                <c:v>3 April</c:v>
              </c:pt>
              <c:pt idx="1">
                <c:v>28 May</c:v>
              </c:pt>
              <c:pt idx="2">
                <c:v>9 July</c:v>
              </c:pt>
              <c:pt idx="3">
                <c:v>3 August</c:v>
              </c:pt>
              <c:pt idx="4">
                <c:v>24 August</c:v>
              </c:pt>
              <c:pt idx="5">
                <c:v>3  November</c:v>
              </c:pt>
            </c:strLit>
          </c:cat>
          <c:val>
            <c:numRef>
              <c:f>Data!$F$16:$F$21</c:f>
              <c:numCache>
                <c:formatCode>General</c:formatCode>
                <c:ptCount val="6"/>
                <c:pt idx="0">
                  <c:v>0</c:v>
                </c:pt>
                <c:pt idx="1">
                  <c:v>0</c:v>
                </c:pt>
                <c:pt idx="2">
                  <c:v>63</c:v>
                </c:pt>
                <c:pt idx="3">
                  <c:v>55</c:v>
                </c:pt>
                <c:pt idx="4">
                  <c:v>0</c:v>
                </c:pt>
                <c:pt idx="5">
                  <c:v>0</c:v>
                </c:pt>
              </c:numCache>
            </c:numRef>
          </c:val>
        </c:ser>
        <c:overlap val="100"/>
        <c:axId val="80197120"/>
        <c:axId val="80198656"/>
      </c:barChart>
      <c:catAx>
        <c:axId val="80197120"/>
        <c:scaling>
          <c:orientation val="minMax"/>
        </c:scaling>
        <c:axPos val="b"/>
        <c:numFmt formatCode="mm/dd/yy;@" sourceLinked="1"/>
        <c:tickLblPos val="nextTo"/>
        <c:crossAx val="80198656"/>
        <c:crosses val="autoZero"/>
        <c:auto val="1"/>
        <c:lblAlgn val="ctr"/>
        <c:lblOffset val="100"/>
      </c:catAx>
      <c:valAx>
        <c:axId val="80198656"/>
        <c:scaling>
          <c:orientation val="minMax"/>
        </c:scaling>
        <c:axPos val="l"/>
        <c:majorGridlines/>
        <c:numFmt formatCode="General" sourceLinked="1"/>
        <c:tickLblPos val="nextTo"/>
        <c:crossAx val="80197120"/>
        <c:crosses val="autoZero"/>
        <c:crossBetween val="between"/>
      </c:valAx>
    </c:plotArea>
    <c:legend>
      <c:legendPos val="r"/>
    </c:legend>
    <c:plotVisOnly val="1"/>
    <c:dispBlanksAs val="gap"/>
  </c:chart>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Aerial Counts of Seals in Lake Iliamna</a:t>
            </a:r>
          </a:p>
        </c:rich>
      </c:tx>
      <c:overlay val="1"/>
    </c:title>
    <c:plotArea>
      <c:layout/>
      <c:barChart>
        <c:barDir val="col"/>
        <c:grouping val="clustered"/>
        <c:ser>
          <c:idx val="0"/>
          <c:order val="0"/>
          <c:tx>
            <c:v>1998</c:v>
          </c:tx>
          <c:spPr>
            <a:ln w="28575">
              <a:noFill/>
            </a:ln>
          </c:spPr>
          <c:cat>
            <c:numRef>
              <c:f>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Data!$B$56:$B$87</c:f>
              <c:numCache>
                <c:formatCode>General</c:formatCode>
                <c:ptCount val="32"/>
                <c:pt idx="19">
                  <c:v>319</c:v>
                </c:pt>
                <c:pt idx="20">
                  <c:v>218</c:v>
                </c:pt>
              </c:numCache>
            </c:numRef>
          </c:val>
        </c:ser>
        <c:ser>
          <c:idx val="1"/>
          <c:order val="1"/>
          <c:tx>
            <c:v>1999</c:v>
          </c:tx>
          <c:spPr>
            <a:ln w="28575">
              <a:noFill/>
            </a:ln>
          </c:spPr>
          <c:cat>
            <c:numRef>
              <c:f>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Data!$C$56:$C$87</c:f>
              <c:numCache>
                <c:formatCode>General</c:formatCode>
                <c:ptCount val="32"/>
                <c:pt idx="21">
                  <c:v>225</c:v>
                </c:pt>
              </c:numCache>
            </c:numRef>
          </c:val>
        </c:ser>
        <c:ser>
          <c:idx val="2"/>
          <c:order val="2"/>
          <c:tx>
            <c:v>2003</c:v>
          </c:tx>
          <c:spPr>
            <a:ln w="28575">
              <a:noFill/>
            </a:ln>
          </c:spPr>
          <c:cat>
            <c:numRef>
              <c:f>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Data!$D$56:$D$87</c:f>
              <c:numCache>
                <c:formatCode>General</c:formatCode>
                <c:ptCount val="32"/>
                <c:pt idx="18">
                  <c:v>166</c:v>
                </c:pt>
              </c:numCache>
            </c:numRef>
          </c:val>
        </c:ser>
        <c:ser>
          <c:idx val="3"/>
          <c:order val="3"/>
          <c:tx>
            <c:v>2005</c:v>
          </c:tx>
          <c:spPr>
            <a:ln w="28575">
              <a:noFill/>
            </a:ln>
          </c:spPr>
          <c:cat>
            <c:numRef>
              <c:f>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Data!$E$56:$E$87</c:f>
              <c:numCache>
                <c:formatCode>General</c:formatCode>
                <c:ptCount val="32"/>
                <c:pt idx="19">
                  <c:v>80</c:v>
                </c:pt>
              </c:numCache>
            </c:numRef>
          </c:val>
        </c:ser>
        <c:ser>
          <c:idx val="4"/>
          <c:order val="4"/>
          <c:tx>
            <c:v>2008</c:v>
          </c:tx>
          <c:spPr>
            <a:ln w="28575">
              <a:noFill/>
            </a:ln>
          </c:spPr>
          <c:cat>
            <c:numRef>
              <c:f>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Data!$F$56:$F$87</c:f>
              <c:numCache>
                <c:formatCode>General</c:formatCode>
                <c:ptCount val="32"/>
                <c:pt idx="16">
                  <c:v>148</c:v>
                </c:pt>
                <c:pt idx="17">
                  <c:v>235</c:v>
                </c:pt>
                <c:pt idx="19">
                  <c:v>232</c:v>
                </c:pt>
                <c:pt idx="20">
                  <c:v>216</c:v>
                </c:pt>
              </c:numCache>
            </c:numRef>
          </c:val>
        </c:ser>
        <c:ser>
          <c:idx val="5"/>
          <c:order val="5"/>
          <c:tx>
            <c:v>2009</c:v>
          </c:tx>
          <c:spPr>
            <a:ln w="28575">
              <a:noFill/>
            </a:ln>
          </c:spPr>
          <c:cat>
            <c:numRef>
              <c:f>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Data!$G$56:$G$87</c:f>
              <c:numCache>
                <c:formatCode>General</c:formatCode>
                <c:ptCount val="32"/>
                <c:pt idx="5">
                  <c:v>0</c:v>
                </c:pt>
                <c:pt idx="11">
                  <c:v>27</c:v>
                </c:pt>
                <c:pt idx="19">
                  <c:v>131</c:v>
                </c:pt>
                <c:pt idx="20">
                  <c:v>228</c:v>
                </c:pt>
              </c:numCache>
            </c:numRef>
          </c:val>
        </c:ser>
        <c:ser>
          <c:idx val="6"/>
          <c:order val="6"/>
          <c:tx>
            <c:v>2010</c:v>
          </c:tx>
          <c:spPr>
            <a:ln w="28575">
              <a:noFill/>
            </a:ln>
          </c:spPr>
          <c:cat>
            <c:numRef>
              <c:f>Data!$A$56:$A$87</c:f>
              <c:numCache>
                <c:formatCode>General</c:formatCode>
                <c:ptCount val="32"/>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numCache>
            </c:numRef>
          </c:cat>
          <c:val>
            <c:numRef>
              <c:f>Data!$H$56:$H$87</c:f>
              <c:numCache>
                <c:formatCode>General</c:formatCode>
                <c:ptCount val="32"/>
                <c:pt idx="0">
                  <c:v>11</c:v>
                </c:pt>
                <c:pt idx="8">
                  <c:v>30</c:v>
                </c:pt>
                <c:pt idx="14">
                  <c:v>205</c:v>
                </c:pt>
                <c:pt idx="18">
                  <c:v>243</c:v>
                </c:pt>
                <c:pt idx="21">
                  <c:v>179</c:v>
                </c:pt>
                <c:pt idx="31">
                  <c:v>8</c:v>
                </c:pt>
              </c:numCache>
            </c:numRef>
          </c:val>
        </c:ser>
        <c:ser>
          <c:idx val="7"/>
          <c:order val="7"/>
          <c:tx>
            <c:v>2011</c:v>
          </c:tx>
          <c:val>
            <c:numRef>
              <c:f>Data!$I$56:$I$87</c:f>
              <c:numCache>
                <c:formatCode>General</c:formatCode>
                <c:ptCount val="32"/>
                <c:pt idx="1">
                  <c:v>73</c:v>
                </c:pt>
                <c:pt idx="10">
                  <c:v>79</c:v>
                </c:pt>
                <c:pt idx="14">
                  <c:v>181</c:v>
                </c:pt>
                <c:pt idx="18">
                  <c:v>196</c:v>
                </c:pt>
                <c:pt idx="19">
                  <c:v>158</c:v>
                </c:pt>
                <c:pt idx="30">
                  <c:v>0</c:v>
                </c:pt>
                <c:pt idx="31">
                  <c:v>18</c:v>
                </c:pt>
              </c:numCache>
            </c:numRef>
          </c:val>
        </c:ser>
        <c:axId val="80298752"/>
        <c:axId val="80300672"/>
      </c:barChart>
      <c:catAx>
        <c:axId val="80298752"/>
        <c:scaling>
          <c:orientation val="minMax"/>
        </c:scaling>
        <c:axPos val="b"/>
        <c:title>
          <c:tx>
            <c:rich>
              <a:bodyPr/>
              <a:lstStyle/>
              <a:p>
                <a:pPr>
                  <a:defRPr/>
                </a:pPr>
                <a:r>
                  <a:rPr lang="en-US"/>
                  <a:t>Week of the Year</a:t>
                </a:r>
              </a:p>
            </c:rich>
          </c:tx>
        </c:title>
        <c:numFmt formatCode="General" sourceLinked="1"/>
        <c:tickLblPos val="nextTo"/>
        <c:crossAx val="80300672"/>
        <c:crosses val="autoZero"/>
        <c:auto val="1"/>
        <c:lblAlgn val="ctr"/>
        <c:lblOffset val="100"/>
      </c:catAx>
      <c:valAx>
        <c:axId val="80300672"/>
        <c:scaling>
          <c:orientation val="minMax"/>
        </c:scaling>
        <c:axPos val="l"/>
        <c:majorGridlines/>
        <c:title>
          <c:tx>
            <c:rich>
              <a:bodyPr rot="-5400000" vert="horz"/>
              <a:lstStyle/>
              <a:p>
                <a:pPr>
                  <a:defRPr/>
                </a:pPr>
                <a:r>
                  <a:rPr lang="en-US"/>
                  <a:t>Number of Seals</a:t>
                </a:r>
              </a:p>
            </c:rich>
          </c:tx>
        </c:title>
        <c:numFmt formatCode="General" sourceLinked="1"/>
        <c:tickLblPos val="nextTo"/>
        <c:crossAx val="80298752"/>
        <c:crosses val="autoZero"/>
        <c:crossBetween val="between"/>
      </c:valAx>
    </c:plotArea>
    <c:legend>
      <c:legendPos val="r"/>
    </c:legend>
    <c:plotVisOnly val="1"/>
    <c:dispBlanksAs val="gap"/>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chartsheets/sheet1.xml><?xml version="1.0" encoding="utf-8"?>
<chartsheet xmlns="http://schemas.openxmlformats.org/spreadsheetml/2006/main" xmlns:r="http://schemas.openxmlformats.org/officeDocument/2006/relationships">
  <sheetPr/>
  <sheetViews>
    <sheetView zoomScale="148" workbookViewId="0" zoomToFit="1"/>
  </sheetViews>
  <pageMargins left="0.7" right="0.7" top="0.75" bottom="0.75" header="0.3" footer="0.3"/>
  <pageSetup orientation="landscape" r:id="rId1"/>
  <headerFooter>
    <oddFooter>&amp;RSpreadsheet Name: &amp;A</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148" workbookViewId="0" zoomToFit="1"/>
  </sheetViews>
  <pageMargins left="0.7" right="0.7" top="0.75" bottom="0.75" header="0.3" footer="0.3"/>
  <pageSetup orientation="landscape" r:id="rId1"/>
  <headerFooter>
    <oddFooter>&amp;RSpreadsheet Name: &amp;A</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148" workbookViewId="0" zoomToFit="1"/>
  </sheetViews>
  <pageMargins left="0.7" right="0.7" top="0.75" bottom="0.75" header="0.3" footer="0.3"/>
  <pageSetup orientation="landscape" verticalDpi="0" r:id="rId1"/>
  <headerFooter>
    <oddFooter>&amp;RSpreadsheet Name: &amp;A</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148" workbookViewId="0" zoomToFit="1"/>
  </sheetViews>
  <pageMargins left="0.7" right="0.7" top="0.75" bottom="0.75" header="0.3" footer="0.3"/>
  <pageSetup orientation="landscape" verticalDpi="0" r:id="rId1"/>
  <headerFooter>
    <oddFooter>&amp;RSpreadsheet Name: &amp;A</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148" workbookViewId="0" zoomToFit="1"/>
  </sheetViews>
  <pageMargins left="0.7" right="0.7" top="0.75" bottom="0.75" header="0.3" footer="0.3"/>
  <pageSetup orientation="landscape" r:id="rId1"/>
  <headerFooter>
    <oddFooter>&amp;RSpreadsheet Name: &amp;A</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148" workbookViewId="0" zoomToFit="1"/>
  </sheetViews>
  <pageMargins left="0.7" right="0.7" top="0.75" bottom="0.75" header="0.3" footer="0.3"/>
  <pageSetup orientation="landscape" horizontalDpi="1200" verticalDpi="1200" r:id="rId1"/>
  <headerFooter>
    <oddFooter>&amp;RSpreadsheet Name: &amp;A</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542924</xdr:colOff>
      <xdr:row>41</xdr:row>
      <xdr:rowOff>104774</xdr:rowOff>
    </xdr:to>
    <xdr:graphicFrame macro="">
      <xdr:nvGraphicFramePr>
        <xdr:cNvPr id="2" name="Iliamna Seal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absoluteAnchor>
    <xdr:pos x="0" y="0"/>
    <xdr:ext cx="8666049" cy="628479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666408"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twoCellAnchor>
    <xdr:from>
      <xdr:col>7</xdr:col>
      <xdr:colOff>238125</xdr:colOff>
      <xdr:row>38</xdr:row>
      <xdr:rowOff>19050</xdr:rowOff>
    </xdr:from>
    <xdr:to>
      <xdr:col>14</xdr:col>
      <xdr:colOff>561975</xdr:colOff>
      <xdr:row>52</xdr:row>
      <xdr:rowOff>0</xdr:rowOff>
    </xdr:to>
    <xdr:graphicFrame macro="">
      <xdr:nvGraphicFramePr>
        <xdr:cNvPr id="10" name="Iliamna Seal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6408"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190499</xdr:rowOff>
    </xdr:from>
    <xdr:to>
      <xdr:col>19</xdr:col>
      <xdr:colOff>19050</xdr:colOff>
      <xdr:row>34</xdr:row>
      <xdr:rowOff>85724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409575</xdr:colOff>
      <xdr:row>54</xdr:row>
      <xdr:rowOff>104773</xdr:rowOff>
    </xdr:from>
    <xdr:to>
      <xdr:col>24</xdr:col>
      <xdr:colOff>9525</xdr:colOff>
      <xdr:row>86</xdr:row>
      <xdr:rowOff>104774</xdr:rowOff>
    </xdr:to>
    <xdr:graphicFrame macro="">
      <xdr:nvGraphicFramePr>
        <xdr:cNvPr id="2" name="Iliamna Seal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542925</xdr:colOff>
      <xdr:row>95</xdr:row>
      <xdr:rowOff>71437</xdr:rowOff>
    </xdr:from>
    <xdr:to>
      <xdr:col>8</xdr:col>
      <xdr:colOff>142875</xdr:colOff>
      <xdr:row>109</xdr:row>
      <xdr:rowOff>147637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1219200" y="762000"/>
    <xdr:ext cx="8645260" cy="64008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1733550" y="781050"/>
    <xdr:ext cx="8645260" cy="64008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6408"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6408"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6408"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DM61"/>
  <sheetViews>
    <sheetView tabSelected="1" topLeftCell="E1" zoomScale="90" zoomScaleNormal="90" workbookViewId="0">
      <pane xSplit="1" topLeftCell="F1" activePane="topRight" state="frozen"/>
      <selection activeCell="E1" sqref="E1"/>
      <selection pane="topRight" activeCell="B6" sqref="B6:E6"/>
    </sheetView>
  </sheetViews>
  <sheetFormatPr defaultColWidth="8.7109375" defaultRowHeight="15.75"/>
  <cols>
    <col min="1" max="1" width="0.5703125" style="378" hidden="1" customWidth="1"/>
    <col min="2" max="2" width="19.7109375" style="378" hidden="1" customWidth="1"/>
    <col min="3" max="3" width="16.28515625" style="378" hidden="1" customWidth="1"/>
    <col min="4" max="4" width="32.28515625" style="379" hidden="1" customWidth="1"/>
    <col min="5" max="5" width="49.42578125" style="378" customWidth="1"/>
    <col min="6" max="6" width="0.5703125" style="378" customWidth="1"/>
    <col min="7" max="7" width="11.28515625" style="378" bestFit="1" customWidth="1"/>
    <col min="8" max="8" width="0.5703125" style="378" customWidth="1"/>
    <col min="9" max="10" width="12.5703125" style="378" bestFit="1" customWidth="1"/>
    <col min="11" max="11" width="0.5703125" style="378" customWidth="1"/>
    <col min="12" max="12" width="11.28515625" style="378" bestFit="1" customWidth="1"/>
    <col min="13" max="13" width="0.5703125" style="378" customWidth="1"/>
    <col min="14" max="21" width="23.7109375" style="378" bestFit="1" customWidth="1"/>
    <col min="22" max="22" width="0.5703125" style="378" customWidth="1"/>
    <col min="23" max="24" width="12.5703125" style="378" bestFit="1" customWidth="1"/>
    <col min="25" max="25" width="0.5703125" style="378" customWidth="1"/>
    <col min="26" max="26" width="12.5703125" style="378" bestFit="1" customWidth="1"/>
    <col min="27" max="27" width="0.5703125" style="378" customWidth="1"/>
    <col min="28" max="28" width="11.28515625" style="378" bestFit="1" customWidth="1"/>
    <col min="29" max="29" width="0.5703125" style="378" customWidth="1"/>
    <col min="30" max="30" width="12.5703125" style="378" bestFit="1" customWidth="1"/>
    <col min="31" max="31" width="0.5703125" style="378" customWidth="1"/>
    <col min="32" max="34" width="16.7109375" style="378" customWidth="1"/>
    <col min="35" max="35" width="18.140625" style="378" bestFit="1" customWidth="1"/>
    <col min="36" max="51" width="16.7109375" style="378" customWidth="1"/>
    <col min="52" max="52" width="0.5703125" style="378" customWidth="1"/>
    <col min="53" max="61" width="16.7109375" style="378" customWidth="1"/>
    <col min="62" max="62" width="0.5703125" style="378" customWidth="1"/>
    <col min="63" max="64" width="16.7109375" style="378" customWidth="1"/>
    <col min="65" max="65" width="25.42578125" style="378" bestFit="1" customWidth="1"/>
    <col min="66" max="68" width="16.7109375" style="378" customWidth="1"/>
    <col min="69" max="69" width="0.5703125" style="378" customWidth="1"/>
    <col min="70" max="73" width="16.7109375" style="378" customWidth="1"/>
    <col min="74" max="75" width="24.42578125" style="378" bestFit="1" customWidth="1"/>
    <col min="76" max="76" width="16.7109375" style="378" customWidth="1"/>
    <col min="77" max="77" width="0.5703125" style="378" customWidth="1"/>
    <col min="78" max="84" width="12.7109375" style="378" customWidth="1"/>
    <col min="85" max="89" width="12.7109375" style="379" customWidth="1"/>
    <col min="90" max="90" width="0.5703125" style="378" customWidth="1"/>
    <col min="91" max="94" width="18.7109375" style="379" customWidth="1"/>
    <col min="95" max="100" width="12.7109375" style="379" customWidth="1"/>
    <col min="101" max="102" width="14.7109375" style="379" customWidth="1"/>
    <col min="103" max="103" width="0.5703125" style="378" customWidth="1"/>
    <col min="104" max="109" width="12.7109375" style="379" customWidth="1"/>
    <col min="110" max="110" width="0.5703125" style="378" customWidth="1"/>
    <col min="111" max="112" width="12.7109375" style="379" customWidth="1"/>
    <col min="113" max="113" width="0.5703125" style="378" customWidth="1"/>
    <col min="114" max="114" width="2.85546875" style="379" customWidth="1"/>
    <col min="115" max="115" width="24.28515625" style="378" customWidth="1"/>
    <col min="116" max="116" width="21.140625" style="378" bestFit="1" customWidth="1"/>
    <col min="117" max="117" width="25.5703125" style="379" customWidth="1"/>
    <col min="118" max="16384" width="8.7109375" style="379"/>
  </cols>
  <sheetData>
    <row r="1" spans="1:117" s="741" customFormat="1" ht="32.25" customHeight="1">
      <c r="A1" s="1052"/>
      <c r="B1" s="1053"/>
      <c r="C1" s="591"/>
      <c r="D1" s="1054"/>
      <c r="E1" s="1054" t="s">
        <v>666</v>
      </c>
      <c r="F1" s="1052"/>
      <c r="G1" s="1052"/>
      <c r="H1" s="1052"/>
      <c r="I1" s="1052"/>
      <c r="J1" s="1052"/>
      <c r="K1" s="1052"/>
      <c r="L1" s="1052"/>
      <c r="M1" s="1052"/>
      <c r="N1" s="1052"/>
      <c r="O1" s="1052"/>
      <c r="P1" s="1052"/>
      <c r="Q1" s="1052"/>
      <c r="R1" s="1052"/>
      <c r="S1" s="1052"/>
      <c r="T1" s="1052"/>
      <c r="U1" s="1052"/>
      <c r="V1" s="1052"/>
      <c r="W1" s="1052"/>
      <c r="X1" s="1052"/>
      <c r="Y1" s="1052"/>
      <c r="Z1" s="1052"/>
      <c r="AA1" s="1052"/>
      <c r="AB1" s="1052"/>
      <c r="AC1" s="1052"/>
      <c r="AD1" s="1052"/>
      <c r="AE1" s="1052"/>
      <c r="AF1" s="1052"/>
      <c r="AG1" s="1052"/>
      <c r="AH1" s="1052"/>
      <c r="AI1" s="1052"/>
      <c r="AJ1" s="1052"/>
      <c r="AK1" s="1052"/>
      <c r="AL1" s="1052"/>
      <c r="AM1" s="1052"/>
      <c r="AN1" s="1052"/>
      <c r="AO1" s="1052"/>
      <c r="AP1" s="1052"/>
      <c r="AQ1" s="1052"/>
      <c r="AR1" s="1052"/>
      <c r="AS1" s="1052"/>
      <c r="AT1" s="1052"/>
      <c r="AU1" s="1052"/>
      <c r="AV1" s="1052"/>
      <c r="AW1" s="1052"/>
      <c r="AX1" s="1052"/>
      <c r="AY1" s="1052"/>
      <c r="AZ1" s="1052"/>
      <c r="BA1" s="1052"/>
      <c r="BB1" s="1052"/>
      <c r="BC1" s="1052"/>
      <c r="BD1" s="1052"/>
      <c r="BE1" s="1052"/>
      <c r="BF1" s="1052"/>
      <c r="BG1" s="1052"/>
      <c r="BH1" s="1052"/>
      <c r="BI1" s="1052"/>
      <c r="BJ1" s="1052"/>
      <c r="BK1" s="1052"/>
      <c r="BL1" s="1052"/>
      <c r="BM1" s="1052"/>
      <c r="BN1" s="1052"/>
      <c r="BO1" s="1052"/>
      <c r="BP1" s="1052"/>
      <c r="BQ1" s="1052"/>
      <c r="BR1" s="591"/>
      <c r="BS1" s="591"/>
      <c r="BT1" s="591"/>
      <c r="BU1" s="591"/>
      <c r="BV1" s="591"/>
      <c r="BW1" s="591"/>
      <c r="BX1" s="591"/>
      <c r="BY1" s="1052"/>
      <c r="BZ1" s="591"/>
      <c r="CA1" s="591"/>
      <c r="CB1" s="591"/>
      <c r="CC1" s="591"/>
      <c r="CD1" s="591"/>
      <c r="CE1" s="591"/>
      <c r="CF1" s="591"/>
      <c r="CG1" s="591"/>
      <c r="CH1" s="591"/>
      <c r="CI1" s="591"/>
      <c r="CJ1" s="591"/>
      <c r="CK1" s="591"/>
      <c r="CL1" s="1052"/>
      <c r="CM1" s="591"/>
      <c r="CN1" s="591"/>
      <c r="CO1" s="591"/>
      <c r="CP1" s="591"/>
      <c r="CQ1" s="591"/>
      <c r="CR1" s="591"/>
      <c r="CS1" s="591"/>
      <c r="CT1" s="591"/>
      <c r="CU1" s="591"/>
      <c r="CV1" s="591"/>
      <c r="CW1" s="591"/>
      <c r="CX1" s="591"/>
      <c r="CY1" s="1052"/>
      <c r="CZ1" s="591"/>
      <c r="DA1" s="591"/>
      <c r="DB1" s="591"/>
      <c r="DC1" s="591"/>
      <c r="DD1" s="591"/>
      <c r="DE1" s="591"/>
      <c r="DF1" s="1052"/>
      <c r="DG1" s="591"/>
      <c r="DH1" s="591"/>
      <c r="DI1" s="1052"/>
      <c r="DK1" s="746"/>
      <c r="DL1" s="1052"/>
      <c r="DM1" s="1052"/>
    </row>
    <row r="2" spans="1:117" s="537" customFormat="1" ht="16.5" thickBot="1">
      <c r="A2" s="378"/>
      <c r="B2" s="378"/>
      <c r="C2" s="378"/>
      <c r="D2" s="379"/>
      <c r="E2" s="378"/>
      <c r="F2" s="378"/>
      <c r="G2" s="941" t="s">
        <v>358</v>
      </c>
      <c r="H2" s="378"/>
      <c r="I2" s="378"/>
      <c r="J2" s="378"/>
      <c r="K2" s="378"/>
      <c r="L2" s="378"/>
      <c r="M2" s="378"/>
      <c r="N2" s="941" t="s">
        <v>657</v>
      </c>
      <c r="O2" s="378"/>
      <c r="P2" s="378"/>
      <c r="Q2" s="378"/>
      <c r="R2" s="378"/>
      <c r="S2" s="378"/>
      <c r="T2" s="378"/>
      <c r="U2" s="378"/>
      <c r="V2" s="378"/>
      <c r="W2" s="941" t="s">
        <v>359</v>
      </c>
      <c r="X2" s="378"/>
      <c r="Y2" s="378"/>
      <c r="Z2" s="378"/>
      <c r="AA2" s="378"/>
      <c r="AB2" s="378"/>
      <c r="AC2" s="378"/>
      <c r="AD2" s="378"/>
      <c r="AE2" s="378"/>
      <c r="AF2" s="941" t="s">
        <v>639</v>
      </c>
      <c r="AG2" s="378"/>
      <c r="AH2" s="378"/>
      <c r="AI2" s="378"/>
      <c r="AJ2" s="378"/>
      <c r="AK2" s="378"/>
      <c r="AL2" s="378"/>
      <c r="AM2" s="378"/>
      <c r="AN2" s="378"/>
      <c r="AO2" s="378"/>
      <c r="AP2" s="378"/>
      <c r="AQ2" s="378"/>
      <c r="AR2" s="378"/>
      <c r="AS2" s="378"/>
      <c r="AT2" s="378"/>
      <c r="AU2" s="378"/>
      <c r="AV2" s="378"/>
      <c r="AW2" s="378"/>
      <c r="AX2" s="378"/>
      <c r="AY2" s="378"/>
      <c r="AZ2" s="378"/>
      <c r="BA2" s="378"/>
      <c r="BB2" s="378"/>
      <c r="BC2" s="378"/>
      <c r="BD2" s="378"/>
      <c r="BE2" s="378"/>
      <c r="BF2" s="378"/>
      <c r="BG2" s="378"/>
      <c r="BH2" s="378"/>
      <c r="BI2" s="378"/>
      <c r="BJ2" s="378"/>
      <c r="BK2" s="378"/>
      <c r="BL2" s="941" t="s">
        <v>647</v>
      </c>
      <c r="BM2" s="378"/>
      <c r="BN2" s="378"/>
      <c r="BO2" s="378"/>
      <c r="BP2" s="378"/>
      <c r="BQ2" s="378"/>
      <c r="BR2" s="378"/>
      <c r="BS2" s="378"/>
      <c r="BT2" s="378"/>
      <c r="BU2" s="941" t="s">
        <v>652</v>
      </c>
      <c r="BV2" s="378"/>
      <c r="BW2" s="378"/>
      <c r="BX2" s="378"/>
      <c r="BY2" s="378"/>
      <c r="BZ2" s="378"/>
      <c r="CA2" s="378"/>
      <c r="CB2" s="378"/>
      <c r="CC2" s="378"/>
      <c r="CD2" s="378"/>
      <c r="CE2" s="378"/>
      <c r="CF2" s="378"/>
      <c r="CG2" s="379"/>
      <c r="CH2" s="379"/>
      <c r="CI2" s="379"/>
      <c r="CJ2" s="379"/>
      <c r="CK2" s="379"/>
      <c r="CL2" s="378"/>
      <c r="CM2" s="379"/>
      <c r="CN2" s="379"/>
      <c r="CO2" s="379"/>
      <c r="CP2" s="379"/>
      <c r="CQ2" s="379"/>
      <c r="CR2" s="379"/>
      <c r="CS2" s="379"/>
      <c r="CT2" s="379"/>
      <c r="CU2" s="379"/>
      <c r="CV2" s="379"/>
      <c r="CW2" s="379"/>
      <c r="CX2" s="379"/>
      <c r="CY2" s="378"/>
      <c r="CZ2" s="379"/>
      <c r="DA2" s="379"/>
      <c r="DB2" s="379"/>
      <c r="DC2" s="379"/>
      <c r="DD2" s="379"/>
      <c r="DE2" s="379"/>
      <c r="DF2" s="378"/>
      <c r="DG2" s="379"/>
      <c r="DH2" s="379"/>
      <c r="DI2" s="378"/>
      <c r="DK2" s="739"/>
      <c r="DL2" s="378"/>
      <c r="DM2" s="379"/>
    </row>
    <row r="3" spans="1:117" s="537" customFormat="1">
      <c r="A3" s="592"/>
      <c r="B3" s="1184" t="s">
        <v>186</v>
      </c>
      <c r="C3" s="1185"/>
      <c r="D3" s="1185"/>
      <c r="E3" s="1186"/>
      <c r="F3" s="592"/>
      <c r="G3" s="792">
        <v>30900</v>
      </c>
      <c r="H3" s="592"/>
      <c r="I3" s="759">
        <v>32018</v>
      </c>
      <c r="J3" s="759">
        <v>32030</v>
      </c>
      <c r="K3" s="592"/>
      <c r="L3" s="759">
        <v>32329</v>
      </c>
      <c r="M3" s="592"/>
      <c r="N3" s="759">
        <v>33473</v>
      </c>
      <c r="O3" s="759">
        <v>33474</v>
      </c>
      <c r="P3" s="759">
        <v>33475</v>
      </c>
      <c r="Q3" s="759">
        <v>33475</v>
      </c>
      <c r="R3" s="759">
        <v>33476</v>
      </c>
      <c r="S3" s="759">
        <v>33476</v>
      </c>
      <c r="T3" s="781" t="s">
        <v>55</v>
      </c>
      <c r="U3" s="781" t="s">
        <v>56</v>
      </c>
      <c r="V3" s="592"/>
      <c r="W3" s="756">
        <v>36020</v>
      </c>
      <c r="X3" s="756">
        <v>36029</v>
      </c>
      <c r="Y3" s="592"/>
      <c r="Z3" s="756">
        <v>36395</v>
      </c>
      <c r="AA3" s="592"/>
      <c r="AB3" s="756">
        <v>37839</v>
      </c>
      <c r="AC3" s="592"/>
      <c r="AD3" s="762">
        <v>38574</v>
      </c>
      <c r="AE3" s="592"/>
      <c r="AF3" s="936">
        <v>38441</v>
      </c>
      <c r="AG3" s="936">
        <v>38467</v>
      </c>
      <c r="AH3" s="936">
        <v>38476</v>
      </c>
      <c r="AI3" s="936">
        <v>38482</v>
      </c>
      <c r="AJ3" s="936">
        <v>38483</v>
      </c>
      <c r="AK3" s="936">
        <v>38497</v>
      </c>
      <c r="AL3" s="936">
        <v>38498</v>
      </c>
      <c r="AM3" s="936">
        <v>38503</v>
      </c>
      <c r="AN3" s="936">
        <v>38531</v>
      </c>
      <c r="AO3" s="936">
        <v>38532</v>
      </c>
      <c r="AP3" s="936">
        <v>38554</v>
      </c>
      <c r="AQ3" s="936">
        <v>38555</v>
      </c>
      <c r="AR3" s="936">
        <v>38559</v>
      </c>
      <c r="AS3" s="936">
        <v>38575</v>
      </c>
      <c r="AT3" s="936">
        <v>38581</v>
      </c>
      <c r="AU3" s="936">
        <v>38585</v>
      </c>
      <c r="AV3" s="936">
        <v>38593</v>
      </c>
      <c r="AW3" s="936">
        <v>38603</v>
      </c>
      <c r="AX3" s="936">
        <v>38635</v>
      </c>
      <c r="AY3" s="936">
        <v>38699</v>
      </c>
      <c r="AZ3" s="592"/>
      <c r="BA3" s="936">
        <v>39223</v>
      </c>
      <c r="BB3" s="936">
        <v>39253</v>
      </c>
      <c r="BC3" s="936">
        <v>39279</v>
      </c>
      <c r="BD3" s="936">
        <v>39290</v>
      </c>
      <c r="BE3" s="936">
        <v>39308</v>
      </c>
      <c r="BF3" s="936">
        <v>39309</v>
      </c>
      <c r="BG3" s="936">
        <v>39323</v>
      </c>
      <c r="BH3" s="936">
        <v>39337</v>
      </c>
      <c r="BI3" s="936">
        <v>39366</v>
      </c>
      <c r="BJ3" s="592"/>
      <c r="BK3" s="525">
        <v>39653</v>
      </c>
      <c r="BL3" s="897">
        <v>39654</v>
      </c>
      <c r="BM3" s="899">
        <v>39662</v>
      </c>
      <c r="BN3" s="896">
        <v>39663</v>
      </c>
      <c r="BO3" s="899">
        <v>39675</v>
      </c>
      <c r="BP3" s="898">
        <v>39680</v>
      </c>
      <c r="BQ3" s="592"/>
      <c r="BR3" s="523">
        <v>39942</v>
      </c>
      <c r="BS3" s="896">
        <v>39978</v>
      </c>
      <c r="BT3" s="899">
        <v>39978</v>
      </c>
      <c r="BU3" s="896">
        <v>40040</v>
      </c>
      <c r="BV3" s="899">
        <v>40045</v>
      </c>
      <c r="BW3" s="896">
        <v>40045</v>
      </c>
      <c r="BX3" s="524">
        <v>40047</v>
      </c>
      <c r="BY3" s="592"/>
      <c r="BZ3" s="1178">
        <v>40271</v>
      </c>
      <c r="CA3" s="1175"/>
      <c r="CB3" s="1187">
        <v>40326</v>
      </c>
      <c r="CC3" s="1188"/>
      <c r="CD3" s="1189">
        <v>40368</v>
      </c>
      <c r="CE3" s="1189"/>
      <c r="CF3" s="1188">
        <v>40393</v>
      </c>
      <c r="CG3" s="1188"/>
      <c r="CH3" s="1174">
        <v>40414</v>
      </c>
      <c r="CI3" s="1174"/>
      <c r="CJ3" s="1174">
        <v>40485</v>
      </c>
      <c r="CK3" s="1177"/>
      <c r="CL3" s="592"/>
      <c r="CM3" s="1178">
        <v>40647</v>
      </c>
      <c r="CN3" s="1174"/>
      <c r="CO3" s="1174">
        <v>40711</v>
      </c>
      <c r="CP3" s="1174"/>
      <c r="CQ3" s="1174">
        <v>40739</v>
      </c>
      <c r="CR3" s="1174"/>
      <c r="CS3" s="1174">
        <v>40768</v>
      </c>
      <c r="CT3" s="1174"/>
      <c r="CU3" s="1174">
        <v>40770</v>
      </c>
      <c r="CV3" s="1174"/>
      <c r="CW3" s="1174">
        <v>40854</v>
      </c>
      <c r="CX3" s="1175"/>
      <c r="CY3" s="592"/>
      <c r="CZ3" s="1176">
        <v>41002</v>
      </c>
      <c r="DA3" s="1174"/>
      <c r="DB3" s="1174">
        <v>41100</v>
      </c>
      <c r="DC3" s="1174"/>
      <c r="DD3" s="1174">
        <v>41131</v>
      </c>
      <c r="DE3" s="1177"/>
      <c r="DF3" s="592"/>
      <c r="DG3" s="1178">
        <v>41368</v>
      </c>
      <c r="DH3" s="1175"/>
      <c r="DI3" s="592"/>
      <c r="DK3" s="739"/>
    </row>
    <row r="4" spans="1:117" s="537" customFormat="1">
      <c r="A4" s="596"/>
      <c r="B4" s="1179" t="s">
        <v>187</v>
      </c>
      <c r="C4" s="1114"/>
      <c r="D4" s="1114"/>
      <c r="E4" s="1115"/>
      <c r="F4" s="596"/>
      <c r="G4" s="793" t="s">
        <v>58</v>
      </c>
      <c r="H4" s="596"/>
      <c r="I4" s="760" t="s">
        <v>58</v>
      </c>
      <c r="J4" s="760" t="s">
        <v>58</v>
      </c>
      <c r="K4" s="596"/>
      <c r="L4" s="760" t="s">
        <v>58</v>
      </c>
      <c r="M4" s="596"/>
      <c r="N4" s="760" t="s">
        <v>41</v>
      </c>
      <c r="O4" s="760" t="s">
        <v>41</v>
      </c>
      <c r="P4" s="760" t="s">
        <v>41</v>
      </c>
      <c r="Q4" s="760" t="s">
        <v>41</v>
      </c>
      <c r="R4" s="760" t="s">
        <v>41</v>
      </c>
      <c r="S4" s="760" t="s">
        <v>41</v>
      </c>
      <c r="T4" s="760" t="s">
        <v>41</v>
      </c>
      <c r="U4" s="760" t="s">
        <v>41</v>
      </c>
      <c r="V4" s="596"/>
      <c r="W4" s="757" t="s">
        <v>12</v>
      </c>
      <c r="X4" s="757" t="s">
        <v>12</v>
      </c>
      <c r="Y4" s="596"/>
      <c r="Z4" s="757" t="s">
        <v>12</v>
      </c>
      <c r="AA4" s="596"/>
      <c r="AB4" s="757" t="s">
        <v>40</v>
      </c>
      <c r="AC4" s="596"/>
      <c r="AD4" s="763" t="s">
        <v>11</v>
      </c>
      <c r="AE4" s="596"/>
      <c r="AF4" s="937"/>
      <c r="AG4" s="937"/>
      <c r="AH4" s="937"/>
      <c r="AI4" s="937"/>
      <c r="AJ4" s="937"/>
      <c r="AK4" s="937"/>
      <c r="AL4" s="937"/>
      <c r="AM4" s="937"/>
      <c r="AN4" s="937"/>
      <c r="AO4" s="937"/>
      <c r="AP4" s="937"/>
      <c r="AQ4" s="937"/>
      <c r="AR4" s="937"/>
      <c r="AS4" s="937"/>
      <c r="AT4" s="937"/>
      <c r="AU4" s="937"/>
      <c r="AV4" s="937"/>
      <c r="AW4" s="937"/>
      <c r="AX4" s="937"/>
      <c r="AY4" s="937"/>
      <c r="AZ4" s="596"/>
      <c r="BA4" s="937"/>
      <c r="BB4" s="937"/>
      <c r="BC4" s="937"/>
      <c r="BD4" s="937"/>
      <c r="BE4" s="937"/>
      <c r="BF4" s="937"/>
      <c r="BG4" s="937"/>
      <c r="BH4" s="937"/>
      <c r="BI4" s="937"/>
      <c r="BJ4" s="596"/>
      <c r="BK4" s="528" t="s">
        <v>190</v>
      </c>
      <c r="BL4" s="891" t="s">
        <v>190</v>
      </c>
      <c r="BM4" s="894" t="s">
        <v>1</v>
      </c>
      <c r="BN4" s="890" t="s">
        <v>0</v>
      </c>
      <c r="BO4" s="894" t="s">
        <v>11</v>
      </c>
      <c r="BP4" s="892" t="s">
        <v>11</v>
      </c>
      <c r="BQ4" s="596"/>
      <c r="BR4" s="526" t="s">
        <v>11</v>
      </c>
      <c r="BS4" s="890" t="s">
        <v>11</v>
      </c>
      <c r="BT4" s="894" t="s">
        <v>11</v>
      </c>
      <c r="BU4" s="890" t="s">
        <v>190</v>
      </c>
      <c r="BV4" s="894" t="s">
        <v>361</v>
      </c>
      <c r="BW4" s="890" t="s">
        <v>361</v>
      </c>
      <c r="BX4" s="527" t="s">
        <v>190</v>
      </c>
      <c r="BY4" s="596"/>
      <c r="BZ4" s="1124" t="s">
        <v>220</v>
      </c>
      <c r="CA4" s="1125"/>
      <c r="CB4" s="1130" t="s">
        <v>221</v>
      </c>
      <c r="CC4" s="1131"/>
      <c r="CD4" s="1127" t="s">
        <v>222</v>
      </c>
      <c r="CE4" s="1127"/>
      <c r="CF4" s="1131" t="s">
        <v>11</v>
      </c>
      <c r="CG4" s="1131"/>
      <c r="CH4" s="1180" t="s">
        <v>190</v>
      </c>
      <c r="CI4" s="1180"/>
      <c r="CJ4" s="1127" t="s">
        <v>222</v>
      </c>
      <c r="CK4" s="1133"/>
      <c r="CL4" s="596"/>
      <c r="CM4" s="1181" t="s">
        <v>236</v>
      </c>
      <c r="CN4" s="1127"/>
      <c r="CO4" s="1127" t="s">
        <v>237</v>
      </c>
      <c r="CP4" s="1127"/>
      <c r="CQ4" s="1127" t="s">
        <v>220</v>
      </c>
      <c r="CR4" s="1127"/>
      <c r="CS4" s="1127" t="s">
        <v>190</v>
      </c>
      <c r="CT4" s="1127"/>
      <c r="CU4" s="1127" t="s">
        <v>190</v>
      </c>
      <c r="CV4" s="1127"/>
      <c r="CW4" s="1127" t="s">
        <v>247</v>
      </c>
      <c r="CX4" s="1182"/>
      <c r="CY4" s="596"/>
      <c r="CZ4" s="1183" t="s">
        <v>248</v>
      </c>
      <c r="DA4" s="1127"/>
      <c r="DB4" s="1127" t="s">
        <v>11</v>
      </c>
      <c r="DC4" s="1127"/>
      <c r="DD4" s="1127" t="s">
        <v>220</v>
      </c>
      <c r="DE4" s="1133"/>
      <c r="DF4" s="596"/>
      <c r="DG4" s="1161" t="s">
        <v>248</v>
      </c>
      <c r="DH4" s="1162"/>
      <c r="DI4" s="596"/>
      <c r="DK4" s="739"/>
    </row>
    <row r="5" spans="1:117" s="537" customFormat="1" ht="18" customHeight="1" thickBot="1">
      <c r="A5" s="622"/>
      <c r="B5" s="1163" t="s">
        <v>188</v>
      </c>
      <c r="C5" s="1164"/>
      <c r="D5" s="1164"/>
      <c r="E5" s="1165"/>
      <c r="F5" s="622"/>
      <c r="G5" s="965"/>
      <c r="H5" s="622"/>
      <c r="I5" s="966"/>
      <c r="J5" s="966"/>
      <c r="K5" s="622"/>
      <c r="L5" s="966"/>
      <c r="M5" s="622"/>
      <c r="N5" s="966" t="s">
        <v>57</v>
      </c>
      <c r="O5" s="966" t="s">
        <v>57</v>
      </c>
      <c r="P5" s="966" t="s">
        <v>57</v>
      </c>
      <c r="Q5" s="966" t="s">
        <v>57</v>
      </c>
      <c r="R5" s="966" t="s">
        <v>57</v>
      </c>
      <c r="S5" s="966" t="s">
        <v>57</v>
      </c>
      <c r="T5" s="966" t="s">
        <v>57</v>
      </c>
      <c r="U5" s="966" t="s">
        <v>57</v>
      </c>
      <c r="V5" s="622"/>
      <c r="W5" s="967" t="s">
        <v>13</v>
      </c>
      <c r="X5" s="967" t="s">
        <v>13</v>
      </c>
      <c r="Y5" s="622"/>
      <c r="Z5" s="967" t="s">
        <v>13</v>
      </c>
      <c r="AA5" s="622"/>
      <c r="AB5" s="967" t="s">
        <v>13</v>
      </c>
      <c r="AC5" s="622"/>
      <c r="AD5" s="968" t="s">
        <v>2</v>
      </c>
      <c r="AE5" s="622"/>
      <c r="AF5" s="969" t="s">
        <v>564</v>
      </c>
      <c r="AG5" s="969" t="s">
        <v>564</v>
      </c>
      <c r="AH5" s="969" t="s">
        <v>564</v>
      </c>
      <c r="AI5" s="969" t="s">
        <v>564</v>
      </c>
      <c r="AJ5" s="969" t="s">
        <v>564</v>
      </c>
      <c r="AK5" s="969" t="s">
        <v>564</v>
      </c>
      <c r="AL5" s="969" t="s">
        <v>564</v>
      </c>
      <c r="AM5" s="969" t="s">
        <v>564</v>
      </c>
      <c r="AN5" s="969" t="s">
        <v>564</v>
      </c>
      <c r="AO5" s="969" t="s">
        <v>564</v>
      </c>
      <c r="AP5" s="969" t="s">
        <v>564</v>
      </c>
      <c r="AQ5" s="969" t="s">
        <v>564</v>
      </c>
      <c r="AR5" s="969" t="s">
        <v>564</v>
      </c>
      <c r="AS5" s="969" t="s">
        <v>564</v>
      </c>
      <c r="AT5" s="969" t="s">
        <v>564</v>
      </c>
      <c r="AU5" s="969" t="s">
        <v>564</v>
      </c>
      <c r="AV5" s="969" t="s">
        <v>564</v>
      </c>
      <c r="AW5" s="969" t="s">
        <v>564</v>
      </c>
      <c r="AX5" s="969" t="s">
        <v>564</v>
      </c>
      <c r="AY5" s="969" t="s">
        <v>564</v>
      </c>
      <c r="AZ5" s="622"/>
      <c r="BA5" s="969" t="s">
        <v>564</v>
      </c>
      <c r="BB5" s="969" t="s">
        <v>564</v>
      </c>
      <c r="BC5" s="969" t="s">
        <v>564</v>
      </c>
      <c r="BD5" s="969" t="s">
        <v>564</v>
      </c>
      <c r="BE5" s="969" t="s">
        <v>564</v>
      </c>
      <c r="BF5" s="969" t="s">
        <v>564</v>
      </c>
      <c r="BG5" s="969" t="s">
        <v>564</v>
      </c>
      <c r="BH5" s="969" t="s">
        <v>564</v>
      </c>
      <c r="BI5" s="969" t="s">
        <v>564</v>
      </c>
      <c r="BJ5" s="622"/>
      <c r="BK5" s="628" t="s">
        <v>2</v>
      </c>
      <c r="BL5" s="629" t="s">
        <v>2</v>
      </c>
      <c r="BM5" s="569" t="s">
        <v>2</v>
      </c>
      <c r="BN5" s="568" t="s">
        <v>2</v>
      </c>
      <c r="BO5" s="569" t="s">
        <v>2</v>
      </c>
      <c r="BP5" s="630" t="s">
        <v>2</v>
      </c>
      <c r="BQ5" s="622"/>
      <c r="BR5" s="567" t="s">
        <v>2</v>
      </c>
      <c r="BS5" s="568" t="s">
        <v>2</v>
      </c>
      <c r="BT5" s="569" t="s">
        <v>2</v>
      </c>
      <c r="BU5" s="568" t="s">
        <v>2</v>
      </c>
      <c r="BV5" s="569" t="s">
        <v>2</v>
      </c>
      <c r="BW5" s="568" t="s">
        <v>2</v>
      </c>
      <c r="BX5" s="631" t="s">
        <v>2</v>
      </c>
      <c r="BY5" s="622"/>
      <c r="BZ5" s="1166" t="s">
        <v>2</v>
      </c>
      <c r="CA5" s="1167"/>
      <c r="CB5" s="1168" t="s">
        <v>2</v>
      </c>
      <c r="CC5" s="1169"/>
      <c r="CD5" s="1170" t="s">
        <v>2</v>
      </c>
      <c r="CE5" s="1170"/>
      <c r="CF5" s="1169" t="s">
        <v>2</v>
      </c>
      <c r="CG5" s="1169"/>
      <c r="CH5" s="1171" t="s">
        <v>2</v>
      </c>
      <c r="CI5" s="1171"/>
      <c r="CJ5" s="1171" t="s">
        <v>2</v>
      </c>
      <c r="CK5" s="1172"/>
      <c r="CL5" s="622"/>
      <c r="CM5" s="1166" t="s">
        <v>2</v>
      </c>
      <c r="CN5" s="1171"/>
      <c r="CO5" s="1171" t="s">
        <v>2</v>
      </c>
      <c r="CP5" s="1171"/>
      <c r="CQ5" s="1171" t="s">
        <v>2</v>
      </c>
      <c r="CR5" s="1171"/>
      <c r="CS5" s="1171" t="s">
        <v>2</v>
      </c>
      <c r="CT5" s="1171"/>
      <c r="CU5" s="1171" t="s">
        <v>2</v>
      </c>
      <c r="CV5" s="1171"/>
      <c r="CW5" s="1171" t="s">
        <v>2</v>
      </c>
      <c r="CX5" s="1167"/>
      <c r="CY5" s="622"/>
      <c r="CZ5" s="1173" t="s">
        <v>2</v>
      </c>
      <c r="DA5" s="1171"/>
      <c r="DB5" s="1171" t="s">
        <v>2</v>
      </c>
      <c r="DC5" s="1171"/>
      <c r="DD5" s="1171" t="s">
        <v>2</v>
      </c>
      <c r="DE5" s="1172"/>
      <c r="DF5" s="622"/>
      <c r="DG5" s="1166" t="s">
        <v>2</v>
      </c>
      <c r="DH5" s="1167"/>
      <c r="DI5" s="596"/>
      <c r="DK5" s="739"/>
    </row>
    <row r="6" spans="1:117" s="738" customFormat="1" ht="16.5" customHeight="1">
      <c r="A6" s="970"/>
      <c r="B6" s="1154" t="s">
        <v>671</v>
      </c>
      <c r="C6" s="1155"/>
      <c r="D6" s="1155"/>
      <c r="E6" s="1156"/>
      <c r="F6" s="970"/>
      <c r="G6" s="971" t="s">
        <v>340</v>
      </c>
      <c r="H6" s="970"/>
      <c r="I6" s="972" t="s">
        <v>340</v>
      </c>
      <c r="J6" s="972" t="s">
        <v>340</v>
      </c>
      <c r="K6" s="970"/>
      <c r="L6" s="972" t="s">
        <v>340</v>
      </c>
      <c r="M6" s="970"/>
      <c r="N6" s="972">
        <v>0.61111111111111105</v>
      </c>
      <c r="O6" s="972">
        <v>0.5</v>
      </c>
      <c r="P6" s="972">
        <v>0.64027777777777783</v>
      </c>
      <c r="Q6" s="972">
        <v>0.70833333333333337</v>
      </c>
      <c r="R6" s="972">
        <v>0.45833333333333331</v>
      </c>
      <c r="S6" s="972">
        <v>0.50555555555555554</v>
      </c>
      <c r="T6" s="972">
        <v>0.43611111111111112</v>
      </c>
      <c r="U6" s="972">
        <v>0.65555555555555556</v>
      </c>
      <c r="V6" s="970"/>
      <c r="W6" s="973" t="s">
        <v>340</v>
      </c>
      <c r="X6" s="973">
        <v>0.67222222222222217</v>
      </c>
      <c r="Y6" s="970"/>
      <c r="Z6" s="973">
        <v>0.56805555555555554</v>
      </c>
      <c r="AA6" s="970"/>
      <c r="AB6" s="973">
        <v>0.76041666666666663</v>
      </c>
      <c r="AC6" s="970"/>
      <c r="AD6" s="974">
        <v>0.69027777777777777</v>
      </c>
      <c r="AE6" s="970"/>
      <c r="AF6" s="975"/>
      <c r="AG6" s="975"/>
      <c r="AH6" s="975"/>
      <c r="AI6" s="975"/>
      <c r="AJ6" s="975"/>
      <c r="AK6" s="975"/>
      <c r="AL6" s="975"/>
      <c r="AM6" s="975"/>
      <c r="AN6" s="975"/>
      <c r="AO6" s="975"/>
      <c r="AP6" s="975"/>
      <c r="AQ6" s="975"/>
      <c r="AR6" s="975"/>
      <c r="AS6" s="975"/>
      <c r="AT6" s="975"/>
      <c r="AU6" s="975"/>
      <c r="AV6" s="975"/>
      <c r="AW6" s="975"/>
      <c r="AX6" s="975"/>
      <c r="AY6" s="975"/>
      <c r="AZ6" s="970"/>
      <c r="BA6" s="975"/>
      <c r="BB6" s="975"/>
      <c r="BC6" s="975"/>
      <c r="BD6" s="975"/>
      <c r="BE6" s="975"/>
      <c r="BF6" s="975"/>
      <c r="BG6" s="975"/>
      <c r="BH6" s="975"/>
      <c r="BI6" s="975"/>
      <c r="BJ6" s="970"/>
      <c r="BK6" s="976"/>
      <c r="BL6" s="977"/>
      <c r="BM6" s="978"/>
      <c r="BN6" s="979"/>
      <c r="BO6" s="978"/>
      <c r="BP6" s="980"/>
      <c r="BQ6" s="970"/>
      <c r="BR6" s="981">
        <v>0.64097222222222217</v>
      </c>
      <c r="BS6" s="979"/>
      <c r="BT6" s="978"/>
      <c r="BU6" s="979"/>
      <c r="BV6" s="978"/>
      <c r="BW6" s="979"/>
      <c r="BX6" s="982"/>
      <c r="BY6" s="970"/>
      <c r="BZ6" s="1157"/>
      <c r="CA6" s="1137"/>
      <c r="CB6" s="1158"/>
      <c r="CC6" s="1159"/>
      <c r="CD6" s="1160"/>
      <c r="CE6" s="1160"/>
      <c r="CF6" s="1159"/>
      <c r="CG6" s="1159"/>
      <c r="CH6" s="1136"/>
      <c r="CI6" s="1136"/>
      <c r="CJ6" s="1136"/>
      <c r="CK6" s="1139"/>
      <c r="CL6" s="970"/>
      <c r="CM6" s="1157"/>
      <c r="CN6" s="1136"/>
      <c r="CO6" s="1136"/>
      <c r="CP6" s="1136"/>
      <c r="CQ6" s="1136"/>
      <c r="CR6" s="1136"/>
      <c r="CS6" s="1136"/>
      <c r="CT6" s="1136"/>
      <c r="CU6" s="1136"/>
      <c r="CV6" s="1136"/>
      <c r="CW6" s="1136"/>
      <c r="CX6" s="1137"/>
      <c r="CY6" s="970"/>
      <c r="CZ6" s="1138"/>
      <c r="DA6" s="1136"/>
      <c r="DB6" s="1136"/>
      <c r="DC6" s="1136"/>
      <c r="DD6" s="1136"/>
      <c r="DE6" s="1139"/>
      <c r="DF6" s="970"/>
      <c r="DG6" s="1140"/>
      <c r="DH6" s="1141"/>
      <c r="DI6" s="964"/>
      <c r="DK6" s="743"/>
    </row>
    <row r="7" spans="1:117" s="737" customFormat="1" ht="16.5" customHeight="1" thickBot="1">
      <c r="A7" s="601"/>
      <c r="B7" s="1142" t="s">
        <v>670</v>
      </c>
      <c r="C7" s="1143"/>
      <c r="D7" s="1144"/>
      <c r="E7" s="1145"/>
      <c r="F7" s="601"/>
      <c r="G7" s="794"/>
      <c r="H7" s="601"/>
      <c r="I7" s="761"/>
      <c r="J7" s="761"/>
      <c r="K7" s="601"/>
      <c r="L7" s="761"/>
      <c r="M7" s="601"/>
      <c r="N7" s="761"/>
      <c r="O7" s="761"/>
      <c r="P7" s="761"/>
      <c r="Q7" s="761"/>
      <c r="R7" s="761"/>
      <c r="S7" s="761"/>
      <c r="T7" s="761"/>
      <c r="U7" s="761"/>
      <c r="V7" s="601"/>
      <c r="W7" s="758"/>
      <c r="X7" s="758"/>
      <c r="Y7" s="601"/>
      <c r="Z7" s="758"/>
      <c r="AA7" s="601"/>
      <c r="AB7" s="758"/>
      <c r="AC7" s="601"/>
      <c r="AD7" s="764"/>
      <c r="AE7" s="601"/>
      <c r="AF7" s="956">
        <v>0.5</v>
      </c>
      <c r="AG7" s="956">
        <v>0.5</v>
      </c>
      <c r="AH7" s="956">
        <v>0.625</v>
      </c>
      <c r="AI7" s="956">
        <v>0.58333333333333337</v>
      </c>
      <c r="AJ7" s="956">
        <v>0.54166666666666663</v>
      </c>
      <c r="AK7" s="956">
        <v>0.79166666666666663</v>
      </c>
      <c r="AL7" s="956">
        <v>0.54166666666666663</v>
      </c>
      <c r="AM7" s="956">
        <v>0.4375</v>
      </c>
      <c r="AN7" s="956">
        <v>0.66666666666666663</v>
      </c>
      <c r="AO7" s="956">
        <v>0.39583333333333331</v>
      </c>
      <c r="AP7" s="956">
        <v>0.5</v>
      </c>
      <c r="AQ7" s="956">
        <v>0.5</v>
      </c>
      <c r="AR7" s="956">
        <v>0.66666666666666663</v>
      </c>
      <c r="AS7" s="956">
        <v>0.66666666666666663</v>
      </c>
      <c r="AT7" s="956">
        <v>0.41666666666666669</v>
      </c>
      <c r="AU7" s="956">
        <v>0.45833333333333331</v>
      </c>
      <c r="AV7" s="956">
        <v>0.54166666666666663</v>
      </c>
      <c r="AW7" s="956">
        <v>0.625</v>
      </c>
      <c r="AX7" s="956">
        <v>0.58333333333333337</v>
      </c>
      <c r="AY7" s="956">
        <v>0.5</v>
      </c>
      <c r="AZ7" s="601"/>
      <c r="BA7" s="956">
        <v>0.66666666666666663</v>
      </c>
      <c r="BB7" s="956">
        <v>0.47916666666666669</v>
      </c>
      <c r="BC7" s="956">
        <v>0.625</v>
      </c>
      <c r="BD7" s="956">
        <v>0.4375</v>
      </c>
      <c r="BE7" s="956">
        <v>0.54166666666666663</v>
      </c>
      <c r="BF7" s="956">
        <v>0.60416666666666663</v>
      </c>
      <c r="BG7" s="956">
        <v>0.54166666666666663</v>
      </c>
      <c r="BH7" s="956">
        <v>0.4375</v>
      </c>
      <c r="BI7" s="956">
        <v>0.45833333333333331</v>
      </c>
      <c r="BJ7" s="601">
        <v>0.45833333333333331</v>
      </c>
      <c r="BK7" s="957">
        <v>0.58819444444444446</v>
      </c>
      <c r="BL7" s="958">
        <v>0.61597222222222225</v>
      </c>
      <c r="BM7" s="959">
        <v>0.59930555555555554</v>
      </c>
      <c r="BN7" s="960">
        <v>0.67708333333333337</v>
      </c>
      <c r="BO7" s="959">
        <v>0.42638888888888887</v>
      </c>
      <c r="BP7" s="961">
        <v>0.48888888888888887</v>
      </c>
      <c r="BQ7" s="601"/>
      <c r="BR7" s="962" t="s">
        <v>197</v>
      </c>
      <c r="BS7" s="960">
        <v>0.60069444444444442</v>
      </c>
      <c r="BT7" s="959">
        <v>0.63611111111111118</v>
      </c>
      <c r="BU7" s="960">
        <v>0.70208333333333339</v>
      </c>
      <c r="BV7" s="959">
        <v>0.6069444444444444</v>
      </c>
      <c r="BW7" s="960">
        <v>0.69305555555555554</v>
      </c>
      <c r="BX7" s="963">
        <v>0.58263888888888882</v>
      </c>
      <c r="BY7" s="601"/>
      <c r="BZ7" s="1146">
        <v>0.58472222222222225</v>
      </c>
      <c r="CA7" s="1147"/>
      <c r="CB7" s="1148">
        <v>0.62777777777777777</v>
      </c>
      <c r="CC7" s="1149"/>
      <c r="CD7" s="1150">
        <v>0.6020833333333333</v>
      </c>
      <c r="CE7" s="1150"/>
      <c r="CF7" s="1149">
        <v>0.67638888888888893</v>
      </c>
      <c r="CG7" s="1149"/>
      <c r="CH7" s="1151">
        <v>0.59583333333333333</v>
      </c>
      <c r="CI7" s="1151"/>
      <c r="CJ7" s="1151">
        <v>0.58611111111111114</v>
      </c>
      <c r="CK7" s="1152"/>
      <c r="CL7" s="601"/>
      <c r="CM7" s="1146">
        <v>0.60902777777777783</v>
      </c>
      <c r="CN7" s="1151"/>
      <c r="CO7" s="1151">
        <v>0.57430555555555551</v>
      </c>
      <c r="CP7" s="1151"/>
      <c r="CQ7" s="1151">
        <v>0.58333333333333337</v>
      </c>
      <c r="CR7" s="1151"/>
      <c r="CS7" s="1151">
        <v>0.89930555555555547</v>
      </c>
      <c r="CT7" s="1151"/>
      <c r="CU7" s="1151">
        <v>0.72430555555555554</v>
      </c>
      <c r="CV7" s="1151"/>
      <c r="CW7" s="1151">
        <v>0.62708333333333333</v>
      </c>
      <c r="CX7" s="1147"/>
      <c r="CY7" s="601"/>
      <c r="CZ7" s="1153">
        <v>0.64583333333333337</v>
      </c>
      <c r="DA7" s="1151"/>
      <c r="DB7" s="1151">
        <v>0.59097222222222223</v>
      </c>
      <c r="DC7" s="1151"/>
      <c r="DD7" s="1151">
        <v>0.63194444444444442</v>
      </c>
      <c r="DE7" s="1152"/>
      <c r="DF7" s="601"/>
      <c r="DG7" s="1134">
        <v>0.67569444444444438</v>
      </c>
      <c r="DH7" s="1135"/>
      <c r="DI7" s="601"/>
      <c r="DK7" s="744"/>
    </row>
    <row r="8" spans="1:117" s="1001" customFormat="1">
      <c r="A8" s="1019"/>
      <c r="B8" s="1232" t="s">
        <v>582</v>
      </c>
      <c r="C8" s="1233"/>
      <c r="D8" s="1233"/>
      <c r="E8" s="1234"/>
      <c r="F8" s="1019"/>
      <c r="G8" s="1020" t="s">
        <v>291</v>
      </c>
      <c r="H8" s="1019"/>
      <c r="I8" s="1021" t="s">
        <v>291</v>
      </c>
      <c r="J8" s="1021" t="s">
        <v>291</v>
      </c>
      <c r="K8" s="1019"/>
      <c r="L8" s="1021" t="s">
        <v>291</v>
      </c>
      <c r="M8" s="1019"/>
      <c r="N8" s="1021" t="s">
        <v>291</v>
      </c>
      <c r="O8" s="1021" t="s">
        <v>291</v>
      </c>
      <c r="P8" s="1021" t="s">
        <v>291</v>
      </c>
      <c r="Q8" s="1021" t="s">
        <v>291</v>
      </c>
      <c r="R8" s="1021" t="s">
        <v>291</v>
      </c>
      <c r="S8" s="1021" t="s">
        <v>291</v>
      </c>
      <c r="T8" s="1021" t="s">
        <v>291</v>
      </c>
      <c r="U8" s="1021" t="s">
        <v>291</v>
      </c>
      <c r="V8" s="1019"/>
      <c r="W8" s="1022" t="s">
        <v>291</v>
      </c>
      <c r="X8" s="1022" t="s">
        <v>30</v>
      </c>
      <c r="Y8" s="1019"/>
      <c r="Z8" s="1022" t="s">
        <v>35</v>
      </c>
      <c r="AA8" s="1019"/>
      <c r="AB8" s="1022" t="s">
        <v>39</v>
      </c>
      <c r="AC8" s="1019"/>
      <c r="AD8" s="1023" t="s">
        <v>291</v>
      </c>
      <c r="AE8" s="1019"/>
      <c r="AF8" s="1024">
        <v>3.2</v>
      </c>
      <c r="AG8" s="1024" t="s">
        <v>599</v>
      </c>
      <c r="AH8" s="1024" t="s">
        <v>600</v>
      </c>
      <c r="AI8" s="1024" t="s">
        <v>601</v>
      </c>
      <c r="AJ8" s="1024" t="s">
        <v>602</v>
      </c>
      <c r="AK8" s="1024" t="s">
        <v>603</v>
      </c>
      <c r="AL8" s="1024" t="s">
        <v>600</v>
      </c>
      <c r="AM8" s="1024" t="s">
        <v>600</v>
      </c>
      <c r="AN8" s="1024" t="s">
        <v>604</v>
      </c>
      <c r="AO8" s="1024" t="s">
        <v>605</v>
      </c>
      <c r="AP8" s="1024" t="s">
        <v>605</v>
      </c>
      <c r="AQ8" s="1024" t="s">
        <v>606</v>
      </c>
      <c r="AR8" s="1024" t="s">
        <v>605</v>
      </c>
      <c r="AS8" s="1024" t="s">
        <v>604</v>
      </c>
      <c r="AT8" s="1024" t="s">
        <v>601</v>
      </c>
      <c r="AU8" s="1024" t="s">
        <v>602</v>
      </c>
      <c r="AV8" s="1024" t="s">
        <v>603</v>
      </c>
      <c r="AW8" s="1024" t="s">
        <v>603</v>
      </c>
      <c r="AX8" s="1024" t="s">
        <v>607</v>
      </c>
      <c r="AY8" s="1024" t="s">
        <v>608</v>
      </c>
      <c r="AZ8" s="1019"/>
      <c r="BA8" s="1024" t="s">
        <v>608</v>
      </c>
      <c r="BB8" s="1024" t="s">
        <v>600</v>
      </c>
      <c r="BC8" s="1024" t="s">
        <v>609</v>
      </c>
      <c r="BD8" s="1024" t="s">
        <v>610</v>
      </c>
      <c r="BE8" s="1024" t="s">
        <v>600</v>
      </c>
      <c r="BF8" s="1024" t="s">
        <v>600</v>
      </c>
      <c r="BG8" s="1024" t="s">
        <v>611</v>
      </c>
      <c r="BH8" s="1024" t="s">
        <v>599</v>
      </c>
      <c r="BI8" s="1024" t="s">
        <v>612</v>
      </c>
      <c r="BJ8" s="1019"/>
      <c r="BK8" s="1025" t="s">
        <v>640</v>
      </c>
      <c r="BL8" s="1026" t="s">
        <v>643</v>
      </c>
      <c r="BM8" s="1027" t="s">
        <v>640</v>
      </c>
      <c r="BN8" s="1028" t="s">
        <v>648</v>
      </c>
      <c r="BO8" s="1027" t="s">
        <v>640</v>
      </c>
      <c r="BP8" s="1029" t="s">
        <v>640</v>
      </c>
      <c r="BQ8" s="1019"/>
      <c r="BR8" s="1030" t="s">
        <v>640</v>
      </c>
      <c r="BS8" s="1028" t="s">
        <v>648</v>
      </c>
      <c r="BT8" s="1027" t="s">
        <v>648</v>
      </c>
      <c r="BU8" s="1028" t="s">
        <v>640</v>
      </c>
      <c r="BV8" s="1027" t="s">
        <v>640</v>
      </c>
      <c r="BW8" s="1028" t="s">
        <v>640</v>
      </c>
      <c r="BX8" s="1031" t="s">
        <v>648</v>
      </c>
      <c r="BY8" s="1019"/>
      <c r="BZ8" s="1231" t="s">
        <v>653</v>
      </c>
      <c r="CA8" s="1228"/>
      <c r="CB8" s="1235" t="s">
        <v>648</v>
      </c>
      <c r="CC8" s="1236"/>
      <c r="CD8" s="1237" t="s">
        <v>648</v>
      </c>
      <c r="CE8" s="1237"/>
      <c r="CF8" s="1236" t="s">
        <v>648</v>
      </c>
      <c r="CG8" s="1236"/>
      <c r="CH8" s="1227" t="s">
        <v>643</v>
      </c>
      <c r="CI8" s="1227"/>
      <c r="CJ8" s="1227" t="s">
        <v>655</v>
      </c>
      <c r="CK8" s="1230"/>
      <c r="CL8" s="1019"/>
      <c r="CM8" s="1231" t="s">
        <v>655</v>
      </c>
      <c r="CN8" s="1227"/>
      <c r="CO8" s="1227" t="s">
        <v>648</v>
      </c>
      <c r="CP8" s="1227"/>
      <c r="CQ8" s="1227" t="s">
        <v>640</v>
      </c>
      <c r="CR8" s="1227"/>
      <c r="CS8" s="1227" t="s">
        <v>648</v>
      </c>
      <c r="CT8" s="1227"/>
      <c r="CU8" s="1227" t="s">
        <v>648</v>
      </c>
      <c r="CV8" s="1227"/>
      <c r="CW8" s="1227" t="s">
        <v>655</v>
      </c>
      <c r="CX8" s="1228"/>
      <c r="CY8" s="1019"/>
      <c r="CZ8" s="1229" t="s">
        <v>656</v>
      </c>
      <c r="DA8" s="1227"/>
      <c r="DB8" s="1227" t="s">
        <v>648</v>
      </c>
      <c r="DC8" s="1227"/>
      <c r="DD8" s="1227" t="s">
        <v>643</v>
      </c>
      <c r="DE8" s="1230"/>
      <c r="DF8" s="1019"/>
      <c r="DG8" s="1231"/>
      <c r="DH8" s="1228"/>
      <c r="DI8" s="1019"/>
      <c r="DK8" s="1002"/>
    </row>
    <row r="9" spans="1:117" s="1001" customFormat="1">
      <c r="A9" s="985"/>
      <c r="B9" s="986"/>
      <c r="C9" s="987"/>
      <c r="D9" s="1112" t="s">
        <v>583</v>
      </c>
      <c r="E9" s="1113"/>
      <c r="F9" s="985"/>
      <c r="G9" s="988" t="s">
        <v>291</v>
      </c>
      <c r="H9" s="985"/>
      <c r="I9" s="989" t="s">
        <v>291</v>
      </c>
      <c r="J9" s="989" t="s">
        <v>291</v>
      </c>
      <c r="K9" s="985"/>
      <c r="L9" s="989" t="s">
        <v>291</v>
      </c>
      <c r="M9" s="985"/>
      <c r="N9" s="989" t="s">
        <v>588</v>
      </c>
      <c r="O9" s="989">
        <v>45</v>
      </c>
      <c r="P9" s="989" t="s">
        <v>591</v>
      </c>
      <c r="Q9" s="989" t="s">
        <v>291</v>
      </c>
      <c r="R9" s="989" t="s">
        <v>594</v>
      </c>
      <c r="S9" s="989" t="s">
        <v>594</v>
      </c>
      <c r="T9" s="989" t="s">
        <v>591</v>
      </c>
      <c r="U9" s="989" t="s">
        <v>595</v>
      </c>
      <c r="V9" s="985"/>
      <c r="W9" s="991" t="s">
        <v>291</v>
      </c>
      <c r="X9" s="990" t="s">
        <v>28</v>
      </c>
      <c r="Y9" s="985"/>
      <c r="Z9" s="990" t="s">
        <v>31</v>
      </c>
      <c r="AA9" s="985"/>
      <c r="AB9" s="991" t="s">
        <v>36</v>
      </c>
      <c r="AC9" s="985"/>
      <c r="AD9" s="992" t="s">
        <v>291</v>
      </c>
      <c r="AE9" s="985"/>
      <c r="AF9" s="993" t="s">
        <v>622</v>
      </c>
      <c r="AG9" s="993" t="s">
        <v>623</v>
      </c>
      <c r="AH9" s="993" t="s">
        <v>624</v>
      </c>
      <c r="AI9" s="993" t="s">
        <v>625</v>
      </c>
      <c r="AJ9" s="993" t="s">
        <v>626</v>
      </c>
      <c r="AK9" s="993" t="s">
        <v>627</v>
      </c>
      <c r="AL9" s="993" t="s">
        <v>625</v>
      </c>
      <c r="AM9" s="993" t="s">
        <v>628</v>
      </c>
      <c r="AN9" s="993" t="s">
        <v>625</v>
      </c>
      <c r="AO9" s="993" t="s">
        <v>629</v>
      </c>
      <c r="AP9" s="993" t="s">
        <v>630</v>
      </c>
      <c r="AQ9" s="993" t="s">
        <v>631</v>
      </c>
      <c r="AR9" s="993" t="s">
        <v>625</v>
      </c>
      <c r="AS9" s="993" t="s">
        <v>623</v>
      </c>
      <c r="AT9" s="993" t="s">
        <v>622</v>
      </c>
      <c r="AU9" s="993" t="s">
        <v>625</v>
      </c>
      <c r="AV9" s="993" t="s">
        <v>625</v>
      </c>
      <c r="AW9" s="993" t="s">
        <v>623</v>
      </c>
      <c r="AX9" s="993" t="s">
        <v>632</v>
      </c>
      <c r="AY9" s="993" t="s">
        <v>633</v>
      </c>
      <c r="AZ9" s="985"/>
      <c r="BA9" s="993" t="s">
        <v>632</v>
      </c>
      <c r="BB9" s="993" t="s">
        <v>630</v>
      </c>
      <c r="BC9" s="993" t="s">
        <v>626</v>
      </c>
      <c r="BD9" s="993" t="s">
        <v>291</v>
      </c>
      <c r="BE9" s="993" t="s">
        <v>622</v>
      </c>
      <c r="BF9" s="993" t="s">
        <v>632</v>
      </c>
      <c r="BG9" s="993" t="s">
        <v>623</v>
      </c>
      <c r="BH9" s="993" t="s">
        <v>629</v>
      </c>
      <c r="BI9" s="993" t="s">
        <v>627</v>
      </c>
      <c r="BJ9" s="985"/>
      <c r="BK9" s="994" t="s">
        <v>641</v>
      </c>
      <c r="BL9" s="995" t="s">
        <v>641</v>
      </c>
      <c r="BM9" s="996" t="s">
        <v>641</v>
      </c>
      <c r="BN9" s="997" t="s">
        <v>649</v>
      </c>
      <c r="BO9" s="996" t="s">
        <v>641</v>
      </c>
      <c r="BP9" s="998" t="s">
        <v>651</v>
      </c>
      <c r="BQ9" s="985"/>
      <c r="BR9" s="999" t="s">
        <v>641</v>
      </c>
      <c r="BS9" s="997" t="s">
        <v>649</v>
      </c>
      <c r="BT9" s="996" t="s">
        <v>649</v>
      </c>
      <c r="BU9" s="997" t="s">
        <v>641</v>
      </c>
      <c r="BV9" s="996" t="s">
        <v>641</v>
      </c>
      <c r="BW9" s="997" t="s">
        <v>641</v>
      </c>
      <c r="BX9" s="1000" t="s">
        <v>641</v>
      </c>
      <c r="BY9" s="985"/>
      <c r="BZ9" s="1122" t="s">
        <v>641</v>
      </c>
      <c r="CA9" s="1123"/>
      <c r="CB9" s="1128" t="s">
        <v>651</v>
      </c>
      <c r="CC9" s="1129"/>
      <c r="CD9" s="1126" t="s">
        <v>651</v>
      </c>
      <c r="CE9" s="1126"/>
      <c r="CF9" s="1129" t="s">
        <v>654</v>
      </c>
      <c r="CG9" s="1129"/>
      <c r="CH9" s="1126" t="s">
        <v>641</v>
      </c>
      <c r="CI9" s="1126"/>
      <c r="CJ9" s="1126" t="s">
        <v>641</v>
      </c>
      <c r="CK9" s="1132"/>
      <c r="CL9" s="985"/>
      <c r="CM9" s="1126" t="s">
        <v>641</v>
      </c>
      <c r="CN9" s="1132"/>
      <c r="CO9" s="1126" t="s">
        <v>641</v>
      </c>
      <c r="CP9" s="1132"/>
      <c r="CQ9" s="1126" t="s">
        <v>649</v>
      </c>
      <c r="CR9" s="1132"/>
      <c r="CS9" s="1126" t="s">
        <v>641</v>
      </c>
      <c r="CT9" s="1132"/>
      <c r="CU9" s="1126" t="s">
        <v>641</v>
      </c>
      <c r="CV9" s="1132"/>
      <c r="CW9" s="1126" t="s">
        <v>654</v>
      </c>
      <c r="CX9" s="1132"/>
      <c r="CY9" s="985"/>
      <c r="CZ9" s="1126" t="s">
        <v>651</v>
      </c>
      <c r="DA9" s="1132"/>
      <c r="DB9" s="1126" t="s">
        <v>651</v>
      </c>
      <c r="DC9" s="1132"/>
      <c r="DD9" s="1126" t="s">
        <v>641</v>
      </c>
      <c r="DE9" s="1132"/>
      <c r="DF9" s="985"/>
      <c r="DG9" s="1118"/>
      <c r="DH9" s="1119"/>
      <c r="DI9" s="985"/>
      <c r="DK9" s="1002"/>
    </row>
    <row r="10" spans="1:117" s="537" customFormat="1">
      <c r="A10" s="942"/>
      <c r="B10" s="943"/>
      <c r="C10" s="944"/>
      <c r="D10" s="1114" t="s">
        <v>585</v>
      </c>
      <c r="E10" s="1115"/>
      <c r="F10" s="942"/>
      <c r="G10" s="945" t="s">
        <v>291</v>
      </c>
      <c r="H10" s="942"/>
      <c r="I10" s="946" t="s">
        <v>291</v>
      </c>
      <c r="J10" s="946" t="s">
        <v>291</v>
      </c>
      <c r="K10" s="942"/>
      <c r="L10" s="946" t="s">
        <v>291</v>
      </c>
      <c r="M10" s="942"/>
      <c r="N10" s="946" t="s">
        <v>587</v>
      </c>
      <c r="O10" s="946" t="s">
        <v>32</v>
      </c>
      <c r="P10" s="946" t="s">
        <v>182</v>
      </c>
      <c r="Q10" s="946" t="s">
        <v>291</v>
      </c>
      <c r="R10" s="946" t="s">
        <v>181</v>
      </c>
      <c r="S10" s="946" t="s">
        <v>181</v>
      </c>
      <c r="T10" s="946" t="s">
        <v>181</v>
      </c>
      <c r="U10" s="946" t="s">
        <v>181</v>
      </c>
      <c r="V10" s="942"/>
      <c r="W10" s="991" t="s">
        <v>291</v>
      </c>
      <c r="X10" s="947" t="s">
        <v>291</v>
      </c>
      <c r="Y10" s="942"/>
      <c r="Z10" s="947" t="s">
        <v>32</v>
      </c>
      <c r="AA10" s="942"/>
      <c r="AB10" s="947" t="s">
        <v>37</v>
      </c>
      <c r="AC10" s="942"/>
      <c r="AD10" s="992" t="s">
        <v>291</v>
      </c>
      <c r="AE10" s="942"/>
      <c r="AF10" s="948" t="s">
        <v>613</v>
      </c>
      <c r="AG10" s="948" t="s">
        <v>614</v>
      </c>
      <c r="AH10" s="948" t="s">
        <v>32</v>
      </c>
      <c r="AI10" s="948" t="s">
        <v>614</v>
      </c>
      <c r="AJ10" s="948" t="s">
        <v>614</v>
      </c>
      <c r="AK10" s="948" t="s">
        <v>614</v>
      </c>
      <c r="AL10" s="948" t="s">
        <v>32</v>
      </c>
      <c r="AM10" s="948" t="s">
        <v>32</v>
      </c>
      <c r="AN10" s="948" t="s">
        <v>615</v>
      </c>
      <c r="AO10" s="948" t="s">
        <v>616</v>
      </c>
      <c r="AP10" s="948" t="s">
        <v>37</v>
      </c>
      <c r="AQ10" s="948" t="s">
        <v>32</v>
      </c>
      <c r="AR10" s="948" t="s">
        <v>614</v>
      </c>
      <c r="AS10" s="948" t="s">
        <v>617</v>
      </c>
      <c r="AT10" s="948" t="s">
        <v>181</v>
      </c>
      <c r="AU10" s="948" t="s">
        <v>618</v>
      </c>
      <c r="AV10" s="948" t="s">
        <v>613</v>
      </c>
      <c r="AW10" s="948" t="s">
        <v>32</v>
      </c>
      <c r="AX10" s="948" t="s">
        <v>619</v>
      </c>
      <c r="AY10" s="948" t="s">
        <v>32</v>
      </c>
      <c r="AZ10" s="942"/>
      <c r="BA10" s="948" t="s">
        <v>614</v>
      </c>
      <c r="BB10" s="948" t="s">
        <v>587</v>
      </c>
      <c r="BC10" s="948" t="s">
        <v>620</v>
      </c>
      <c r="BD10" s="948" t="s">
        <v>36</v>
      </c>
      <c r="BE10" s="948" t="s">
        <v>620</v>
      </c>
      <c r="BF10" s="948" t="s">
        <v>181</v>
      </c>
      <c r="BG10" s="948" t="s">
        <v>621</v>
      </c>
      <c r="BH10" s="948" t="s">
        <v>613</v>
      </c>
      <c r="BI10" s="948" t="s">
        <v>32</v>
      </c>
      <c r="BJ10" s="942"/>
      <c r="BK10" s="949" t="s">
        <v>291</v>
      </c>
      <c r="BL10" s="950" t="s">
        <v>291</v>
      </c>
      <c r="BM10" s="951" t="s">
        <v>291</v>
      </c>
      <c r="BN10" s="952" t="s">
        <v>291</v>
      </c>
      <c r="BO10" s="951" t="s">
        <v>291</v>
      </c>
      <c r="BP10" s="953" t="s">
        <v>291</v>
      </c>
      <c r="BQ10" s="942"/>
      <c r="BR10" s="954" t="s">
        <v>291</v>
      </c>
      <c r="BS10" s="952" t="s">
        <v>291</v>
      </c>
      <c r="BT10" s="951" t="s">
        <v>291</v>
      </c>
      <c r="BU10" s="952" t="s">
        <v>291</v>
      </c>
      <c r="BV10" s="951" t="s">
        <v>291</v>
      </c>
      <c r="BW10" s="952" t="s">
        <v>291</v>
      </c>
      <c r="BX10" s="955" t="s">
        <v>291</v>
      </c>
      <c r="BY10" s="942"/>
      <c r="BZ10" s="1124" t="s">
        <v>291</v>
      </c>
      <c r="CA10" s="1125"/>
      <c r="CB10" s="1130" t="s">
        <v>291</v>
      </c>
      <c r="CC10" s="1131"/>
      <c r="CD10" s="1127" t="s">
        <v>291</v>
      </c>
      <c r="CE10" s="1127"/>
      <c r="CF10" s="1131" t="s">
        <v>291</v>
      </c>
      <c r="CG10" s="1131"/>
      <c r="CH10" s="1127" t="s">
        <v>291</v>
      </c>
      <c r="CI10" s="1127"/>
      <c r="CJ10" s="1127" t="s">
        <v>291</v>
      </c>
      <c r="CK10" s="1133"/>
      <c r="CL10" s="942"/>
      <c r="CM10" s="1127" t="s">
        <v>291</v>
      </c>
      <c r="CN10" s="1133"/>
      <c r="CO10" s="1127" t="s">
        <v>291</v>
      </c>
      <c r="CP10" s="1133"/>
      <c r="CQ10" s="1127" t="s">
        <v>291</v>
      </c>
      <c r="CR10" s="1133"/>
      <c r="CS10" s="1127" t="s">
        <v>291</v>
      </c>
      <c r="CT10" s="1133"/>
      <c r="CU10" s="1127" t="s">
        <v>291</v>
      </c>
      <c r="CV10" s="1133"/>
      <c r="CW10" s="1127" t="s">
        <v>291</v>
      </c>
      <c r="CX10" s="1133"/>
      <c r="CY10" s="942"/>
      <c r="CZ10" s="1127" t="s">
        <v>291</v>
      </c>
      <c r="DA10" s="1133"/>
      <c r="DB10" s="1127" t="s">
        <v>291</v>
      </c>
      <c r="DC10" s="1133"/>
      <c r="DD10" s="1127" t="s">
        <v>291</v>
      </c>
      <c r="DE10" s="1133"/>
      <c r="DF10" s="942"/>
      <c r="DG10" s="1120" t="s">
        <v>291</v>
      </c>
      <c r="DH10" s="1121"/>
      <c r="DI10" s="942"/>
      <c r="DK10" s="739"/>
    </row>
    <row r="11" spans="1:117" s="537" customFormat="1">
      <c r="A11" s="596"/>
      <c r="B11" s="943"/>
      <c r="C11" s="944"/>
      <c r="D11" s="1114" t="s">
        <v>586</v>
      </c>
      <c r="E11" s="1115"/>
      <c r="F11" s="596"/>
      <c r="G11" s="945" t="s">
        <v>291</v>
      </c>
      <c r="H11" s="596"/>
      <c r="I11" s="946" t="s">
        <v>291</v>
      </c>
      <c r="J11" s="946" t="s">
        <v>291</v>
      </c>
      <c r="K11" s="596"/>
      <c r="L11" s="946" t="s">
        <v>291</v>
      </c>
      <c r="M11" s="596"/>
      <c r="N11" s="760" t="s">
        <v>589</v>
      </c>
      <c r="O11" s="760" t="s">
        <v>590</v>
      </c>
      <c r="P11" s="760" t="s">
        <v>592</v>
      </c>
      <c r="Q11" s="760" t="s">
        <v>291</v>
      </c>
      <c r="R11" s="760" t="s">
        <v>589</v>
      </c>
      <c r="S11" s="760" t="s">
        <v>589</v>
      </c>
      <c r="T11" s="760" t="s">
        <v>589</v>
      </c>
      <c r="U11" s="760" t="s">
        <v>596</v>
      </c>
      <c r="V11" s="596"/>
      <c r="W11" s="991" t="s">
        <v>291</v>
      </c>
      <c r="X11" s="1018" t="s">
        <v>29</v>
      </c>
      <c r="Y11" s="596"/>
      <c r="Z11" s="1018" t="s">
        <v>33</v>
      </c>
      <c r="AA11" s="596"/>
      <c r="AB11" s="1018" t="s">
        <v>33</v>
      </c>
      <c r="AC11" s="596"/>
      <c r="AD11" s="992" t="s">
        <v>291</v>
      </c>
      <c r="AE11" s="596"/>
      <c r="AF11" s="937" t="s">
        <v>634</v>
      </c>
      <c r="AG11" s="937" t="s">
        <v>589</v>
      </c>
      <c r="AH11" s="937" t="s">
        <v>590</v>
      </c>
      <c r="AI11" s="937" t="s">
        <v>635</v>
      </c>
      <c r="AJ11" s="937" t="s">
        <v>636</v>
      </c>
      <c r="AK11" s="937" t="s">
        <v>589</v>
      </c>
      <c r="AL11" s="937" t="s">
        <v>636</v>
      </c>
      <c r="AM11" s="937" t="s">
        <v>637</v>
      </c>
      <c r="AN11" s="937" t="s">
        <v>589</v>
      </c>
      <c r="AO11" s="937" t="s">
        <v>589</v>
      </c>
      <c r="AP11" s="937" t="s">
        <v>590</v>
      </c>
      <c r="AQ11" s="937" t="s">
        <v>589</v>
      </c>
      <c r="AR11" s="937" t="s">
        <v>637</v>
      </c>
      <c r="AS11" s="937" t="s">
        <v>589</v>
      </c>
      <c r="AT11" s="937" t="s">
        <v>637</v>
      </c>
      <c r="AU11" s="937" t="s">
        <v>636</v>
      </c>
      <c r="AV11" s="937" t="s">
        <v>636</v>
      </c>
      <c r="AW11" s="937" t="s">
        <v>589</v>
      </c>
      <c r="AX11" s="937" t="s">
        <v>636</v>
      </c>
      <c r="AY11" s="937" t="s">
        <v>590</v>
      </c>
      <c r="AZ11" s="596"/>
      <c r="BA11" s="937" t="s">
        <v>638</v>
      </c>
      <c r="BB11" s="937" t="s">
        <v>589</v>
      </c>
      <c r="BC11" s="937" t="s">
        <v>590</v>
      </c>
      <c r="BD11" s="937" t="s">
        <v>589</v>
      </c>
      <c r="BE11" s="937" t="s">
        <v>637</v>
      </c>
      <c r="BF11" s="937" t="s">
        <v>590</v>
      </c>
      <c r="BG11" s="937" t="s">
        <v>638</v>
      </c>
      <c r="BH11" s="937" t="s">
        <v>590</v>
      </c>
      <c r="BI11" s="937" t="s">
        <v>590</v>
      </c>
      <c r="BJ11" s="596"/>
      <c r="BK11" s="528" t="s">
        <v>590</v>
      </c>
      <c r="BL11" s="891" t="s">
        <v>589</v>
      </c>
      <c r="BM11" s="894" t="s">
        <v>650</v>
      </c>
      <c r="BN11" s="890" t="s">
        <v>589</v>
      </c>
      <c r="BO11" s="894" t="s">
        <v>650</v>
      </c>
      <c r="BP11" s="892" t="s">
        <v>650</v>
      </c>
      <c r="BQ11" s="596"/>
      <c r="BR11" s="526" t="s">
        <v>590</v>
      </c>
      <c r="BS11" s="890" t="s">
        <v>590</v>
      </c>
      <c r="BT11" s="894" t="s">
        <v>590</v>
      </c>
      <c r="BU11" s="890" t="s">
        <v>638</v>
      </c>
      <c r="BV11" s="894" t="s">
        <v>638</v>
      </c>
      <c r="BW11" s="890" t="s">
        <v>638</v>
      </c>
      <c r="BX11" s="527" t="s">
        <v>638</v>
      </c>
      <c r="BY11" s="596"/>
      <c r="BZ11" s="1124" t="s">
        <v>589</v>
      </c>
      <c r="CA11" s="1125"/>
      <c r="CB11" s="1130" t="s">
        <v>590</v>
      </c>
      <c r="CC11" s="1131"/>
      <c r="CD11" s="1127" t="s">
        <v>590</v>
      </c>
      <c r="CE11" s="1127"/>
      <c r="CF11" s="1131" t="s">
        <v>590</v>
      </c>
      <c r="CG11" s="1131"/>
      <c r="CH11" s="1180" t="s">
        <v>638</v>
      </c>
      <c r="CI11" s="1180"/>
      <c r="CJ11" s="1127" t="s">
        <v>638</v>
      </c>
      <c r="CK11" s="1133"/>
      <c r="CL11" s="596"/>
      <c r="CM11" s="1181" t="s">
        <v>638</v>
      </c>
      <c r="CN11" s="1127"/>
      <c r="CO11" s="1127" t="s">
        <v>589</v>
      </c>
      <c r="CP11" s="1127"/>
      <c r="CQ11" s="1127" t="s">
        <v>650</v>
      </c>
      <c r="CR11" s="1127"/>
      <c r="CS11" s="1127" t="s">
        <v>638</v>
      </c>
      <c r="CT11" s="1127"/>
      <c r="CU11" s="1127" t="s">
        <v>638</v>
      </c>
      <c r="CV11" s="1127"/>
      <c r="CW11" s="1127" t="s">
        <v>590</v>
      </c>
      <c r="CX11" s="1182"/>
      <c r="CY11" s="596"/>
      <c r="CZ11" s="1183" t="s">
        <v>589</v>
      </c>
      <c r="DA11" s="1127"/>
      <c r="DB11" s="1127" t="s">
        <v>590</v>
      </c>
      <c r="DC11" s="1127"/>
      <c r="DD11" s="1127" t="s">
        <v>638</v>
      </c>
      <c r="DE11" s="1133"/>
      <c r="DF11" s="596"/>
      <c r="DG11" s="1161"/>
      <c r="DH11" s="1162"/>
      <c r="DI11" s="596"/>
      <c r="DK11" s="739"/>
    </row>
    <row r="12" spans="1:117" s="537" customFormat="1" ht="18" customHeight="1" thickBot="1">
      <c r="A12" s="1005"/>
      <c r="B12" s="1006" t="s">
        <v>584</v>
      </c>
      <c r="C12" s="1007"/>
      <c r="D12" s="1116" t="s">
        <v>584</v>
      </c>
      <c r="E12" s="1117"/>
      <c r="F12" s="1005"/>
      <c r="G12" s="1008" t="s">
        <v>291</v>
      </c>
      <c r="H12" s="1005"/>
      <c r="I12" s="1009" t="s">
        <v>291</v>
      </c>
      <c r="J12" s="1009" t="s">
        <v>291</v>
      </c>
      <c r="K12" s="1005"/>
      <c r="L12" s="1009" t="s">
        <v>291</v>
      </c>
      <c r="M12" s="1005"/>
      <c r="N12" s="1010" t="s">
        <v>291</v>
      </c>
      <c r="O12" s="1010" t="s">
        <v>291</v>
      </c>
      <c r="P12" s="1010" t="s">
        <v>593</v>
      </c>
      <c r="Q12" s="1010" t="s">
        <v>291</v>
      </c>
      <c r="R12" s="1010" t="s">
        <v>291</v>
      </c>
      <c r="S12" s="1010" t="s">
        <v>291</v>
      </c>
      <c r="T12" s="1010" t="s">
        <v>291</v>
      </c>
      <c r="U12" s="1010" t="s">
        <v>291</v>
      </c>
      <c r="V12" s="1005"/>
      <c r="W12" s="991" t="s">
        <v>291</v>
      </c>
      <c r="X12" s="1011" t="s">
        <v>291</v>
      </c>
      <c r="Y12" s="1005"/>
      <c r="Z12" s="1011" t="s">
        <v>597</v>
      </c>
      <c r="AA12" s="1005"/>
      <c r="AB12" s="1011" t="s">
        <v>598</v>
      </c>
      <c r="AC12" s="1005"/>
      <c r="AD12" s="1012" t="s">
        <v>291</v>
      </c>
      <c r="AE12" s="1005"/>
      <c r="AF12" s="1013" t="s">
        <v>291</v>
      </c>
      <c r="AG12" s="1013" t="s">
        <v>291</v>
      </c>
      <c r="AH12" s="1013" t="s">
        <v>291</v>
      </c>
      <c r="AI12" s="1013" t="s">
        <v>291</v>
      </c>
      <c r="AJ12" s="1013" t="s">
        <v>291</v>
      </c>
      <c r="AK12" s="1013" t="s">
        <v>291</v>
      </c>
      <c r="AL12" s="1013" t="s">
        <v>291</v>
      </c>
      <c r="AM12" s="1013" t="s">
        <v>291</v>
      </c>
      <c r="AN12" s="1013" t="s">
        <v>291</v>
      </c>
      <c r="AO12" s="1013" t="s">
        <v>291</v>
      </c>
      <c r="AP12" s="1013" t="s">
        <v>291</v>
      </c>
      <c r="AQ12" s="1013" t="s">
        <v>291</v>
      </c>
      <c r="AR12" s="1013" t="s">
        <v>291</v>
      </c>
      <c r="AS12" s="1013" t="s">
        <v>291</v>
      </c>
      <c r="AT12" s="1013" t="s">
        <v>291</v>
      </c>
      <c r="AU12" s="1013" t="s">
        <v>291</v>
      </c>
      <c r="AV12" s="1013" t="s">
        <v>291</v>
      </c>
      <c r="AW12" s="1013" t="s">
        <v>291</v>
      </c>
      <c r="AX12" s="1013" t="s">
        <v>291</v>
      </c>
      <c r="AY12" s="1013" t="s">
        <v>291</v>
      </c>
      <c r="AZ12" s="1005"/>
      <c r="BA12" s="1013" t="s">
        <v>291</v>
      </c>
      <c r="BB12" s="1013" t="s">
        <v>291</v>
      </c>
      <c r="BC12" s="1013" t="s">
        <v>291</v>
      </c>
      <c r="BD12" s="1013" t="s">
        <v>291</v>
      </c>
      <c r="BE12" s="1013" t="s">
        <v>291</v>
      </c>
      <c r="BF12" s="1013" t="s">
        <v>291</v>
      </c>
      <c r="BG12" s="1013" t="s">
        <v>291</v>
      </c>
      <c r="BH12" s="1013" t="s">
        <v>291</v>
      </c>
      <c r="BI12" s="1013" t="s">
        <v>291</v>
      </c>
      <c r="BJ12" s="1005"/>
      <c r="BK12" s="1014" t="s">
        <v>642</v>
      </c>
      <c r="BL12" s="1015" t="s">
        <v>642</v>
      </c>
      <c r="BM12" s="401" t="s">
        <v>642</v>
      </c>
      <c r="BN12" s="402" t="s">
        <v>642</v>
      </c>
      <c r="BO12" s="401" t="s">
        <v>642</v>
      </c>
      <c r="BP12" s="1016" t="s">
        <v>642</v>
      </c>
      <c r="BQ12" s="1005"/>
      <c r="BR12" s="529" t="s">
        <v>642</v>
      </c>
      <c r="BS12" s="402" t="s">
        <v>642</v>
      </c>
      <c r="BT12" s="401" t="s">
        <v>642</v>
      </c>
      <c r="BU12" s="402" t="s">
        <v>642</v>
      </c>
      <c r="BV12" s="401" t="s">
        <v>642</v>
      </c>
      <c r="BW12" s="402" t="s">
        <v>642</v>
      </c>
      <c r="BX12" s="1017" t="s">
        <v>642</v>
      </c>
      <c r="BY12" s="1005"/>
      <c r="BZ12" s="1216" t="s">
        <v>642</v>
      </c>
      <c r="CA12" s="1213"/>
      <c r="CB12" s="1217" t="s">
        <v>642</v>
      </c>
      <c r="CC12" s="1218"/>
      <c r="CD12" s="1219" t="s">
        <v>642</v>
      </c>
      <c r="CE12" s="1219"/>
      <c r="CF12" s="1218" t="s">
        <v>642</v>
      </c>
      <c r="CG12" s="1218"/>
      <c r="CH12" s="1212" t="s">
        <v>642</v>
      </c>
      <c r="CI12" s="1212"/>
      <c r="CJ12" s="1212" t="s">
        <v>642</v>
      </c>
      <c r="CK12" s="1215"/>
      <c r="CL12" s="1005"/>
      <c r="CM12" s="1216" t="s">
        <v>642</v>
      </c>
      <c r="CN12" s="1212"/>
      <c r="CO12" s="1212" t="s">
        <v>642</v>
      </c>
      <c r="CP12" s="1212"/>
      <c r="CQ12" s="1212" t="s">
        <v>642</v>
      </c>
      <c r="CR12" s="1212"/>
      <c r="CS12" s="1212" t="s">
        <v>642</v>
      </c>
      <c r="CT12" s="1212"/>
      <c r="CU12" s="1212" t="s">
        <v>642</v>
      </c>
      <c r="CV12" s="1212"/>
      <c r="CW12" s="1212" t="s">
        <v>642</v>
      </c>
      <c r="CX12" s="1213"/>
      <c r="CY12" s="1005"/>
      <c r="CZ12" s="1214" t="s">
        <v>642</v>
      </c>
      <c r="DA12" s="1212"/>
      <c r="DB12" s="1212" t="s">
        <v>642</v>
      </c>
      <c r="DC12" s="1212"/>
      <c r="DD12" s="1212" t="s">
        <v>642</v>
      </c>
      <c r="DE12" s="1215"/>
      <c r="DF12" s="1005"/>
      <c r="DG12" s="1216"/>
      <c r="DH12" s="1213"/>
      <c r="DI12" s="1005"/>
      <c r="DK12" s="739"/>
    </row>
    <row r="13" spans="1:117" s="737" customFormat="1" ht="18.75" customHeight="1">
      <c r="A13" s="609"/>
      <c r="B13" s="1204" t="s">
        <v>59</v>
      </c>
      <c r="C13" s="1206" t="s">
        <v>60</v>
      </c>
      <c r="D13" s="1208" t="s">
        <v>189</v>
      </c>
      <c r="E13" s="1209"/>
      <c r="F13" s="609"/>
      <c r="G13" s="790"/>
      <c r="H13" s="609"/>
      <c r="I13" s="610"/>
      <c r="J13" s="610"/>
      <c r="K13" s="609"/>
      <c r="L13" s="610"/>
      <c r="M13" s="609"/>
      <c r="N13" s="1032" t="s">
        <v>645</v>
      </c>
      <c r="O13" s="610"/>
      <c r="P13" s="1032" t="s">
        <v>646</v>
      </c>
      <c r="Q13" s="610"/>
      <c r="R13" s="610"/>
      <c r="S13" s="610"/>
      <c r="T13" s="610"/>
      <c r="U13" s="610"/>
      <c r="V13" s="609"/>
      <c r="W13" s="790"/>
      <c r="X13" s="610"/>
      <c r="Y13" s="609"/>
      <c r="Z13" s="610"/>
      <c r="AA13" s="609"/>
      <c r="AB13" s="610"/>
      <c r="AC13" s="609"/>
      <c r="AD13" s="610"/>
      <c r="AE13" s="609"/>
      <c r="AF13" s="1003"/>
      <c r="AG13" s="1003"/>
      <c r="AH13" s="1003"/>
      <c r="AI13" s="1003"/>
      <c r="AJ13" s="1003"/>
      <c r="AK13" s="1003"/>
      <c r="AL13" s="1003"/>
      <c r="AM13" s="1003"/>
      <c r="AN13" s="1003"/>
      <c r="AO13" s="1003"/>
      <c r="AP13" s="1003"/>
      <c r="AQ13" s="1003"/>
      <c r="AR13" s="1003"/>
      <c r="AS13" s="1003"/>
      <c r="AT13" s="1003"/>
      <c r="AU13" s="1003"/>
      <c r="AV13" s="1003"/>
      <c r="AW13" s="1003"/>
      <c r="AX13" s="1003"/>
      <c r="AY13" s="1003"/>
      <c r="AZ13" s="1004"/>
      <c r="BA13" s="1003"/>
      <c r="BB13" s="1003"/>
      <c r="BC13" s="1003"/>
      <c r="BD13" s="1003"/>
      <c r="BE13" s="1003"/>
      <c r="BF13" s="1003"/>
      <c r="BG13" s="1003"/>
      <c r="BH13" s="1003"/>
      <c r="BI13" s="1003"/>
      <c r="BJ13" s="609"/>
      <c r="BK13" s="611"/>
      <c r="BL13" s="1032" t="s">
        <v>644</v>
      </c>
      <c r="BM13" s="610"/>
      <c r="BN13" s="610"/>
      <c r="BO13" s="610"/>
      <c r="BP13" s="610"/>
      <c r="BQ13" s="609"/>
      <c r="BR13" s="612"/>
      <c r="BS13" s="613"/>
      <c r="BT13" s="613"/>
      <c r="BU13" s="613"/>
      <c r="BV13" s="1033" t="s">
        <v>644</v>
      </c>
      <c r="BW13" s="1033" t="s">
        <v>644</v>
      </c>
      <c r="BX13" s="613"/>
      <c r="BY13" s="609"/>
      <c r="BZ13" s="613"/>
      <c r="CA13" s="614"/>
      <c r="CB13" s="613"/>
      <c r="CC13" s="613"/>
      <c r="CD13" s="613"/>
      <c r="CE13" s="613"/>
      <c r="CF13" s="613"/>
      <c r="CG13" s="613"/>
      <c r="CH13" s="613"/>
      <c r="CI13" s="613"/>
      <c r="CJ13" s="613"/>
      <c r="CK13" s="613"/>
      <c r="CL13" s="609"/>
      <c r="CM13" s="612"/>
      <c r="CN13" s="613"/>
      <c r="CO13" s="613"/>
      <c r="CP13" s="613"/>
      <c r="CQ13" s="613"/>
      <c r="CR13" s="613"/>
      <c r="CS13" s="613"/>
      <c r="CT13" s="613"/>
      <c r="CU13" s="613"/>
      <c r="CV13" s="613"/>
      <c r="CW13" s="613"/>
      <c r="CX13" s="614"/>
      <c r="CY13" s="609"/>
      <c r="CZ13" s="613"/>
      <c r="DA13" s="613"/>
      <c r="DB13" s="613"/>
      <c r="DC13" s="613"/>
      <c r="DD13" s="613"/>
      <c r="DE13" s="613"/>
      <c r="DF13" s="609"/>
      <c r="DG13" s="612"/>
      <c r="DH13" s="614"/>
      <c r="DI13" s="609"/>
      <c r="DK13" s="1224" t="s">
        <v>667</v>
      </c>
      <c r="DL13" s="1220" t="s">
        <v>189</v>
      </c>
      <c r="DM13" s="1221"/>
    </row>
    <row r="14" spans="1:117" s="537" customFormat="1" ht="18.75" customHeight="1">
      <c r="A14" s="615"/>
      <c r="B14" s="1204"/>
      <c r="C14" s="1206"/>
      <c r="D14" s="1210"/>
      <c r="E14" s="1211"/>
      <c r="F14" s="615"/>
      <c r="G14" s="405"/>
      <c r="H14" s="615"/>
      <c r="I14" s="405"/>
      <c r="J14" s="405"/>
      <c r="K14" s="615"/>
      <c r="L14" s="405"/>
      <c r="M14" s="615"/>
      <c r="N14" s="405"/>
      <c r="O14" s="405"/>
      <c r="P14" s="405"/>
      <c r="Q14" s="405"/>
      <c r="R14" s="405"/>
      <c r="S14" s="405"/>
      <c r="T14" s="405"/>
      <c r="U14" s="405"/>
      <c r="V14" s="615"/>
      <c r="W14" s="405"/>
      <c r="X14" s="405"/>
      <c r="Y14" s="615"/>
      <c r="Z14" s="405"/>
      <c r="AA14" s="615"/>
      <c r="AB14" s="405"/>
      <c r="AC14" s="615"/>
      <c r="AD14" s="405"/>
      <c r="AE14" s="615"/>
      <c r="AF14" s="541"/>
      <c r="AG14" s="541"/>
      <c r="AH14" s="541"/>
      <c r="AI14" s="541"/>
      <c r="AJ14" s="541"/>
      <c r="AK14" s="541"/>
      <c r="AL14" s="541"/>
      <c r="AM14" s="541"/>
      <c r="AN14" s="541"/>
      <c r="AO14" s="541"/>
      <c r="AP14" s="541"/>
      <c r="AQ14" s="541"/>
      <c r="AR14" s="541"/>
      <c r="AS14" s="541"/>
      <c r="AT14" s="541"/>
      <c r="AU14" s="541"/>
      <c r="AV14" s="541"/>
      <c r="AW14" s="541"/>
      <c r="AX14" s="541"/>
      <c r="AY14" s="541"/>
      <c r="AZ14" s="615"/>
      <c r="BA14" s="541"/>
      <c r="BB14" s="541"/>
      <c r="BC14" s="541"/>
      <c r="BD14" s="541"/>
      <c r="BE14" s="541"/>
      <c r="BF14" s="541"/>
      <c r="BG14" s="541"/>
      <c r="BH14" s="541"/>
      <c r="BI14" s="541"/>
      <c r="BJ14" s="615"/>
      <c r="BK14" s="541"/>
      <c r="BL14" s="405"/>
      <c r="BM14" s="405"/>
      <c r="BN14" s="405"/>
      <c r="BO14" s="405"/>
      <c r="BP14" s="405"/>
      <c r="BQ14" s="615"/>
      <c r="BR14" s="538"/>
      <c r="BS14" s="539"/>
      <c r="BT14" s="539"/>
      <c r="BU14" s="539"/>
      <c r="BV14" s="539"/>
      <c r="BW14" s="539"/>
      <c r="BX14" s="539"/>
      <c r="BY14" s="615"/>
      <c r="BZ14" s="539"/>
      <c r="CA14" s="540"/>
      <c r="CB14" s="405"/>
      <c r="CC14" s="405"/>
      <c r="CD14" s="405"/>
      <c r="CE14" s="405"/>
      <c r="CF14" s="405"/>
      <c r="CG14" s="405"/>
      <c r="CH14" s="405"/>
      <c r="CI14" s="406"/>
      <c r="CJ14" s="405"/>
      <c r="CK14" s="406"/>
      <c r="CL14" s="615"/>
      <c r="CM14" s="538"/>
      <c r="CN14" s="616"/>
      <c r="CO14" s="539"/>
      <c r="CP14" s="616"/>
      <c r="CQ14" s="539"/>
      <c r="CR14" s="616"/>
      <c r="CS14" s="539"/>
      <c r="CT14" s="616"/>
      <c r="CU14" s="539"/>
      <c r="CV14" s="616"/>
      <c r="CW14" s="539"/>
      <c r="CX14" s="617"/>
      <c r="CY14" s="615"/>
      <c r="CZ14" s="405"/>
      <c r="DA14" s="406"/>
      <c r="DB14" s="405"/>
      <c r="DC14" s="406"/>
      <c r="DD14" s="405"/>
      <c r="DE14" s="406"/>
      <c r="DF14" s="615"/>
      <c r="DG14" s="538"/>
      <c r="DH14" s="617"/>
      <c r="DI14" s="615"/>
      <c r="DK14" s="1225"/>
      <c r="DL14" s="1222"/>
      <c r="DM14" s="1223"/>
    </row>
    <row r="15" spans="1:117" s="537" customFormat="1" ht="18.75" customHeight="1" thickBot="1">
      <c r="A15" s="615"/>
      <c r="B15" s="1205"/>
      <c r="C15" s="1207"/>
      <c r="D15" s="652" t="s">
        <v>10</v>
      </c>
      <c r="E15" s="653" t="s">
        <v>42</v>
      </c>
      <c r="F15" s="615"/>
      <c r="G15" s="405"/>
      <c r="H15" s="615"/>
      <c r="I15" s="405"/>
      <c r="J15" s="405"/>
      <c r="K15" s="615"/>
      <c r="L15" s="405"/>
      <c r="M15" s="615"/>
      <c r="N15" s="405"/>
      <c r="O15" s="405"/>
      <c r="P15" s="405"/>
      <c r="Q15" s="405"/>
      <c r="R15" s="405"/>
      <c r="S15" s="405"/>
      <c r="T15" s="405"/>
      <c r="U15" s="405"/>
      <c r="V15" s="615"/>
      <c r="W15" s="405"/>
      <c r="X15" s="405"/>
      <c r="Y15" s="615"/>
      <c r="Z15" s="405"/>
      <c r="AA15" s="615"/>
      <c r="AB15" s="405"/>
      <c r="AC15" s="615"/>
      <c r="AD15" s="405"/>
      <c r="AE15" s="615"/>
      <c r="AF15" s="541"/>
      <c r="AG15" s="541"/>
      <c r="AH15" s="541"/>
      <c r="AI15" s="541"/>
      <c r="AJ15" s="541"/>
      <c r="AK15" s="541"/>
      <c r="AL15" s="541"/>
      <c r="AM15" s="541"/>
      <c r="AN15" s="541"/>
      <c r="AO15" s="541"/>
      <c r="AP15" s="541"/>
      <c r="AQ15" s="541"/>
      <c r="AR15" s="541"/>
      <c r="AS15" s="541"/>
      <c r="AT15" s="541"/>
      <c r="AU15" s="541"/>
      <c r="AV15" s="541"/>
      <c r="AW15" s="541"/>
      <c r="AX15" s="541"/>
      <c r="AY15" s="541"/>
      <c r="AZ15" s="615"/>
      <c r="BA15" s="541"/>
      <c r="BB15" s="541"/>
      <c r="BC15" s="541"/>
      <c r="BD15" s="541"/>
      <c r="BE15" s="541"/>
      <c r="BF15" s="541"/>
      <c r="BG15" s="541"/>
      <c r="BH15" s="541"/>
      <c r="BI15" s="541"/>
      <c r="BJ15" s="615"/>
      <c r="BK15" s="541"/>
      <c r="BL15" s="405"/>
      <c r="BM15" s="405"/>
      <c r="BN15" s="405"/>
      <c r="BO15" s="405"/>
      <c r="BP15" s="405"/>
      <c r="BQ15" s="615"/>
      <c r="BR15" s="538"/>
      <c r="BS15" s="539"/>
      <c r="BT15" s="539"/>
      <c r="BU15" s="539"/>
      <c r="BV15" s="539"/>
      <c r="BW15" s="539"/>
      <c r="BX15" s="539"/>
      <c r="BY15" s="615"/>
      <c r="BZ15" s="539" t="s">
        <v>223</v>
      </c>
      <c r="CA15" s="540" t="s">
        <v>224</v>
      </c>
      <c r="CB15" s="405" t="s">
        <v>223</v>
      </c>
      <c r="CC15" s="405" t="s">
        <v>224</v>
      </c>
      <c r="CD15" s="405" t="s">
        <v>223</v>
      </c>
      <c r="CE15" s="405" t="s">
        <v>224</v>
      </c>
      <c r="CF15" s="405" t="s">
        <v>223</v>
      </c>
      <c r="CG15" s="405" t="s">
        <v>224</v>
      </c>
      <c r="CH15" s="405" t="s">
        <v>223</v>
      </c>
      <c r="CI15" s="405" t="s">
        <v>224</v>
      </c>
      <c r="CJ15" s="405" t="s">
        <v>223</v>
      </c>
      <c r="CK15" s="405" t="s">
        <v>224</v>
      </c>
      <c r="CL15" s="615"/>
      <c r="CM15" s="538" t="s">
        <v>223</v>
      </c>
      <c r="CN15" s="539" t="s">
        <v>224</v>
      </c>
      <c r="CO15" s="539" t="s">
        <v>223</v>
      </c>
      <c r="CP15" s="539" t="s">
        <v>224</v>
      </c>
      <c r="CQ15" s="539" t="s">
        <v>223</v>
      </c>
      <c r="CR15" s="539" t="s">
        <v>224</v>
      </c>
      <c r="CS15" s="539" t="s">
        <v>223</v>
      </c>
      <c r="CT15" s="539" t="s">
        <v>224</v>
      </c>
      <c r="CU15" s="539" t="s">
        <v>223</v>
      </c>
      <c r="CV15" s="539" t="s">
        <v>224</v>
      </c>
      <c r="CW15" s="539" t="s">
        <v>223</v>
      </c>
      <c r="CX15" s="540" t="s">
        <v>224</v>
      </c>
      <c r="CY15" s="615"/>
      <c r="CZ15" s="405" t="s">
        <v>223</v>
      </c>
      <c r="DA15" s="405" t="s">
        <v>224</v>
      </c>
      <c r="DB15" s="405" t="s">
        <v>223</v>
      </c>
      <c r="DC15" s="405" t="s">
        <v>224</v>
      </c>
      <c r="DD15" s="405" t="s">
        <v>223</v>
      </c>
      <c r="DE15" s="405" t="s">
        <v>224</v>
      </c>
      <c r="DF15" s="615"/>
      <c r="DG15" s="538" t="s">
        <v>223</v>
      </c>
      <c r="DH15" s="540" t="s">
        <v>224</v>
      </c>
      <c r="DI15" s="615"/>
      <c r="DK15" s="1226"/>
      <c r="DL15" s="1035" t="s">
        <v>42</v>
      </c>
      <c r="DM15" s="1036" t="s">
        <v>10</v>
      </c>
    </row>
    <row r="16" spans="1:117" s="537" customFormat="1">
      <c r="A16" s="618"/>
      <c r="B16" s="493" t="s">
        <v>250</v>
      </c>
      <c r="C16" s="409" t="s">
        <v>251</v>
      </c>
      <c r="D16" s="650" t="s">
        <v>171</v>
      </c>
      <c r="E16" s="651" t="s">
        <v>123</v>
      </c>
      <c r="F16" s="618"/>
      <c r="G16" s="795" t="s">
        <v>291</v>
      </c>
      <c r="H16" s="796"/>
      <c r="I16" s="782" t="s">
        <v>291</v>
      </c>
      <c r="J16" s="782" t="s">
        <v>291</v>
      </c>
      <c r="K16" s="796"/>
      <c r="L16" s="782" t="s">
        <v>291</v>
      </c>
      <c r="M16" s="663"/>
      <c r="N16" s="782" t="s">
        <v>291</v>
      </c>
      <c r="O16" s="782" t="s">
        <v>291</v>
      </c>
      <c r="P16" s="782">
        <v>0</v>
      </c>
      <c r="Q16" s="782" t="s">
        <v>291</v>
      </c>
      <c r="R16" s="782" t="s">
        <v>291</v>
      </c>
      <c r="S16" s="782" t="s">
        <v>291</v>
      </c>
      <c r="T16" s="782" t="s">
        <v>291</v>
      </c>
      <c r="U16" s="782" t="s">
        <v>291</v>
      </c>
      <c r="V16" s="618"/>
      <c r="W16" s="765">
        <v>2</v>
      </c>
      <c r="X16" s="765">
        <v>0</v>
      </c>
      <c r="Y16" s="618"/>
      <c r="Z16" s="765">
        <v>0</v>
      </c>
      <c r="AA16" s="618"/>
      <c r="AB16" s="765">
        <v>0</v>
      </c>
      <c r="AC16" s="618"/>
      <c r="AD16" s="774">
        <v>0</v>
      </c>
      <c r="AE16" s="618"/>
      <c r="AF16" s="1087">
        <v>0</v>
      </c>
      <c r="AG16" s="1087">
        <v>0</v>
      </c>
      <c r="AH16" s="1087">
        <v>0</v>
      </c>
      <c r="AI16" s="1087">
        <v>0</v>
      </c>
      <c r="AJ16" s="1087">
        <v>0</v>
      </c>
      <c r="AK16" s="1087">
        <v>0</v>
      </c>
      <c r="AL16" s="1087">
        <v>0</v>
      </c>
      <c r="AM16" s="1087">
        <v>0</v>
      </c>
      <c r="AN16" s="1087">
        <v>0</v>
      </c>
      <c r="AO16" s="1087">
        <v>0</v>
      </c>
      <c r="AP16" s="1087">
        <v>0</v>
      </c>
      <c r="AQ16" s="1087">
        <v>0</v>
      </c>
      <c r="AR16" s="1087">
        <v>0</v>
      </c>
      <c r="AS16" s="1087">
        <v>0</v>
      </c>
      <c r="AT16" s="1087">
        <v>0</v>
      </c>
      <c r="AU16" s="1087">
        <v>0</v>
      </c>
      <c r="AV16" s="1087">
        <v>0</v>
      </c>
      <c r="AW16" s="1087">
        <v>0</v>
      </c>
      <c r="AX16" s="1087">
        <v>1</v>
      </c>
      <c r="AY16" s="1087">
        <v>0</v>
      </c>
      <c r="AZ16" s="1087"/>
      <c r="BA16" s="1087">
        <v>0</v>
      </c>
      <c r="BB16" s="1087">
        <v>0</v>
      </c>
      <c r="BC16" s="1087">
        <v>0</v>
      </c>
      <c r="BD16" s="1087">
        <v>0</v>
      </c>
      <c r="BE16" s="1087">
        <v>0</v>
      </c>
      <c r="BF16" s="1087">
        <v>0</v>
      </c>
      <c r="BG16" s="1087">
        <v>0</v>
      </c>
      <c r="BH16" s="1087">
        <v>0</v>
      </c>
      <c r="BI16" s="1087">
        <v>0</v>
      </c>
      <c r="BJ16" s="618"/>
      <c r="BK16" s="619">
        <v>3</v>
      </c>
      <c r="BL16" s="584">
        <v>1</v>
      </c>
      <c r="BM16" s="619">
        <v>0</v>
      </c>
      <c r="BN16" s="584">
        <v>0</v>
      </c>
      <c r="BO16" s="619">
        <v>0</v>
      </c>
      <c r="BP16" s="584">
        <v>0</v>
      </c>
      <c r="BQ16" s="618"/>
      <c r="BR16" s="619">
        <v>0</v>
      </c>
      <c r="BS16" s="584">
        <v>0</v>
      </c>
      <c r="BT16" s="619">
        <v>0</v>
      </c>
      <c r="BU16" s="584">
        <v>0</v>
      </c>
      <c r="BV16" s="619">
        <v>0</v>
      </c>
      <c r="BW16" s="584">
        <v>0</v>
      </c>
      <c r="BX16" s="619">
        <v>0</v>
      </c>
      <c r="BY16" s="618"/>
      <c r="BZ16" s="1097">
        <v>0</v>
      </c>
      <c r="CA16" s="416">
        <v>0</v>
      </c>
      <c r="CB16" s="1097">
        <v>0</v>
      </c>
      <c r="CC16" s="416">
        <v>0</v>
      </c>
      <c r="CD16" s="1097">
        <v>0</v>
      </c>
      <c r="CE16" s="416">
        <v>0</v>
      </c>
      <c r="CF16" s="1097">
        <v>0</v>
      </c>
      <c r="CG16" s="416">
        <v>0</v>
      </c>
      <c r="CH16" s="1097">
        <v>0</v>
      </c>
      <c r="CI16" s="416">
        <v>0</v>
      </c>
      <c r="CJ16" s="1097">
        <v>0</v>
      </c>
      <c r="CK16" s="416">
        <v>0</v>
      </c>
      <c r="CL16" s="618"/>
      <c r="CM16" s="1097">
        <v>0</v>
      </c>
      <c r="CN16" s="416">
        <v>0</v>
      </c>
      <c r="CO16" s="1097">
        <v>0</v>
      </c>
      <c r="CP16" s="416">
        <v>0</v>
      </c>
      <c r="CQ16" s="1097">
        <v>0</v>
      </c>
      <c r="CR16" s="416">
        <v>0</v>
      </c>
      <c r="CS16" s="1097">
        <v>0</v>
      </c>
      <c r="CT16" s="416">
        <v>0</v>
      </c>
      <c r="CU16" s="1097">
        <v>0</v>
      </c>
      <c r="CV16" s="416">
        <v>0</v>
      </c>
      <c r="CW16" s="1097">
        <v>0</v>
      </c>
      <c r="CX16" s="416">
        <v>0</v>
      </c>
      <c r="CY16" s="618"/>
      <c r="CZ16" s="1097">
        <v>0</v>
      </c>
      <c r="DA16" s="416">
        <v>0</v>
      </c>
      <c r="DB16" s="1097">
        <v>0</v>
      </c>
      <c r="DC16" s="416">
        <v>0</v>
      </c>
      <c r="DD16" s="1097">
        <v>0</v>
      </c>
      <c r="DE16" s="416">
        <v>0</v>
      </c>
      <c r="DF16" s="618"/>
      <c r="DG16" s="1097">
        <v>0</v>
      </c>
      <c r="DH16" s="416">
        <v>0</v>
      </c>
      <c r="DI16" s="618"/>
      <c r="DK16" s="1055">
        <f t="shared" ref="DK16:DK33" si="0">SUM(G16:DH16)</f>
        <v>7</v>
      </c>
      <c r="DL16" s="1037" t="s">
        <v>123</v>
      </c>
      <c r="DM16" s="983" t="s">
        <v>171</v>
      </c>
    </row>
    <row r="17" spans="1:117" s="537" customFormat="1">
      <c r="A17" s="620"/>
      <c r="B17" s="489" t="s">
        <v>252</v>
      </c>
      <c r="C17" s="490" t="s">
        <v>253</v>
      </c>
      <c r="D17" s="633" t="s">
        <v>214</v>
      </c>
      <c r="E17" s="634" t="s">
        <v>191</v>
      </c>
      <c r="F17" s="620"/>
      <c r="G17" s="797" t="s">
        <v>291</v>
      </c>
      <c r="H17" s="798"/>
      <c r="I17" s="783" t="s">
        <v>291</v>
      </c>
      <c r="J17" s="783" t="s">
        <v>291</v>
      </c>
      <c r="K17" s="798"/>
      <c r="L17" s="783" t="s">
        <v>291</v>
      </c>
      <c r="M17" s="664"/>
      <c r="N17" s="783" t="s">
        <v>291</v>
      </c>
      <c r="O17" s="783" t="s">
        <v>291</v>
      </c>
      <c r="P17" s="783">
        <v>0</v>
      </c>
      <c r="Q17" s="783" t="s">
        <v>291</v>
      </c>
      <c r="R17" s="783" t="s">
        <v>291</v>
      </c>
      <c r="S17" s="783" t="s">
        <v>291</v>
      </c>
      <c r="T17" s="783" t="s">
        <v>291</v>
      </c>
      <c r="U17" s="783" t="s">
        <v>291</v>
      </c>
      <c r="V17" s="620"/>
      <c r="W17" s="766" t="s">
        <v>291</v>
      </c>
      <c r="X17" s="766" t="s">
        <v>291</v>
      </c>
      <c r="Y17" s="664"/>
      <c r="Z17" s="766" t="s">
        <v>291</v>
      </c>
      <c r="AA17" s="664"/>
      <c r="AB17" s="766" t="s">
        <v>291</v>
      </c>
      <c r="AC17" s="664"/>
      <c r="AD17" s="775" t="s">
        <v>291</v>
      </c>
      <c r="AE17" s="620"/>
      <c r="AF17" s="1088" t="s">
        <v>291</v>
      </c>
      <c r="AG17" s="1088" t="s">
        <v>291</v>
      </c>
      <c r="AH17" s="1088" t="s">
        <v>291</v>
      </c>
      <c r="AI17" s="1088" t="s">
        <v>291</v>
      </c>
      <c r="AJ17" s="1088" t="s">
        <v>291</v>
      </c>
      <c r="AK17" s="1088" t="s">
        <v>291</v>
      </c>
      <c r="AL17" s="1088" t="s">
        <v>291</v>
      </c>
      <c r="AM17" s="1088" t="s">
        <v>291</v>
      </c>
      <c r="AN17" s="1088" t="s">
        <v>291</v>
      </c>
      <c r="AO17" s="1088" t="s">
        <v>291</v>
      </c>
      <c r="AP17" s="1088" t="s">
        <v>291</v>
      </c>
      <c r="AQ17" s="1088" t="s">
        <v>291</v>
      </c>
      <c r="AR17" s="1088" t="s">
        <v>291</v>
      </c>
      <c r="AS17" s="1088" t="s">
        <v>291</v>
      </c>
      <c r="AT17" s="1088" t="s">
        <v>291</v>
      </c>
      <c r="AU17" s="1088" t="s">
        <v>291</v>
      </c>
      <c r="AV17" s="1088" t="s">
        <v>291</v>
      </c>
      <c r="AW17" s="1088" t="s">
        <v>291</v>
      </c>
      <c r="AX17" s="1088" t="s">
        <v>291</v>
      </c>
      <c r="AY17" s="1088" t="s">
        <v>291</v>
      </c>
      <c r="AZ17" s="1089"/>
      <c r="BA17" s="1088" t="s">
        <v>291</v>
      </c>
      <c r="BB17" s="1088" t="s">
        <v>291</v>
      </c>
      <c r="BC17" s="1088" t="s">
        <v>291</v>
      </c>
      <c r="BD17" s="1088" t="s">
        <v>291</v>
      </c>
      <c r="BE17" s="1088" t="s">
        <v>291</v>
      </c>
      <c r="BF17" s="1088" t="s">
        <v>291</v>
      </c>
      <c r="BG17" s="1088" t="s">
        <v>291</v>
      </c>
      <c r="BH17" s="1088" t="s">
        <v>291</v>
      </c>
      <c r="BI17" s="1088" t="s">
        <v>291</v>
      </c>
      <c r="BJ17" s="620"/>
      <c r="BK17" s="646" t="s">
        <v>291</v>
      </c>
      <c r="BL17" s="1106">
        <v>0</v>
      </c>
      <c r="BM17" s="646" t="s">
        <v>291</v>
      </c>
      <c r="BN17" s="1106" t="s">
        <v>291</v>
      </c>
      <c r="BO17" s="646" t="s">
        <v>291</v>
      </c>
      <c r="BP17" s="1106" t="s">
        <v>291</v>
      </c>
      <c r="BQ17" s="620"/>
      <c r="BR17" s="646" t="s">
        <v>291</v>
      </c>
      <c r="BS17" s="530">
        <v>0</v>
      </c>
      <c r="BT17" s="528">
        <v>0</v>
      </c>
      <c r="BU17" s="530">
        <v>0</v>
      </c>
      <c r="BV17" s="528">
        <v>0</v>
      </c>
      <c r="BW17" s="530">
        <v>0</v>
      </c>
      <c r="BX17" s="528">
        <v>0</v>
      </c>
      <c r="BY17" s="620"/>
      <c r="BZ17" s="893">
        <v>0</v>
      </c>
      <c r="CA17" s="395">
        <v>0</v>
      </c>
      <c r="CB17" s="893">
        <v>0</v>
      </c>
      <c r="CC17" s="395">
        <v>0</v>
      </c>
      <c r="CD17" s="893">
        <v>0</v>
      </c>
      <c r="CE17" s="395">
        <v>0</v>
      </c>
      <c r="CF17" s="893">
        <v>0</v>
      </c>
      <c r="CG17" s="395">
        <v>0</v>
      </c>
      <c r="CH17" s="893">
        <v>0</v>
      </c>
      <c r="CI17" s="395">
        <v>0</v>
      </c>
      <c r="CJ17" s="893">
        <v>0</v>
      </c>
      <c r="CK17" s="395">
        <v>0</v>
      </c>
      <c r="CL17" s="620"/>
      <c r="CM17" s="893">
        <v>0</v>
      </c>
      <c r="CN17" s="395">
        <v>0</v>
      </c>
      <c r="CO17" s="893">
        <v>0</v>
      </c>
      <c r="CP17" s="395">
        <v>0</v>
      </c>
      <c r="CQ17" s="893">
        <v>0</v>
      </c>
      <c r="CR17" s="395">
        <v>0</v>
      </c>
      <c r="CS17" s="893">
        <v>0</v>
      </c>
      <c r="CT17" s="395">
        <v>0</v>
      </c>
      <c r="CU17" s="893">
        <v>0</v>
      </c>
      <c r="CV17" s="395">
        <v>0</v>
      </c>
      <c r="CW17" s="893">
        <v>0</v>
      </c>
      <c r="CX17" s="395">
        <v>0</v>
      </c>
      <c r="CY17" s="620"/>
      <c r="CZ17" s="893">
        <v>0</v>
      </c>
      <c r="DA17" s="395">
        <v>0</v>
      </c>
      <c r="DB17" s="893">
        <v>0</v>
      </c>
      <c r="DC17" s="395">
        <v>0</v>
      </c>
      <c r="DD17" s="893">
        <v>0</v>
      </c>
      <c r="DE17" s="395">
        <v>0</v>
      </c>
      <c r="DF17" s="620"/>
      <c r="DG17" s="893">
        <v>0</v>
      </c>
      <c r="DH17" s="395">
        <v>0</v>
      </c>
      <c r="DI17" s="620"/>
      <c r="DK17" s="1056">
        <f t="shared" si="0"/>
        <v>0</v>
      </c>
      <c r="DL17" s="1038" t="s">
        <v>191</v>
      </c>
      <c r="DM17" s="984" t="s">
        <v>214</v>
      </c>
    </row>
    <row r="18" spans="1:117" s="537" customFormat="1">
      <c r="A18" s="620"/>
      <c r="B18" s="489" t="s">
        <v>254</v>
      </c>
      <c r="C18" s="490" t="s">
        <v>255</v>
      </c>
      <c r="D18" s="633" t="s">
        <v>215</v>
      </c>
      <c r="E18" s="634" t="s">
        <v>192</v>
      </c>
      <c r="F18" s="620"/>
      <c r="G18" s="797" t="s">
        <v>291</v>
      </c>
      <c r="H18" s="798"/>
      <c r="I18" s="783" t="s">
        <v>291</v>
      </c>
      <c r="J18" s="783" t="s">
        <v>291</v>
      </c>
      <c r="K18" s="798"/>
      <c r="L18" s="783" t="s">
        <v>291</v>
      </c>
      <c r="M18" s="664"/>
      <c r="N18" s="783" t="s">
        <v>291</v>
      </c>
      <c r="O18" s="783" t="s">
        <v>291</v>
      </c>
      <c r="P18" s="783">
        <v>0</v>
      </c>
      <c r="Q18" s="783" t="s">
        <v>291</v>
      </c>
      <c r="R18" s="783" t="s">
        <v>291</v>
      </c>
      <c r="S18" s="783" t="s">
        <v>291</v>
      </c>
      <c r="T18" s="783" t="s">
        <v>291</v>
      </c>
      <c r="U18" s="783" t="s">
        <v>291</v>
      </c>
      <c r="V18" s="620"/>
      <c r="W18" s="766" t="s">
        <v>291</v>
      </c>
      <c r="X18" s="766" t="s">
        <v>291</v>
      </c>
      <c r="Y18" s="664"/>
      <c r="Z18" s="766" t="s">
        <v>291</v>
      </c>
      <c r="AA18" s="664"/>
      <c r="AB18" s="766" t="s">
        <v>291</v>
      </c>
      <c r="AC18" s="664"/>
      <c r="AD18" s="775" t="s">
        <v>291</v>
      </c>
      <c r="AE18" s="620"/>
      <c r="AF18" s="1088">
        <v>0</v>
      </c>
      <c r="AG18" s="1088">
        <v>0</v>
      </c>
      <c r="AH18" s="1088">
        <v>0</v>
      </c>
      <c r="AI18" s="1088">
        <v>0</v>
      </c>
      <c r="AJ18" s="1088">
        <v>0</v>
      </c>
      <c r="AK18" s="1088">
        <v>0</v>
      </c>
      <c r="AL18" s="1088">
        <v>0</v>
      </c>
      <c r="AM18" s="1088">
        <v>0</v>
      </c>
      <c r="AN18" s="1088">
        <v>0</v>
      </c>
      <c r="AO18" s="1088">
        <v>7</v>
      </c>
      <c r="AP18" s="1088">
        <v>3</v>
      </c>
      <c r="AQ18" s="1088">
        <v>0</v>
      </c>
      <c r="AR18" s="1088">
        <v>0</v>
      </c>
      <c r="AS18" s="1088">
        <v>3</v>
      </c>
      <c r="AT18" s="1088">
        <v>0</v>
      </c>
      <c r="AU18" s="1088">
        <v>0</v>
      </c>
      <c r="AV18" s="1088">
        <v>0</v>
      </c>
      <c r="AW18" s="1088">
        <v>0</v>
      </c>
      <c r="AX18" s="1088">
        <v>0</v>
      </c>
      <c r="AY18" s="1088">
        <v>0</v>
      </c>
      <c r="AZ18" s="1089"/>
      <c r="BA18" s="1088">
        <v>0</v>
      </c>
      <c r="BB18" s="1088">
        <v>2</v>
      </c>
      <c r="BC18" s="1088">
        <v>0</v>
      </c>
      <c r="BD18" s="1088">
        <v>0</v>
      </c>
      <c r="BE18" s="1088">
        <v>0</v>
      </c>
      <c r="BF18" s="1088">
        <v>1</v>
      </c>
      <c r="BG18" s="1088">
        <v>20</v>
      </c>
      <c r="BH18" s="1088">
        <v>0</v>
      </c>
      <c r="BI18" s="1088">
        <v>0</v>
      </c>
      <c r="BJ18" s="620"/>
      <c r="BK18" s="646" t="s">
        <v>291</v>
      </c>
      <c r="BL18" s="1106" t="s">
        <v>291</v>
      </c>
      <c r="BM18" s="646" t="s">
        <v>291</v>
      </c>
      <c r="BN18" s="1106" t="s">
        <v>291</v>
      </c>
      <c r="BO18" s="646" t="s">
        <v>291</v>
      </c>
      <c r="BP18" s="1106" t="s">
        <v>291</v>
      </c>
      <c r="BQ18" s="620"/>
      <c r="BR18" s="646" t="s">
        <v>291</v>
      </c>
      <c r="BS18" s="530">
        <v>21</v>
      </c>
      <c r="BT18" s="528">
        <v>27</v>
      </c>
      <c r="BU18" s="530">
        <v>0</v>
      </c>
      <c r="BV18" s="528">
        <v>0</v>
      </c>
      <c r="BW18" s="530">
        <v>0</v>
      </c>
      <c r="BX18" s="528">
        <v>0</v>
      </c>
      <c r="BY18" s="620"/>
      <c r="BZ18" s="893">
        <v>0</v>
      </c>
      <c r="CA18" s="395">
        <v>0</v>
      </c>
      <c r="CB18" s="893">
        <v>0</v>
      </c>
      <c r="CC18" s="395">
        <v>0</v>
      </c>
      <c r="CD18" s="893">
        <v>0</v>
      </c>
      <c r="CE18" s="395">
        <v>0</v>
      </c>
      <c r="CF18" s="893">
        <v>0</v>
      </c>
      <c r="CG18" s="395">
        <v>0</v>
      </c>
      <c r="CH18" s="893">
        <v>0</v>
      </c>
      <c r="CI18" s="395">
        <v>0</v>
      </c>
      <c r="CJ18" s="893">
        <v>0</v>
      </c>
      <c r="CK18" s="395">
        <v>0</v>
      </c>
      <c r="CL18" s="620"/>
      <c r="CM18" s="893">
        <v>0</v>
      </c>
      <c r="CN18" s="395">
        <v>0</v>
      </c>
      <c r="CO18" s="893">
        <v>0</v>
      </c>
      <c r="CP18" s="395">
        <v>0</v>
      </c>
      <c r="CQ18" s="893">
        <v>0</v>
      </c>
      <c r="CR18" s="395">
        <v>0</v>
      </c>
      <c r="CS18" s="893">
        <v>0</v>
      </c>
      <c r="CT18" s="395">
        <v>0</v>
      </c>
      <c r="CU18" s="893">
        <v>0</v>
      </c>
      <c r="CV18" s="395">
        <v>0</v>
      </c>
      <c r="CW18" s="893">
        <v>0</v>
      </c>
      <c r="CX18" s="395">
        <v>0</v>
      </c>
      <c r="CY18" s="620"/>
      <c r="CZ18" s="893">
        <v>0</v>
      </c>
      <c r="DA18" s="395">
        <v>0</v>
      </c>
      <c r="DB18" s="893">
        <v>0</v>
      </c>
      <c r="DC18" s="395">
        <v>0</v>
      </c>
      <c r="DD18" s="893">
        <v>0</v>
      </c>
      <c r="DE18" s="395">
        <v>0</v>
      </c>
      <c r="DF18" s="620"/>
      <c r="DG18" s="893">
        <v>0</v>
      </c>
      <c r="DH18" s="395">
        <v>0</v>
      </c>
      <c r="DI18" s="620"/>
      <c r="DK18" s="1056">
        <f t="shared" si="0"/>
        <v>84</v>
      </c>
      <c r="DL18" s="1038" t="s">
        <v>192</v>
      </c>
      <c r="DM18" s="984" t="s">
        <v>215</v>
      </c>
    </row>
    <row r="19" spans="1:117" s="739" customFormat="1" ht="31.5" customHeight="1">
      <c r="A19" s="622"/>
      <c r="B19" s="649">
        <v>59.711150000000004</v>
      </c>
      <c r="C19" s="623">
        <v>-154.34326999999999</v>
      </c>
      <c r="D19" s="648" t="s">
        <v>289</v>
      </c>
      <c r="E19" s="625" t="s">
        <v>9</v>
      </c>
      <c r="F19" s="622"/>
      <c r="G19" s="667" t="s">
        <v>291</v>
      </c>
      <c r="H19" s="665"/>
      <c r="I19" s="668" t="s">
        <v>291</v>
      </c>
      <c r="J19" s="668" t="s">
        <v>291</v>
      </c>
      <c r="K19" s="665"/>
      <c r="L19" s="668" t="s">
        <v>291</v>
      </c>
      <c r="M19" s="665"/>
      <c r="N19" s="668">
        <v>0</v>
      </c>
      <c r="O19" s="668" t="s">
        <v>291</v>
      </c>
      <c r="P19" s="668" t="s">
        <v>291</v>
      </c>
      <c r="Q19" s="668" t="s">
        <v>291</v>
      </c>
      <c r="R19" s="668" t="s">
        <v>291</v>
      </c>
      <c r="S19" s="668" t="s">
        <v>291</v>
      </c>
      <c r="T19" s="668" t="s">
        <v>291</v>
      </c>
      <c r="U19" s="668" t="s">
        <v>291</v>
      </c>
      <c r="V19" s="622"/>
      <c r="W19" s="668" t="s">
        <v>291</v>
      </c>
      <c r="X19" s="668" t="s">
        <v>291</v>
      </c>
      <c r="Y19" s="665"/>
      <c r="Z19" s="668" t="s">
        <v>291</v>
      </c>
      <c r="AA19" s="665"/>
      <c r="AB19" s="668" t="s">
        <v>291</v>
      </c>
      <c r="AC19" s="665"/>
      <c r="AD19" s="669" t="s">
        <v>291</v>
      </c>
      <c r="AE19" s="622"/>
      <c r="AF19" s="1090">
        <v>0</v>
      </c>
      <c r="AG19" s="1090">
        <v>0</v>
      </c>
      <c r="AH19" s="1090">
        <v>0</v>
      </c>
      <c r="AI19" s="1090">
        <v>0</v>
      </c>
      <c r="AJ19" s="1090">
        <v>0</v>
      </c>
      <c r="AK19" s="1090">
        <v>0</v>
      </c>
      <c r="AL19" s="1090">
        <v>0</v>
      </c>
      <c r="AM19" s="1090">
        <v>0</v>
      </c>
      <c r="AN19" s="1090">
        <v>76</v>
      </c>
      <c r="AO19" s="1090">
        <v>61</v>
      </c>
      <c r="AP19" s="1090">
        <v>3</v>
      </c>
      <c r="AQ19" s="1090">
        <v>49</v>
      </c>
      <c r="AR19" s="1090">
        <v>35</v>
      </c>
      <c r="AS19" s="1090">
        <v>0</v>
      </c>
      <c r="AT19" s="1090">
        <v>0</v>
      </c>
      <c r="AU19" s="1090">
        <v>0</v>
      </c>
      <c r="AV19" s="1090">
        <v>62</v>
      </c>
      <c r="AW19" s="1090">
        <v>0</v>
      </c>
      <c r="AX19" s="1090">
        <v>0</v>
      </c>
      <c r="AY19" s="1090">
        <v>0</v>
      </c>
      <c r="AZ19" s="969"/>
      <c r="BA19" s="1090">
        <v>0</v>
      </c>
      <c r="BB19" s="1090">
        <v>0</v>
      </c>
      <c r="BC19" s="1090">
        <v>152</v>
      </c>
      <c r="BD19" s="1090">
        <v>15</v>
      </c>
      <c r="BE19" s="1090">
        <v>0</v>
      </c>
      <c r="BF19" s="1090">
        <v>0</v>
      </c>
      <c r="BG19" s="1090">
        <v>0</v>
      </c>
      <c r="BH19" s="1090">
        <v>0</v>
      </c>
      <c r="BI19" s="1090">
        <v>0</v>
      </c>
      <c r="BJ19" s="622"/>
      <c r="BK19" s="1103">
        <f>23+97</f>
        <v>120</v>
      </c>
      <c r="BL19" s="627">
        <f>51+2+4</f>
        <v>57</v>
      </c>
      <c r="BM19" s="1103">
        <f>10+55+57</f>
        <v>122</v>
      </c>
      <c r="BN19" s="627">
        <v>17</v>
      </c>
      <c r="BO19" s="596">
        <v>0</v>
      </c>
      <c r="BP19" s="596">
        <v>0</v>
      </c>
      <c r="BQ19" s="622"/>
      <c r="BR19" s="596">
        <v>0</v>
      </c>
      <c r="BS19" s="596">
        <v>0</v>
      </c>
      <c r="BT19" s="596">
        <v>0</v>
      </c>
      <c r="BU19" s="596">
        <v>0</v>
      </c>
      <c r="BV19" s="596">
        <v>0</v>
      </c>
      <c r="BW19" s="596">
        <v>0</v>
      </c>
      <c r="BX19" s="1103">
        <v>1</v>
      </c>
      <c r="BY19" s="622"/>
      <c r="BZ19" s="624">
        <v>0</v>
      </c>
      <c r="CA19" s="625">
        <v>0</v>
      </c>
      <c r="CB19" s="624">
        <v>0</v>
      </c>
      <c r="CC19" s="625">
        <v>0</v>
      </c>
      <c r="CD19" s="895">
        <v>94</v>
      </c>
      <c r="CE19" s="1102">
        <v>37</v>
      </c>
      <c r="CF19" s="895">
        <v>105</v>
      </c>
      <c r="CG19" s="1102">
        <v>45</v>
      </c>
      <c r="CH19" s="895">
        <v>4</v>
      </c>
      <c r="CI19" s="1102">
        <v>0</v>
      </c>
      <c r="CJ19" s="895">
        <v>0</v>
      </c>
      <c r="CK19" s="1102">
        <v>0</v>
      </c>
      <c r="CL19" s="622"/>
      <c r="CM19" s="895">
        <v>0</v>
      </c>
      <c r="CN19" s="1102">
        <v>0</v>
      </c>
      <c r="CO19" s="895">
        <v>39</v>
      </c>
      <c r="CP19" s="1102">
        <v>3</v>
      </c>
      <c r="CQ19" s="895">
        <v>104</v>
      </c>
      <c r="CR19" s="1102">
        <v>35</v>
      </c>
      <c r="CS19" s="895">
        <v>37</v>
      </c>
      <c r="CT19" s="1102">
        <v>5</v>
      </c>
      <c r="CU19" s="895">
        <v>49</v>
      </c>
      <c r="CV19" s="1102">
        <v>15</v>
      </c>
      <c r="CW19" s="895">
        <v>0</v>
      </c>
      <c r="CX19" s="1102">
        <v>0</v>
      </c>
      <c r="CY19" s="622"/>
      <c r="CZ19" s="895">
        <v>0</v>
      </c>
      <c r="DA19" s="1102">
        <v>0</v>
      </c>
      <c r="DB19" s="895">
        <v>102</v>
      </c>
      <c r="DC19" s="1102">
        <v>38</v>
      </c>
      <c r="DD19" s="895">
        <v>115</v>
      </c>
      <c r="DE19" s="1102">
        <v>0</v>
      </c>
      <c r="DF19" s="622"/>
      <c r="DG19" s="895">
        <v>0</v>
      </c>
      <c r="DH19" s="1102">
        <v>0</v>
      </c>
      <c r="DI19" s="622"/>
      <c r="DK19" s="1056">
        <f t="shared" si="0"/>
        <v>1597</v>
      </c>
      <c r="DL19" s="596" t="s">
        <v>9</v>
      </c>
      <c r="DM19" s="1039" t="s">
        <v>289</v>
      </c>
    </row>
    <row r="20" spans="1:117" s="537" customFormat="1">
      <c r="A20" s="596"/>
      <c r="B20" s="499" t="s">
        <v>256</v>
      </c>
      <c r="C20" s="391" t="s">
        <v>257</v>
      </c>
      <c r="D20" s="633" t="s">
        <v>199</v>
      </c>
      <c r="E20" s="634" t="s">
        <v>210</v>
      </c>
      <c r="F20" s="596"/>
      <c r="G20" s="799" t="s">
        <v>291</v>
      </c>
      <c r="H20" s="801"/>
      <c r="I20" s="784" t="s">
        <v>291</v>
      </c>
      <c r="J20" s="784" t="s">
        <v>291</v>
      </c>
      <c r="K20" s="801"/>
      <c r="L20" s="784" t="s">
        <v>291</v>
      </c>
      <c r="M20" s="666"/>
      <c r="N20" s="785">
        <v>0</v>
      </c>
      <c r="O20" s="785" t="s">
        <v>291</v>
      </c>
      <c r="P20" s="785" t="s">
        <v>291</v>
      </c>
      <c r="Q20" s="785" t="s">
        <v>291</v>
      </c>
      <c r="R20" s="785" t="s">
        <v>291</v>
      </c>
      <c r="S20" s="785" t="s">
        <v>291</v>
      </c>
      <c r="T20" s="785" t="s">
        <v>291</v>
      </c>
      <c r="U20" s="785" t="s">
        <v>291</v>
      </c>
      <c r="V20" s="596"/>
      <c r="W20" s="767" t="s">
        <v>291</v>
      </c>
      <c r="X20" s="767" t="s">
        <v>291</v>
      </c>
      <c r="Y20" s="666"/>
      <c r="Z20" s="767" t="s">
        <v>291</v>
      </c>
      <c r="AA20" s="666"/>
      <c r="AB20" s="767" t="s">
        <v>291</v>
      </c>
      <c r="AC20" s="666"/>
      <c r="AD20" s="776" t="s">
        <v>291</v>
      </c>
      <c r="AE20" s="596"/>
      <c r="AF20" s="1091" t="s">
        <v>291</v>
      </c>
      <c r="AG20" s="1091" t="s">
        <v>291</v>
      </c>
      <c r="AH20" s="1091" t="s">
        <v>291</v>
      </c>
      <c r="AI20" s="1091" t="s">
        <v>291</v>
      </c>
      <c r="AJ20" s="1091" t="s">
        <v>291</v>
      </c>
      <c r="AK20" s="1091" t="s">
        <v>291</v>
      </c>
      <c r="AL20" s="1091" t="s">
        <v>291</v>
      </c>
      <c r="AM20" s="1091" t="s">
        <v>291</v>
      </c>
      <c r="AN20" s="1091" t="s">
        <v>291</v>
      </c>
      <c r="AO20" s="1091" t="s">
        <v>291</v>
      </c>
      <c r="AP20" s="1091" t="s">
        <v>291</v>
      </c>
      <c r="AQ20" s="1091" t="s">
        <v>291</v>
      </c>
      <c r="AR20" s="1091" t="s">
        <v>291</v>
      </c>
      <c r="AS20" s="1091" t="s">
        <v>291</v>
      </c>
      <c r="AT20" s="1091" t="s">
        <v>291</v>
      </c>
      <c r="AU20" s="1091" t="s">
        <v>291</v>
      </c>
      <c r="AV20" s="1091" t="s">
        <v>291</v>
      </c>
      <c r="AW20" s="1091" t="s">
        <v>291</v>
      </c>
      <c r="AX20" s="1091" t="s">
        <v>291</v>
      </c>
      <c r="AY20" s="1091" t="s">
        <v>291</v>
      </c>
      <c r="AZ20" s="937"/>
      <c r="BA20" s="1091">
        <v>3</v>
      </c>
      <c r="BB20" s="1091">
        <v>0</v>
      </c>
      <c r="BC20" s="1091">
        <v>1</v>
      </c>
      <c r="BD20" s="1091">
        <v>0</v>
      </c>
      <c r="BE20" s="1091">
        <v>0</v>
      </c>
      <c r="BF20" s="1091">
        <v>0</v>
      </c>
      <c r="BG20" s="1091">
        <v>0</v>
      </c>
      <c r="BH20" s="1091">
        <v>0</v>
      </c>
      <c r="BI20" s="1091">
        <v>0</v>
      </c>
      <c r="BJ20" s="596"/>
      <c r="BK20" s="646" t="s">
        <v>291</v>
      </c>
      <c r="BL20" s="1106">
        <v>0</v>
      </c>
      <c r="BM20" s="646" t="s">
        <v>291</v>
      </c>
      <c r="BN20" s="1106" t="s">
        <v>291</v>
      </c>
      <c r="BO20" s="646" t="s">
        <v>291</v>
      </c>
      <c r="BP20" s="1106" t="s">
        <v>291</v>
      </c>
      <c r="BQ20" s="596"/>
      <c r="BR20" s="646" t="s">
        <v>291</v>
      </c>
      <c r="BS20" s="530">
        <v>0</v>
      </c>
      <c r="BT20" s="528">
        <v>0</v>
      </c>
      <c r="BU20" s="530">
        <v>0</v>
      </c>
      <c r="BV20" s="528">
        <v>0</v>
      </c>
      <c r="BW20" s="530">
        <v>0</v>
      </c>
      <c r="BX20" s="528">
        <v>0</v>
      </c>
      <c r="BY20" s="596"/>
      <c r="BZ20" s="893">
        <v>0</v>
      </c>
      <c r="CA20" s="395">
        <v>0</v>
      </c>
      <c r="CB20" s="893">
        <v>0</v>
      </c>
      <c r="CC20" s="395">
        <v>0</v>
      </c>
      <c r="CD20" s="893">
        <v>0</v>
      </c>
      <c r="CE20" s="395">
        <v>0</v>
      </c>
      <c r="CF20" s="893">
        <v>0</v>
      </c>
      <c r="CG20" s="395">
        <v>0</v>
      </c>
      <c r="CH20" s="893">
        <v>0</v>
      </c>
      <c r="CI20" s="395">
        <v>0</v>
      </c>
      <c r="CJ20" s="893">
        <v>0</v>
      </c>
      <c r="CK20" s="395">
        <v>0</v>
      </c>
      <c r="CL20" s="596"/>
      <c r="CM20" s="893">
        <v>0</v>
      </c>
      <c r="CN20" s="395">
        <v>0</v>
      </c>
      <c r="CO20" s="893">
        <v>0</v>
      </c>
      <c r="CP20" s="395">
        <v>0</v>
      </c>
      <c r="CQ20" s="893">
        <v>0</v>
      </c>
      <c r="CR20" s="395">
        <v>0</v>
      </c>
      <c r="CS20" s="893">
        <v>0</v>
      </c>
      <c r="CT20" s="395">
        <v>0</v>
      </c>
      <c r="CU20" s="893">
        <v>0</v>
      </c>
      <c r="CV20" s="395">
        <v>0</v>
      </c>
      <c r="CW20" s="893">
        <v>0</v>
      </c>
      <c r="CX20" s="395">
        <v>0</v>
      </c>
      <c r="CY20" s="596"/>
      <c r="CZ20" s="893">
        <v>0</v>
      </c>
      <c r="DA20" s="395">
        <v>0</v>
      </c>
      <c r="DB20" s="893">
        <v>0</v>
      </c>
      <c r="DC20" s="395">
        <v>0</v>
      </c>
      <c r="DD20" s="895">
        <v>0</v>
      </c>
      <c r="DE20" s="395">
        <v>0</v>
      </c>
      <c r="DF20" s="596"/>
      <c r="DG20" s="895">
        <v>0</v>
      </c>
      <c r="DH20" s="395">
        <v>0</v>
      </c>
      <c r="DI20" s="596"/>
      <c r="DK20" s="1056">
        <f t="shared" si="0"/>
        <v>4</v>
      </c>
      <c r="DL20" s="1038" t="s">
        <v>210</v>
      </c>
      <c r="DM20" s="984" t="s">
        <v>199</v>
      </c>
    </row>
    <row r="21" spans="1:117" s="537" customFormat="1">
      <c r="A21" s="596"/>
      <c r="B21" s="499" t="s">
        <v>258</v>
      </c>
      <c r="C21" s="391" t="s">
        <v>259</v>
      </c>
      <c r="D21" s="633" t="s">
        <v>200</v>
      </c>
      <c r="E21" s="634" t="s">
        <v>211</v>
      </c>
      <c r="F21" s="596"/>
      <c r="G21" s="799" t="s">
        <v>291</v>
      </c>
      <c r="H21" s="801"/>
      <c r="I21" s="784" t="s">
        <v>291</v>
      </c>
      <c r="J21" s="784" t="s">
        <v>291</v>
      </c>
      <c r="K21" s="801"/>
      <c r="L21" s="784" t="s">
        <v>291</v>
      </c>
      <c r="M21" s="666"/>
      <c r="N21" s="785">
        <v>0</v>
      </c>
      <c r="O21" s="785" t="s">
        <v>291</v>
      </c>
      <c r="P21" s="785" t="s">
        <v>291</v>
      </c>
      <c r="Q21" s="785" t="s">
        <v>291</v>
      </c>
      <c r="R21" s="785" t="s">
        <v>291</v>
      </c>
      <c r="S21" s="785" t="s">
        <v>291</v>
      </c>
      <c r="T21" s="785" t="s">
        <v>291</v>
      </c>
      <c r="U21" s="785" t="s">
        <v>291</v>
      </c>
      <c r="V21" s="596"/>
      <c r="W21" s="767" t="s">
        <v>291</v>
      </c>
      <c r="X21" s="767" t="s">
        <v>291</v>
      </c>
      <c r="Y21" s="666"/>
      <c r="Z21" s="767" t="s">
        <v>291</v>
      </c>
      <c r="AA21" s="666"/>
      <c r="AB21" s="767" t="s">
        <v>291</v>
      </c>
      <c r="AC21" s="666"/>
      <c r="AD21" s="776" t="s">
        <v>291</v>
      </c>
      <c r="AE21" s="596"/>
      <c r="AF21" s="1091">
        <v>0</v>
      </c>
      <c r="AG21" s="1091">
        <v>0</v>
      </c>
      <c r="AH21" s="1091">
        <v>0</v>
      </c>
      <c r="AI21" s="1091">
        <v>0</v>
      </c>
      <c r="AJ21" s="1091">
        <v>1</v>
      </c>
      <c r="AK21" s="1091">
        <v>0</v>
      </c>
      <c r="AL21" s="1091">
        <v>0</v>
      </c>
      <c r="AM21" s="1091">
        <v>0</v>
      </c>
      <c r="AN21" s="1091">
        <v>24</v>
      </c>
      <c r="AO21" s="1091">
        <v>10</v>
      </c>
      <c r="AP21" s="1091">
        <v>0</v>
      </c>
      <c r="AQ21" s="1091">
        <v>14</v>
      </c>
      <c r="AR21" s="1091">
        <v>0</v>
      </c>
      <c r="AS21" s="1091">
        <v>38</v>
      </c>
      <c r="AT21" s="1091">
        <v>108</v>
      </c>
      <c r="AU21" s="1091">
        <v>39</v>
      </c>
      <c r="AV21" s="1091">
        <v>0</v>
      </c>
      <c r="AW21" s="1091">
        <v>0</v>
      </c>
      <c r="AX21" s="1091">
        <v>0</v>
      </c>
      <c r="AY21" s="1091">
        <v>0</v>
      </c>
      <c r="AZ21" s="937"/>
      <c r="BA21" s="1091">
        <v>0</v>
      </c>
      <c r="BB21" s="1091">
        <v>0</v>
      </c>
      <c r="BC21" s="1091">
        <v>9</v>
      </c>
      <c r="BD21" s="1091">
        <v>0</v>
      </c>
      <c r="BE21" s="1091">
        <v>44</v>
      </c>
      <c r="BF21" s="1091">
        <v>20</v>
      </c>
      <c r="BG21" s="1091">
        <v>0</v>
      </c>
      <c r="BH21" s="1091">
        <v>0</v>
      </c>
      <c r="BI21" s="1091">
        <v>0</v>
      </c>
      <c r="BJ21" s="596"/>
      <c r="BK21" s="646" t="s">
        <v>291</v>
      </c>
      <c r="BL21" s="1106">
        <v>0</v>
      </c>
      <c r="BM21" s="646" t="s">
        <v>291</v>
      </c>
      <c r="BN21" s="1106" t="s">
        <v>291</v>
      </c>
      <c r="BO21" s="646" t="s">
        <v>291</v>
      </c>
      <c r="BP21" s="1106" t="s">
        <v>291</v>
      </c>
      <c r="BQ21" s="596"/>
      <c r="BR21" s="646" t="s">
        <v>291</v>
      </c>
      <c r="BS21" s="530">
        <v>0</v>
      </c>
      <c r="BT21" s="528">
        <v>0</v>
      </c>
      <c r="BU21" s="530">
        <v>0</v>
      </c>
      <c r="BV21" s="528">
        <v>0</v>
      </c>
      <c r="BW21" s="530">
        <v>0</v>
      </c>
      <c r="BX21" s="528">
        <v>0</v>
      </c>
      <c r="BY21" s="596"/>
      <c r="BZ21" s="893">
        <v>0</v>
      </c>
      <c r="CA21" s="395">
        <v>0</v>
      </c>
      <c r="CB21" s="893">
        <v>0</v>
      </c>
      <c r="CC21" s="395">
        <v>0</v>
      </c>
      <c r="CD21" s="893">
        <v>0</v>
      </c>
      <c r="CE21" s="395">
        <v>0</v>
      </c>
      <c r="CF21" s="893">
        <v>0</v>
      </c>
      <c r="CG21" s="395">
        <v>0</v>
      </c>
      <c r="CH21" s="893">
        <v>0</v>
      </c>
      <c r="CI21" s="395">
        <v>0</v>
      </c>
      <c r="CJ21" s="893">
        <v>0</v>
      </c>
      <c r="CK21" s="395">
        <v>0</v>
      </c>
      <c r="CL21" s="596"/>
      <c r="CM21" s="893">
        <v>0</v>
      </c>
      <c r="CN21" s="395">
        <v>0</v>
      </c>
      <c r="CO21" s="893">
        <v>0</v>
      </c>
      <c r="CP21" s="395">
        <v>0</v>
      </c>
      <c r="CQ21" s="893">
        <v>0</v>
      </c>
      <c r="CR21" s="395">
        <v>0</v>
      </c>
      <c r="CS21" s="893">
        <v>0</v>
      </c>
      <c r="CT21" s="395">
        <v>0</v>
      </c>
      <c r="CU21" s="893">
        <v>0</v>
      </c>
      <c r="CV21" s="395">
        <v>0</v>
      </c>
      <c r="CW21" s="893">
        <v>0</v>
      </c>
      <c r="CX21" s="395">
        <v>0</v>
      </c>
      <c r="CY21" s="596"/>
      <c r="CZ21" s="893">
        <v>0</v>
      </c>
      <c r="DA21" s="395">
        <v>0</v>
      </c>
      <c r="DB21" s="893">
        <v>0</v>
      </c>
      <c r="DC21" s="395">
        <v>0</v>
      </c>
      <c r="DD21" s="893">
        <v>0</v>
      </c>
      <c r="DE21" s="395">
        <v>0</v>
      </c>
      <c r="DF21" s="596"/>
      <c r="DG21" s="893">
        <v>0</v>
      </c>
      <c r="DH21" s="395">
        <v>0</v>
      </c>
      <c r="DI21" s="596"/>
      <c r="DK21" s="1056">
        <f t="shared" si="0"/>
        <v>307</v>
      </c>
      <c r="DL21" s="1038" t="s">
        <v>211</v>
      </c>
      <c r="DM21" s="984" t="s">
        <v>200</v>
      </c>
    </row>
    <row r="22" spans="1:117" s="537" customFormat="1">
      <c r="A22" s="596"/>
      <c r="B22" s="499" t="s">
        <v>260</v>
      </c>
      <c r="C22" s="391" t="s">
        <v>261</v>
      </c>
      <c r="D22" s="633" t="s">
        <v>201</v>
      </c>
      <c r="E22" s="634" t="s">
        <v>212</v>
      </c>
      <c r="F22" s="596"/>
      <c r="G22" s="799" t="s">
        <v>291</v>
      </c>
      <c r="H22" s="801"/>
      <c r="I22" s="784" t="s">
        <v>291</v>
      </c>
      <c r="J22" s="784" t="s">
        <v>291</v>
      </c>
      <c r="K22" s="801"/>
      <c r="L22" s="784" t="s">
        <v>291</v>
      </c>
      <c r="M22" s="666"/>
      <c r="N22" s="785">
        <v>0</v>
      </c>
      <c r="O22" s="785" t="s">
        <v>291</v>
      </c>
      <c r="P22" s="785" t="s">
        <v>291</v>
      </c>
      <c r="Q22" s="785" t="s">
        <v>291</v>
      </c>
      <c r="R22" s="785" t="s">
        <v>291</v>
      </c>
      <c r="S22" s="785" t="s">
        <v>291</v>
      </c>
      <c r="T22" s="785" t="s">
        <v>291</v>
      </c>
      <c r="U22" s="785" t="s">
        <v>291</v>
      </c>
      <c r="V22" s="596"/>
      <c r="W22" s="767" t="s">
        <v>291</v>
      </c>
      <c r="X22" s="767" t="s">
        <v>291</v>
      </c>
      <c r="Y22" s="666"/>
      <c r="Z22" s="767" t="s">
        <v>291</v>
      </c>
      <c r="AA22" s="666"/>
      <c r="AB22" s="767" t="s">
        <v>291</v>
      </c>
      <c r="AC22" s="666"/>
      <c r="AD22" s="776" t="s">
        <v>291</v>
      </c>
      <c r="AE22" s="596"/>
      <c r="AF22" s="1091" t="s">
        <v>291</v>
      </c>
      <c r="AG22" s="1091" t="s">
        <v>291</v>
      </c>
      <c r="AH22" s="1091" t="s">
        <v>291</v>
      </c>
      <c r="AI22" s="1091" t="s">
        <v>291</v>
      </c>
      <c r="AJ22" s="1091" t="s">
        <v>291</v>
      </c>
      <c r="AK22" s="1091" t="s">
        <v>291</v>
      </c>
      <c r="AL22" s="1091" t="s">
        <v>291</v>
      </c>
      <c r="AM22" s="1091" t="s">
        <v>291</v>
      </c>
      <c r="AN22" s="1091" t="s">
        <v>291</v>
      </c>
      <c r="AO22" s="1091" t="s">
        <v>291</v>
      </c>
      <c r="AP22" s="1091" t="s">
        <v>291</v>
      </c>
      <c r="AQ22" s="1091" t="s">
        <v>291</v>
      </c>
      <c r="AR22" s="1091" t="s">
        <v>291</v>
      </c>
      <c r="AS22" s="1091" t="s">
        <v>291</v>
      </c>
      <c r="AT22" s="1091" t="s">
        <v>291</v>
      </c>
      <c r="AU22" s="1091" t="s">
        <v>291</v>
      </c>
      <c r="AV22" s="1091" t="s">
        <v>291</v>
      </c>
      <c r="AW22" s="1091" t="s">
        <v>291</v>
      </c>
      <c r="AX22" s="1091" t="s">
        <v>291</v>
      </c>
      <c r="AY22" s="1091" t="s">
        <v>291</v>
      </c>
      <c r="AZ22" s="937"/>
      <c r="BA22" s="1091" t="s">
        <v>291</v>
      </c>
      <c r="BB22" s="1091" t="s">
        <v>291</v>
      </c>
      <c r="BC22" s="1091" t="s">
        <v>291</v>
      </c>
      <c r="BD22" s="1091" t="s">
        <v>291</v>
      </c>
      <c r="BE22" s="1091" t="s">
        <v>291</v>
      </c>
      <c r="BF22" s="1091" t="s">
        <v>291</v>
      </c>
      <c r="BG22" s="1091" t="s">
        <v>291</v>
      </c>
      <c r="BH22" s="1091" t="s">
        <v>291</v>
      </c>
      <c r="BI22" s="1091" t="s">
        <v>291</v>
      </c>
      <c r="BJ22" s="596"/>
      <c r="BK22" s="646" t="s">
        <v>291</v>
      </c>
      <c r="BL22" s="1106">
        <v>0</v>
      </c>
      <c r="BM22" s="646" t="s">
        <v>291</v>
      </c>
      <c r="BN22" s="1106" t="s">
        <v>291</v>
      </c>
      <c r="BO22" s="646" t="s">
        <v>291</v>
      </c>
      <c r="BP22" s="1106" t="s">
        <v>291</v>
      </c>
      <c r="BQ22" s="596"/>
      <c r="BR22" s="646" t="s">
        <v>291</v>
      </c>
      <c r="BS22" s="530">
        <v>0</v>
      </c>
      <c r="BT22" s="528">
        <v>0</v>
      </c>
      <c r="BU22" s="530">
        <v>31</v>
      </c>
      <c r="BV22" s="528">
        <v>0</v>
      </c>
      <c r="BW22" s="530">
        <v>0</v>
      </c>
      <c r="BX22" s="528">
        <v>0</v>
      </c>
      <c r="BY22" s="596"/>
      <c r="BZ22" s="893">
        <v>0</v>
      </c>
      <c r="CA22" s="395">
        <v>0</v>
      </c>
      <c r="CB22" s="893">
        <v>0</v>
      </c>
      <c r="CC22" s="395">
        <v>0</v>
      </c>
      <c r="CD22" s="893">
        <v>0</v>
      </c>
      <c r="CE22" s="395">
        <v>0</v>
      </c>
      <c r="CF22" s="893">
        <v>0</v>
      </c>
      <c r="CG22" s="395">
        <v>0</v>
      </c>
      <c r="CH22" s="893">
        <v>0</v>
      </c>
      <c r="CI22" s="395">
        <v>0</v>
      </c>
      <c r="CJ22" s="893">
        <v>0</v>
      </c>
      <c r="CK22" s="395">
        <v>0</v>
      </c>
      <c r="CL22" s="596"/>
      <c r="CM22" s="893">
        <v>0</v>
      </c>
      <c r="CN22" s="395">
        <v>0</v>
      </c>
      <c r="CO22" s="893">
        <v>0</v>
      </c>
      <c r="CP22" s="395">
        <v>0</v>
      </c>
      <c r="CQ22" s="893">
        <v>0</v>
      </c>
      <c r="CR22" s="395">
        <v>0</v>
      </c>
      <c r="CS22" s="893">
        <v>0</v>
      </c>
      <c r="CT22" s="395">
        <v>0</v>
      </c>
      <c r="CU22" s="893">
        <v>14</v>
      </c>
      <c r="CV22" s="395">
        <v>0</v>
      </c>
      <c r="CW22" s="893">
        <v>0</v>
      </c>
      <c r="CX22" s="395">
        <v>0</v>
      </c>
      <c r="CY22" s="596"/>
      <c r="CZ22" s="893">
        <v>0</v>
      </c>
      <c r="DA22" s="395">
        <v>0</v>
      </c>
      <c r="DB22" s="893">
        <v>0</v>
      </c>
      <c r="DC22" s="395">
        <v>0</v>
      </c>
      <c r="DD22" s="893">
        <v>0</v>
      </c>
      <c r="DE22" s="395">
        <v>0</v>
      </c>
      <c r="DF22" s="596"/>
      <c r="DG22" s="893">
        <v>0</v>
      </c>
      <c r="DH22" s="395">
        <v>0</v>
      </c>
      <c r="DI22" s="596"/>
      <c r="DK22" s="1056">
        <f t="shared" si="0"/>
        <v>45</v>
      </c>
      <c r="DL22" s="1038" t="s">
        <v>212</v>
      </c>
      <c r="DM22" s="984" t="s">
        <v>201</v>
      </c>
    </row>
    <row r="23" spans="1:117" s="537" customFormat="1">
      <c r="A23" s="596"/>
      <c r="B23" s="499" t="s">
        <v>262</v>
      </c>
      <c r="C23" s="391" t="s">
        <v>263</v>
      </c>
      <c r="D23" s="633" t="s">
        <v>53</v>
      </c>
      <c r="E23" s="671" t="s">
        <v>168</v>
      </c>
      <c r="F23" s="751"/>
      <c r="G23" s="802">
        <v>77</v>
      </c>
      <c r="H23" s="803"/>
      <c r="I23" s="791">
        <v>75</v>
      </c>
      <c r="J23" s="791">
        <v>0</v>
      </c>
      <c r="K23" s="803"/>
      <c r="L23" s="791">
        <v>20</v>
      </c>
      <c r="M23" s="751"/>
      <c r="N23" s="1202">
        <v>65</v>
      </c>
      <c r="O23" s="1202">
        <v>103</v>
      </c>
      <c r="P23" s="1202">
        <v>36</v>
      </c>
      <c r="Q23" s="1202">
        <v>51</v>
      </c>
      <c r="R23" s="1202">
        <v>28</v>
      </c>
      <c r="S23" s="1202" t="s">
        <v>291</v>
      </c>
      <c r="T23" s="1202">
        <v>60</v>
      </c>
      <c r="U23" s="1202">
        <v>75</v>
      </c>
      <c r="V23" s="751"/>
      <c r="W23" s="768">
        <v>98</v>
      </c>
      <c r="X23" s="768">
        <v>0</v>
      </c>
      <c r="Y23" s="751"/>
      <c r="Z23" s="768">
        <v>35</v>
      </c>
      <c r="AA23" s="751"/>
      <c r="AB23" s="768">
        <v>0</v>
      </c>
      <c r="AC23" s="751"/>
      <c r="AD23" s="777">
        <v>0</v>
      </c>
      <c r="AE23" s="751"/>
      <c r="AF23" s="1092" t="s">
        <v>291</v>
      </c>
      <c r="AG23" s="1092" t="s">
        <v>291</v>
      </c>
      <c r="AH23" s="1092" t="s">
        <v>291</v>
      </c>
      <c r="AI23" s="1092" t="s">
        <v>291</v>
      </c>
      <c r="AJ23" s="1092" t="s">
        <v>291</v>
      </c>
      <c r="AK23" s="1092" t="s">
        <v>291</v>
      </c>
      <c r="AL23" s="1092" t="s">
        <v>291</v>
      </c>
      <c r="AM23" s="1092" t="s">
        <v>291</v>
      </c>
      <c r="AN23" s="1092" t="s">
        <v>291</v>
      </c>
      <c r="AO23" s="1092" t="s">
        <v>291</v>
      </c>
      <c r="AP23" s="1092" t="s">
        <v>291</v>
      </c>
      <c r="AQ23" s="1092" t="s">
        <v>291</v>
      </c>
      <c r="AR23" s="1092" t="s">
        <v>291</v>
      </c>
      <c r="AS23" s="1092" t="s">
        <v>291</v>
      </c>
      <c r="AT23" s="1092" t="s">
        <v>291</v>
      </c>
      <c r="AU23" s="1092" t="s">
        <v>291</v>
      </c>
      <c r="AV23" s="1092" t="s">
        <v>291</v>
      </c>
      <c r="AW23" s="1092" t="s">
        <v>291</v>
      </c>
      <c r="AX23" s="1092" t="s">
        <v>291</v>
      </c>
      <c r="AY23" s="1092" t="s">
        <v>291</v>
      </c>
      <c r="AZ23" s="1092"/>
      <c r="BA23" s="1092" t="s">
        <v>291</v>
      </c>
      <c r="BB23" s="1092" t="s">
        <v>291</v>
      </c>
      <c r="BC23" s="1092" t="s">
        <v>291</v>
      </c>
      <c r="BD23" s="1092" t="s">
        <v>291</v>
      </c>
      <c r="BE23" s="1092" t="s">
        <v>291</v>
      </c>
      <c r="BF23" s="1092" t="s">
        <v>291</v>
      </c>
      <c r="BG23" s="1092" t="s">
        <v>291</v>
      </c>
      <c r="BH23" s="1092" t="s">
        <v>291</v>
      </c>
      <c r="BI23" s="1092" t="s">
        <v>291</v>
      </c>
      <c r="BJ23" s="751"/>
      <c r="BK23" s="753">
        <v>0</v>
      </c>
      <c r="BL23" s="755">
        <f>1+2</f>
        <v>3</v>
      </c>
      <c r="BM23" s="753">
        <v>2</v>
      </c>
      <c r="BN23" s="755">
        <v>0</v>
      </c>
      <c r="BO23" s="753">
        <v>17</v>
      </c>
      <c r="BP23" s="755">
        <v>0</v>
      </c>
      <c r="BQ23" s="751"/>
      <c r="BR23" s="753">
        <v>0</v>
      </c>
      <c r="BS23" s="755">
        <v>0</v>
      </c>
      <c r="BT23" s="753">
        <v>0</v>
      </c>
      <c r="BU23" s="755">
        <v>0</v>
      </c>
      <c r="BV23" s="753">
        <v>0</v>
      </c>
      <c r="BW23" s="755">
        <v>0</v>
      </c>
      <c r="BX23" s="753">
        <v>0</v>
      </c>
      <c r="BY23" s="751"/>
      <c r="BZ23" s="1098">
        <v>0</v>
      </c>
      <c r="CA23" s="754">
        <v>0</v>
      </c>
      <c r="CB23" s="1098">
        <v>0</v>
      </c>
      <c r="CC23" s="754">
        <v>0</v>
      </c>
      <c r="CD23" s="1098">
        <v>11</v>
      </c>
      <c r="CE23" s="754">
        <v>10</v>
      </c>
      <c r="CF23" s="1098">
        <v>2</v>
      </c>
      <c r="CG23" s="754">
        <v>0</v>
      </c>
      <c r="CH23" s="1098">
        <v>0</v>
      </c>
      <c r="CI23" s="754">
        <v>0</v>
      </c>
      <c r="CJ23" s="1098">
        <v>0</v>
      </c>
      <c r="CK23" s="754">
        <v>0</v>
      </c>
      <c r="CL23" s="751"/>
      <c r="CM23" s="1098">
        <v>0</v>
      </c>
      <c r="CN23" s="754">
        <v>0</v>
      </c>
      <c r="CO23" s="1098">
        <v>8</v>
      </c>
      <c r="CP23" s="754">
        <v>0</v>
      </c>
      <c r="CQ23" s="1098">
        <v>0</v>
      </c>
      <c r="CR23" s="754">
        <v>0</v>
      </c>
      <c r="CS23" s="1098">
        <v>0</v>
      </c>
      <c r="CT23" s="754">
        <v>0</v>
      </c>
      <c r="CU23" s="1098">
        <v>0</v>
      </c>
      <c r="CV23" s="754">
        <v>0</v>
      </c>
      <c r="CW23" s="1098">
        <v>0</v>
      </c>
      <c r="CX23" s="754">
        <v>0</v>
      </c>
      <c r="CY23" s="751"/>
      <c r="CZ23" s="1098">
        <v>0</v>
      </c>
      <c r="DA23" s="754">
        <v>0</v>
      </c>
      <c r="DB23" s="1098">
        <v>5</v>
      </c>
      <c r="DC23" s="754">
        <v>3</v>
      </c>
      <c r="DD23" s="1098">
        <v>0</v>
      </c>
      <c r="DE23" s="754">
        <v>0</v>
      </c>
      <c r="DF23" s="751"/>
      <c r="DG23" s="1098">
        <v>0</v>
      </c>
      <c r="DH23" s="754">
        <v>0</v>
      </c>
      <c r="DI23" s="596"/>
      <c r="DK23" s="1056">
        <f t="shared" si="0"/>
        <v>784</v>
      </c>
      <c r="DL23" s="1040" t="s">
        <v>168</v>
      </c>
      <c r="DM23" s="984" t="s">
        <v>53</v>
      </c>
    </row>
    <row r="24" spans="1:117" s="537" customFormat="1">
      <c r="A24" s="596"/>
      <c r="B24" s="499" t="s">
        <v>264</v>
      </c>
      <c r="C24" s="391" t="s">
        <v>265</v>
      </c>
      <c r="D24" s="633" t="s">
        <v>54</v>
      </c>
      <c r="E24" s="671" t="s">
        <v>134</v>
      </c>
      <c r="F24" s="751"/>
      <c r="G24" s="802" t="s">
        <v>291</v>
      </c>
      <c r="H24" s="803"/>
      <c r="I24" s="791" t="s">
        <v>291</v>
      </c>
      <c r="J24" s="791" t="s">
        <v>291</v>
      </c>
      <c r="K24" s="803"/>
      <c r="L24" s="791" t="s">
        <v>291</v>
      </c>
      <c r="M24" s="751"/>
      <c r="N24" s="1203"/>
      <c r="O24" s="1203"/>
      <c r="P24" s="1203"/>
      <c r="Q24" s="1203"/>
      <c r="R24" s="1203"/>
      <c r="S24" s="1203"/>
      <c r="T24" s="1203"/>
      <c r="U24" s="1203"/>
      <c r="V24" s="751"/>
      <c r="W24" s="768">
        <v>11</v>
      </c>
      <c r="X24" s="768">
        <v>0</v>
      </c>
      <c r="Y24" s="751"/>
      <c r="Z24" s="768">
        <v>0</v>
      </c>
      <c r="AA24" s="751"/>
      <c r="AB24" s="768">
        <v>0</v>
      </c>
      <c r="AC24" s="751"/>
      <c r="AD24" s="777">
        <v>0</v>
      </c>
      <c r="AE24" s="751"/>
      <c r="AF24" s="1092">
        <v>0</v>
      </c>
      <c r="AG24" s="1092">
        <v>0</v>
      </c>
      <c r="AH24" s="1092">
        <v>0</v>
      </c>
      <c r="AI24" s="1092">
        <v>0</v>
      </c>
      <c r="AJ24" s="1092">
        <v>0</v>
      </c>
      <c r="AK24" s="1092">
        <v>0</v>
      </c>
      <c r="AL24" s="1092">
        <v>0</v>
      </c>
      <c r="AM24" s="1092">
        <v>0</v>
      </c>
      <c r="AN24" s="1092">
        <v>2</v>
      </c>
      <c r="AO24" s="1092">
        <v>0</v>
      </c>
      <c r="AP24" s="1092">
        <v>0</v>
      </c>
      <c r="AQ24" s="1092">
        <v>0</v>
      </c>
      <c r="AR24" s="1092">
        <v>0</v>
      </c>
      <c r="AS24" s="1092">
        <v>0</v>
      </c>
      <c r="AT24" s="1092">
        <v>0</v>
      </c>
      <c r="AU24" s="1092">
        <v>0</v>
      </c>
      <c r="AV24" s="1092">
        <v>0</v>
      </c>
      <c r="AW24" s="1092">
        <v>0</v>
      </c>
      <c r="AX24" s="1092">
        <v>0</v>
      </c>
      <c r="AY24" s="1092">
        <v>0</v>
      </c>
      <c r="AZ24" s="1092"/>
      <c r="BA24" s="1092">
        <v>0</v>
      </c>
      <c r="BB24" s="1092">
        <v>0</v>
      </c>
      <c r="BC24" s="1092">
        <v>0</v>
      </c>
      <c r="BD24" s="1092">
        <v>1</v>
      </c>
      <c r="BE24" s="1092">
        <v>0</v>
      </c>
      <c r="BF24" s="1092">
        <v>0</v>
      </c>
      <c r="BG24" s="1092">
        <v>0</v>
      </c>
      <c r="BH24" s="1092">
        <v>0</v>
      </c>
      <c r="BI24" s="1092">
        <v>0</v>
      </c>
      <c r="BJ24" s="751"/>
      <c r="BK24" s="753">
        <v>6</v>
      </c>
      <c r="BL24" s="755">
        <v>0</v>
      </c>
      <c r="BM24" s="753">
        <v>17</v>
      </c>
      <c r="BN24" s="755">
        <v>6</v>
      </c>
      <c r="BO24" s="753">
        <v>0</v>
      </c>
      <c r="BP24" s="755">
        <v>0</v>
      </c>
      <c r="BQ24" s="751"/>
      <c r="BR24" s="753">
        <v>0</v>
      </c>
      <c r="BS24" s="755">
        <v>0</v>
      </c>
      <c r="BT24" s="753">
        <v>0</v>
      </c>
      <c r="BU24" s="755">
        <v>0</v>
      </c>
      <c r="BV24" s="753">
        <v>0</v>
      </c>
      <c r="BW24" s="755">
        <v>0</v>
      </c>
      <c r="BX24" s="753">
        <v>0</v>
      </c>
      <c r="BY24" s="751"/>
      <c r="BZ24" s="1098">
        <v>0</v>
      </c>
      <c r="CA24" s="754">
        <v>0</v>
      </c>
      <c r="CB24" s="1098">
        <v>0</v>
      </c>
      <c r="CC24" s="754">
        <v>0</v>
      </c>
      <c r="CD24" s="1098">
        <v>0</v>
      </c>
      <c r="CE24" s="754">
        <v>0</v>
      </c>
      <c r="CF24" s="1098">
        <v>0</v>
      </c>
      <c r="CG24" s="754">
        <v>0</v>
      </c>
      <c r="CH24" s="1098">
        <v>0</v>
      </c>
      <c r="CI24" s="754">
        <v>0</v>
      </c>
      <c r="CJ24" s="1098">
        <v>0</v>
      </c>
      <c r="CK24" s="754">
        <v>0</v>
      </c>
      <c r="CL24" s="751"/>
      <c r="CM24" s="1098">
        <v>0</v>
      </c>
      <c r="CN24" s="754">
        <v>0</v>
      </c>
      <c r="CO24" s="1098">
        <v>4</v>
      </c>
      <c r="CP24" s="754">
        <v>1</v>
      </c>
      <c r="CQ24" s="1098">
        <v>0</v>
      </c>
      <c r="CR24" s="754">
        <v>0</v>
      </c>
      <c r="CS24" s="1098">
        <v>0</v>
      </c>
      <c r="CT24" s="754">
        <v>0</v>
      </c>
      <c r="CU24" s="1098">
        <v>0</v>
      </c>
      <c r="CV24" s="754">
        <v>0</v>
      </c>
      <c r="CW24" s="1098">
        <v>0</v>
      </c>
      <c r="CX24" s="754">
        <v>0</v>
      </c>
      <c r="CY24" s="751"/>
      <c r="CZ24" s="1098">
        <v>0</v>
      </c>
      <c r="DA24" s="754">
        <v>0</v>
      </c>
      <c r="DB24" s="1098">
        <v>5</v>
      </c>
      <c r="DC24" s="754">
        <v>2</v>
      </c>
      <c r="DD24" s="1098">
        <v>1</v>
      </c>
      <c r="DE24" s="754">
        <v>0</v>
      </c>
      <c r="DF24" s="751"/>
      <c r="DG24" s="1098">
        <v>0</v>
      </c>
      <c r="DH24" s="754">
        <v>0</v>
      </c>
      <c r="DI24" s="596"/>
      <c r="DK24" s="1056">
        <f t="shared" si="0"/>
        <v>56</v>
      </c>
      <c r="DL24" s="1041" t="s">
        <v>134</v>
      </c>
      <c r="DM24" s="984" t="s">
        <v>54</v>
      </c>
    </row>
    <row r="25" spans="1:117" s="537" customFormat="1">
      <c r="A25" s="596"/>
      <c r="B25" s="571" t="s">
        <v>266</v>
      </c>
      <c r="C25" s="421" t="s">
        <v>267</v>
      </c>
      <c r="D25" s="633" t="s">
        <v>339</v>
      </c>
      <c r="E25" s="671" t="s">
        <v>218</v>
      </c>
      <c r="F25" s="596"/>
      <c r="G25" s="799" t="s">
        <v>291</v>
      </c>
      <c r="H25" s="801"/>
      <c r="I25" s="784" t="s">
        <v>291</v>
      </c>
      <c r="J25" s="784" t="s">
        <v>291</v>
      </c>
      <c r="K25" s="801"/>
      <c r="L25" s="784" t="s">
        <v>291</v>
      </c>
      <c r="M25" s="596"/>
      <c r="N25" s="784">
        <v>0</v>
      </c>
      <c r="O25" s="784" t="s">
        <v>291</v>
      </c>
      <c r="P25" s="784" t="s">
        <v>291</v>
      </c>
      <c r="Q25" s="784" t="s">
        <v>291</v>
      </c>
      <c r="R25" s="784" t="s">
        <v>291</v>
      </c>
      <c r="S25" s="784" t="s">
        <v>291</v>
      </c>
      <c r="T25" s="784" t="s">
        <v>291</v>
      </c>
      <c r="U25" s="784" t="s">
        <v>291</v>
      </c>
      <c r="V25" s="596"/>
      <c r="W25" s="757">
        <f>29+124</f>
        <v>153</v>
      </c>
      <c r="X25" s="757">
        <v>194</v>
      </c>
      <c r="Y25" s="596"/>
      <c r="Z25" s="757">
        <v>133</v>
      </c>
      <c r="AA25" s="596"/>
      <c r="AB25" s="757">
        <v>136</v>
      </c>
      <c r="AC25" s="596"/>
      <c r="AD25" s="763">
        <v>17</v>
      </c>
      <c r="AE25" s="596"/>
      <c r="AF25" s="937">
        <v>0</v>
      </c>
      <c r="AG25" s="937">
        <v>0</v>
      </c>
      <c r="AH25" s="937">
        <v>0</v>
      </c>
      <c r="AI25" s="937">
        <v>0</v>
      </c>
      <c r="AJ25" s="937">
        <v>0</v>
      </c>
      <c r="AK25" s="937">
        <v>0</v>
      </c>
      <c r="AL25" s="937">
        <v>0</v>
      </c>
      <c r="AM25" s="937">
        <v>0</v>
      </c>
      <c r="AN25" s="937">
        <v>0</v>
      </c>
      <c r="AO25" s="937">
        <v>0</v>
      </c>
      <c r="AP25" s="937">
        <v>1</v>
      </c>
      <c r="AQ25" s="937">
        <v>0</v>
      </c>
      <c r="AR25" s="937">
        <v>35</v>
      </c>
      <c r="AS25" s="937">
        <v>30</v>
      </c>
      <c r="AT25" s="937">
        <v>81</v>
      </c>
      <c r="AU25" s="937">
        <v>51</v>
      </c>
      <c r="AV25" s="937">
        <v>39</v>
      </c>
      <c r="AW25" s="937">
        <v>7</v>
      </c>
      <c r="AX25" s="937">
        <v>0</v>
      </c>
      <c r="AY25" s="937">
        <v>0</v>
      </c>
      <c r="AZ25" s="937"/>
      <c r="BA25" s="937">
        <v>0</v>
      </c>
      <c r="BB25" s="937">
        <v>2</v>
      </c>
      <c r="BC25" s="937">
        <v>0</v>
      </c>
      <c r="BD25" s="937">
        <v>0</v>
      </c>
      <c r="BE25" s="937">
        <v>181</v>
      </c>
      <c r="BF25" s="937">
        <v>190</v>
      </c>
      <c r="BG25" s="937">
        <v>0</v>
      </c>
      <c r="BH25" s="937">
        <v>42</v>
      </c>
      <c r="BI25" s="937">
        <v>0</v>
      </c>
      <c r="BJ25" s="596"/>
      <c r="BK25" s="528">
        <v>2</v>
      </c>
      <c r="BL25" s="530">
        <v>2</v>
      </c>
      <c r="BM25" s="528">
        <v>31</v>
      </c>
      <c r="BN25" s="530">
        <v>1</v>
      </c>
      <c r="BO25" s="528">
        <v>154</v>
      </c>
      <c r="BP25" s="530">
        <v>174</v>
      </c>
      <c r="BQ25" s="596"/>
      <c r="BR25" s="528">
        <v>0</v>
      </c>
      <c r="BS25" s="530">
        <v>0</v>
      </c>
      <c r="BT25" s="528">
        <v>0</v>
      </c>
      <c r="BU25" s="530">
        <v>63</v>
      </c>
      <c r="BV25" s="528">
        <v>61</v>
      </c>
      <c r="BW25" s="530">
        <v>100</v>
      </c>
      <c r="BX25" s="528">
        <v>147</v>
      </c>
      <c r="BY25" s="596"/>
      <c r="BZ25" s="893">
        <v>0</v>
      </c>
      <c r="CA25" s="395">
        <v>0</v>
      </c>
      <c r="CB25" s="893">
        <v>0</v>
      </c>
      <c r="CC25" s="395">
        <v>0</v>
      </c>
      <c r="CD25" s="893">
        <v>0</v>
      </c>
      <c r="CE25" s="395">
        <v>0</v>
      </c>
      <c r="CF25" s="893">
        <v>50</v>
      </c>
      <c r="CG25" s="395">
        <v>3</v>
      </c>
      <c r="CH25" s="893">
        <v>96</v>
      </c>
      <c r="CI25" s="395">
        <v>0</v>
      </c>
      <c r="CJ25" s="893">
        <v>0</v>
      </c>
      <c r="CK25" s="395">
        <v>0</v>
      </c>
      <c r="CL25" s="596"/>
      <c r="CM25" s="893">
        <v>0</v>
      </c>
      <c r="CN25" s="395">
        <v>0</v>
      </c>
      <c r="CO25" s="893">
        <v>0</v>
      </c>
      <c r="CP25" s="395">
        <v>0</v>
      </c>
      <c r="CQ25" s="893">
        <v>0</v>
      </c>
      <c r="CR25" s="395">
        <v>0</v>
      </c>
      <c r="CS25" s="893">
        <v>83</v>
      </c>
      <c r="CT25" s="395">
        <v>4</v>
      </c>
      <c r="CU25" s="893">
        <v>34</v>
      </c>
      <c r="CV25" s="395">
        <v>1</v>
      </c>
      <c r="CW25" s="893">
        <v>0</v>
      </c>
      <c r="CX25" s="395">
        <v>0</v>
      </c>
      <c r="CY25" s="596"/>
      <c r="CZ25" s="893">
        <v>0</v>
      </c>
      <c r="DA25" s="395">
        <v>0</v>
      </c>
      <c r="DB25" s="893">
        <v>0</v>
      </c>
      <c r="DC25" s="395">
        <v>0</v>
      </c>
      <c r="DD25" s="893">
        <v>116</v>
      </c>
      <c r="DE25" s="395">
        <v>0</v>
      </c>
      <c r="DF25" s="596"/>
      <c r="DG25" s="893">
        <v>0</v>
      </c>
      <c r="DH25" s="395">
        <v>0</v>
      </c>
      <c r="DI25" s="596"/>
      <c r="DK25" s="1056">
        <f t="shared" si="0"/>
        <v>2414</v>
      </c>
      <c r="DL25" s="1041" t="s">
        <v>218</v>
      </c>
      <c r="DM25" s="984" t="s">
        <v>339</v>
      </c>
    </row>
    <row r="26" spans="1:117" s="537" customFormat="1">
      <c r="A26" s="596"/>
      <c r="B26" s="499" t="s">
        <v>268</v>
      </c>
      <c r="C26" s="391" t="s">
        <v>269</v>
      </c>
      <c r="D26" s="633" t="s">
        <v>176</v>
      </c>
      <c r="E26" s="634" t="s">
        <v>5</v>
      </c>
      <c r="F26" s="596"/>
      <c r="G26" s="799" t="s">
        <v>291</v>
      </c>
      <c r="H26" s="801"/>
      <c r="I26" s="784" t="s">
        <v>291</v>
      </c>
      <c r="J26" s="784" t="s">
        <v>291</v>
      </c>
      <c r="K26" s="801"/>
      <c r="L26" s="784" t="s">
        <v>291</v>
      </c>
      <c r="M26" s="596"/>
      <c r="N26" s="784">
        <v>0</v>
      </c>
      <c r="O26" s="784" t="s">
        <v>291</v>
      </c>
      <c r="P26" s="784" t="s">
        <v>291</v>
      </c>
      <c r="Q26" s="784" t="s">
        <v>291</v>
      </c>
      <c r="R26" s="784" t="s">
        <v>291</v>
      </c>
      <c r="S26" s="784" t="s">
        <v>291</v>
      </c>
      <c r="T26" s="784" t="s">
        <v>291</v>
      </c>
      <c r="U26" s="784" t="s">
        <v>291</v>
      </c>
      <c r="V26" s="596"/>
      <c r="W26" s="757">
        <v>9</v>
      </c>
      <c r="X26" s="757">
        <v>0</v>
      </c>
      <c r="Y26" s="596"/>
      <c r="Z26" s="757">
        <v>0</v>
      </c>
      <c r="AA26" s="596"/>
      <c r="AB26" s="757">
        <v>2</v>
      </c>
      <c r="AC26" s="596"/>
      <c r="AD26" s="763">
        <v>2</v>
      </c>
      <c r="AE26" s="596"/>
      <c r="AF26" s="937" t="s">
        <v>291</v>
      </c>
      <c r="AG26" s="937" t="s">
        <v>291</v>
      </c>
      <c r="AH26" s="937" t="s">
        <v>291</v>
      </c>
      <c r="AI26" s="937" t="s">
        <v>291</v>
      </c>
      <c r="AJ26" s="937" t="s">
        <v>291</v>
      </c>
      <c r="AK26" s="937" t="s">
        <v>291</v>
      </c>
      <c r="AL26" s="937" t="s">
        <v>291</v>
      </c>
      <c r="AM26" s="937" t="s">
        <v>291</v>
      </c>
      <c r="AN26" s="937" t="s">
        <v>291</v>
      </c>
      <c r="AO26" s="937" t="s">
        <v>291</v>
      </c>
      <c r="AP26" s="937" t="s">
        <v>291</v>
      </c>
      <c r="AQ26" s="937" t="s">
        <v>291</v>
      </c>
      <c r="AR26" s="937" t="s">
        <v>291</v>
      </c>
      <c r="AS26" s="937" t="s">
        <v>291</v>
      </c>
      <c r="AT26" s="937" t="s">
        <v>291</v>
      </c>
      <c r="AU26" s="937" t="s">
        <v>291</v>
      </c>
      <c r="AV26" s="937" t="s">
        <v>291</v>
      </c>
      <c r="AW26" s="937" t="s">
        <v>291</v>
      </c>
      <c r="AX26" s="937" t="s">
        <v>291</v>
      </c>
      <c r="AY26" s="937" t="s">
        <v>291</v>
      </c>
      <c r="AZ26" s="937"/>
      <c r="BA26" s="937" t="s">
        <v>291</v>
      </c>
      <c r="BB26" s="937" t="s">
        <v>291</v>
      </c>
      <c r="BC26" s="937" t="s">
        <v>291</v>
      </c>
      <c r="BD26" s="937" t="s">
        <v>291</v>
      </c>
      <c r="BE26" s="937" t="s">
        <v>291</v>
      </c>
      <c r="BF26" s="937" t="s">
        <v>291</v>
      </c>
      <c r="BG26" s="937" t="s">
        <v>291</v>
      </c>
      <c r="BH26" s="937" t="s">
        <v>291</v>
      </c>
      <c r="BI26" s="937" t="s">
        <v>291</v>
      </c>
      <c r="BJ26" s="596"/>
      <c r="BK26" s="528">
        <v>0</v>
      </c>
      <c r="BL26" s="530">
        <v>0</v>
      </c>
      <c r="BM26" s="528">
        <v>0</v>
      </c>
      <c r="BN26" s="530">
        <v>0</v>
      </c>
      <c r="BO26" s="528">
        <v>0</v>
      </c>
      <c r="BP26" s="530">
        <v>0</v>
      </c>
      <c r="BQ26" s="596"/>
      <c r="BR26" s="528">
        <v>0</v>
      </c>
      <c r="BS26" s="530">
        <v>0</v>
      </c>
      <c r="BT26" s="528">
        <v>0</v>
      </c>
      <c r="BU26" s="530">
        <v>0</v>
      </c>
      <c r="BV26" s="528">
        <v>0</v>
      </c>
      <c r="BW26" s="530">
        <v>0</v>
      </c>
      <c r="BX26" s="528">
        <v>0</v>
      </c>
      <c r="BY26" s="596"/>
      <c r="BZ26" s="893">
        <v>0</v>
      </c>
      <c r="CA26" s="395">
        <v>0</v>
      </c>
      <c r="CB26" s="893">
        <v>0</v>
      </c>
      <c r="CC26" s="395">
        <v>0</v>
      </c>
      <c r="CD26" s="893">
        <v>5</v>
      </c>
      <c r="CE26" s="395">
        <v>0</v>
      </c>
      <c r="CF26" s="893">
        <v>1</v>
      </c>
      <c r="CG26" s="395">
        <v>0</v>
      </c>
      <c r="CH26" s="893">
        <v>0</v>
      </c>
      <c r="CI26" s="395">
        <v>0</v>
      </c>
      <c r="CJ26" s="893">
        <v>0</v>
      </c>
      <c r="CK26" s="395">
        <v>0</v>
      </c>
      <c r="CL26" s="596"/>
      <c r="CM26" s="893">
        <v>0</v>
      </c>
      <c r="CN26" s="395">
        <v>0</v>
      </c>
      <c r="CO26" s="893">
        <v>0</v>
      </c>
      <c r="CP26" s="395">
        <v>0</v>
      </c>
      <c r="CQ26" s="893">
        <v>0</v>
      </c>
      <c r="CR26" s="395">
        <v>0</v>
      </c>
      <c r="CS26" s="893">
        <v>0</v>
      </c>
      <c r="CT26" s="395">
        <v>0</v>
      </c>
      <c r="CU26" s="893">
        <v>0</v>
      </c>
      <c r="CV26" s="395">
        <v>0</v>
      </c>
      <c r="CW26" s="893">
        <v>0</v>
      </c>
      <c r="CX26" s="395">
        <v>0</v>
      </c>
      <c r="CY26" s="596"/>
      <c r="CZ26" s="893">
        <v>0</v>
      </c>
      <c r="DA26" s="395">
        <v>0</v>
      </c>
      <c r="DB26" s="893">
        <v>0</v>
      </c>
      <c r="DC26" s="395">
        <v>0</v>
      </c>
      <c r="DD26" s="893">
        <v>0</v>
      </c>
      <c r="DE26" s="395">
        <v>0</v>
      </c>
      <c r="DF26" s="596"/>
      <c r="DG26" s="893">
        <v>0</v>
      </c>
      <c r="DH26" s="395">
        <v>0</v>
      </c>
      <c r="DI26" s="596"/>
      <c r="DK26" s="1056">
        <f t="shared" si="0"/>
        <v>19</v>
      </c>
      <c r="DL26" s="1038" t="s">
        <v>5</v>
      </c>
      <c r="DM26" s="984" t="s">
        <v>176</v>
      </c>
    </row>
    <row r="27" spans="1:117" s="537" customFormat="1">
      <c r="A27" s="596"/>
      <c r="B27" s="499" t="s">
        <v>272</v>
      </c>
      <c r="C27" s="391" t="s">
        <v>273</v>
      </c>
      <c r="D27" s="633" t="s">
        <v>45</v>
      </c>
      <c r="E27" s="634" t="s">
        <v>7</v>
      </c>
      <c r="F27" s="596"/>
      <c r="G27" s="799" t="s">
        <v>291</v>
      </c>
      <c r="H27" s="801"/>
      <c r="I27" s="784" t="s">
        <v>291</v>
      </c>
      <c r="J27" s="784" t="s">
        <v>291</v>
      </c>
      <c r="K27" s="801"/>
      <c r="L27" s="784" t="s">
        <v>291</v>
      </c>
      <c r="M27" s="596"/>
      <c r="N27" s="784">
        <v>0</v>
      </c>
      <c r="O27" s="784" t="s">
        <v>291</v>
      </c>
      <c r="P27" s="784" t="s">
        <v>291</v>
      </c>
      <c r="Q27" s="784" t="s">
        <v>291</v>
      </c>
      <c r="R27" s="784" t="s">
        <v>291</v>
      </c>
      <c r="S27" s="784" t="s">
        <v>291</v>
      </c>
      <c r="T27" s="784" t="s">
        <v>291</v>
      </c>
      <c r="U27" s="784" t="s">
        <v>291</v>
      </c>
      <c r="V27" s="596"/>
      <c r="W27" s="767" t="s">
        <v>291</v>
      </c>
      <c r="X27" s="767" t="s">
        <v>291</v>
      </c>
      <c r="Y27" s="666"/>
      <c r="Z27" s="767" t="s">
        <v>291</v>
      </c>
      <c r="AA27" s="666"/>
      <c r="AB27" s="767" t="s">
        <v>291</v>
      </c>
      <c r="AC27" s="666"/>
      <c r="AD27" s="776" t="s">
        <v>291</v>
      </c>
      <c r="AE27" s="596"/>
      <c r="AF27" s="937">
        <v>0</v>
      </c>
      <c r="AG27" s="937">
        <v>0</v>
      </c>
      <c r="AH27" s="937">
        <v>0</v>
      </c>
      <c r="AI27" s="937">
        <v>0</v>
      </c>
      <c r="AJ27" s="937">
        <v>0</v>
      </c>
      <c r="AK27" s="937">
        <v>0</v>
      </c>
      <c r="AL27" s="937">
        <v>0</v>
      </c>
      <c r="AM27" s="937">
        <v>0</v>
      </c>
      <c r="AN27" s="937">
        <v>0</v>
      </c>
      <c r="AO27" s="937">
        <v>0</v>
      </c>
      <c r="AP27" s="937">
        <v>0</v>
      </c>
      <c r="AQ27" s="937">
        <v>1</v>
      </c>
      <c r="AR27" s="937">
        <v>0</v>
      </c>
      <c r="AS27" s="937">
        <v>0</v>
      </c>
      <c r="AT27" s="937">
        <v>0</v>
      </c>
      <c r="AU27" s="937">
        <v>0</v>
      </c>
      <c r="AV27" s="937">
        <v>0</v>
      </c>
      <c r="AW27" s="937">
        <v>0</v>
      </c>
      <c r="AX27" s="937">
        <v>1</v>
      </c>
      <c r="AY27" s="937">
        <v>0</v>
      </c>
      <c r="AZ27" s="937"/>
      <c r="BA27" s="937">
        <v>0</v>
      </c>
      <c r="BB27" s="937">
        <v>0</v>
      </c>
      <c r="BC27" s="937">
        <v>0</v>
      </c>
      <c r="BD27" s="937">
        <v>0</v>
      </c>
      <c r="BE27" s="937">
        <v>0</v>
      </c>
      <c r="BF27" s="937">
        <v>0</v>
      </c>
      <c r="BG27" s="937">
        <v>9</v>
      </c>
      <c r="BH27" s="937">
        <v>0</v>
      </c>
      <c r="BI27" s="937">
        <v>0</v>
      </c>
      <c r="BJ27" s="596"/>
      <c r="BK27" s="528">
        <v>0</v>
      </c>
      <c r="BL27" s="530">
        <v>0</v>
      </c>
      <c r="BM27" s="528">
        <v>0</v>
      </c>
      <c r="BN27" s="530">
        <v>0</v>
      </c>
      <c r="BO27" s="528">
        <v>0</v>
      </c>
      <c r="BP27" s="530">
        <v>0</v>
      </c>
      <c r="BQ27" s="596"/>
      <c r="BR27" s="528">
        <v>0</v>
      </c>
      <c r="BS27" s="530">
        <v>0</v>
      </c>
      <c r="BT27" s="528">
        <v>0</v>
      </c>
      <c r="BU27" s="530">
        <v>0</v>
      </c>
      <c r="BV27" s="528">
        <v>0</v>
      </c>
      <c r="BW27" s="530">
        <v>0</v>
      </c>
      <c r="BX27" s="528">
        <v>0</v>
      </c>
      <c r="BY27" s="596"/>
      <c r="BZ27" s="893">
        <v>0</v>
      </c>
      <c r="CA27" s="395">
        <v>0</v>
      </c>
      <c r="CB27" s="893">
        <v>0</v>
      </c>
      <c r="CC27" s="395">
        <v>0</v>
      </c>
      <c r="CD27" s="893">
        <v>1</v>
      </c>
      <c r="CE27" s="395">
        <v>1</v>
      </c>
      <c r="CF27" s="893">
        <v>0</v>
      </c>
      <c r="CG27" s="395">
        <v>0</v>
      </c>
      <c r="CH27" s="893">
        <v>0</v>
      </c>
      <c r="CI27" s="395">
        <v>0</v>
      </c>
      <c r="CJ27" s="893">
        <v>0</v>
      </c>
      <c r="CK27" s="395">
        <v>0</v>
      </c>
      <c r="CL27" s="596"/>
      <c r="CM27" s="893">
        <v>0</v>
      </c>
      <c r="CN27" s="395">
        <v>0</v>
      </c>
      <c r="CO27" s="893">
        <v>0</v>
      </c>
      <c r="CP27" s="395">
        <v>0</v>
      </c>
      <c r="CQ27" s="893">
        <v>0</v>
      </c>
      <c r="CR27" s="395">
        <v>0</v>
      </c>
      <c r="CS27" s="893">
        <v>0</v>
      </c>
      <c r="CT27" s="395">
        <v>0</v>
      </c>
      <c r="CU27" s="893">
        <v>0</v>
      </c>
      <c r="CV27" s="395">
        <v>0</v>
      </c>
      <c r="CW27" s="893">
        <v>0</v>
      </c>
      <c r="CX27" s="395">
        <v>0</v>
      </c>
      <c r="CY27" s="596"/>
      <c r="CZ27" s="893">
        <v>0</v>
      </c>
      <c r="DA27" s="395">
        <v>0</v>
      </c>
      <c r="DB27" s="893">
        <v>0</v>
      </c>
      <c r="DC27" s="395">
        <v>0</v>
      </c>
      <c r="DD27" s="893">
        <v>0</v>
      </c>
      <c r="DE27" s="395">
        <v>0</v>
      </c>
      <c r="DF27" s="596"/>
      <c r="DG27" s="893">
        <v>0</v>
      </c>
      <c r="DH27" s="395">
        <v>0</v>
      </c>
      <c r="DI27" s="596"/>
      <c r="DK27" s="1056">
        <f t="shared" si="0"/>
        <v>13</v>
      </c>
      <c r="DL27" s="1038" t="s">
        <v>7</v>
      </c>
      <c r="DM27" s="984" t="s">
        <v>45</v>
      </c>
    </row>
    <row r="28" spans="1:117" s="813" customFormat="1">
      <c r="A28" s="751"/>
      <c r="B28" s="812" t="s">
        <v>274</v>
      </c>
      <c r="C28" s="752" t="s">
        <v>275</v>
      </c>
      <c r="D28" s="814" t="s">
        <v>52</v>
      </c>
      <c r="E28" s="815" t="s">
        <v>137</v>
      </c>
      <c r="F28" s="751"/>
      <c r="G28" s="802" t="s">
        <v>291</v>
      </c>
      <c r="H28" s="803"/>
      <c r="I28" s="791" t="s">
        <v>291</v>
      </c>
      <c r="J28" s="791" t="s">
        <v>291</v>
      </c>
      <c r="K28" s="803"/>
      <c r="L28" s="791" t="s">
        <v>291</v>
      </c>
      <c r="M28" s="751"/>
      <c r="N28" s="1202">
        <v>2</v>
      </c>
      <c r="O28" s="1202">
        <v>0</v>
      </c>
      <c r="P28" s="1202">
        <v>53</v>
      </c>
      <c r="Q28" s="1202" t="s">
        <v>291</v>
      </c>
      <c r="R28" s="1202">
        <v>36</v>
      </c>
      <c r="S28" s="1202">
        <v>12</v>
      </c>
      <c r="T28" s="1202">
        <v>62</v>
      </c>
      <c r="U28" s="1202">
        <v>62</v>
      </c>
      <c r="V28" s="751"/>
      <c r="W28" s="768">
        <v>48</v>
      </c>
      <c r="X28" s="768">
        <v>24</v>
      </c>
      <c r="Y28" s="751"/>
      <c r="Z28" s="768">
        <v>57</v>
      </c>
      <c r="AA28" s="751"/>
      <c r="AB28" s="768">
        <v>28</v>
      </c>
      <c r="AC28" s="751"/>
      <c r="AD28" s="777">
        <v>56</v>
      </c>
      <c r="AE28" s="751"/>
      <c r="AF28" s="1092">
        <v>0</v>
      </c>
      <c r="AG28" s="1092">
        <v>0</v>
      </c>
      <c r="AH28" s="1092">
        <v>101</v>
      </c>
      <c r="AI28" s="1092">
        <v>1</v>
      </c>
      <c r="AJ28" s="1092">
        <v>0</v>
      </c>
      <c r="AK28" s="1092">
        <v>0</v>
      </c>
      <c r="AL28" s="1092">
        <v>0</v>
      </c>
      <c r="AM28" s="1092">
        <v>0</v>
      </c>
      <c r="AN28" s="1092">
        <v>3</v>
      </c>
      <c r="AO28" s="1092">
        <v>0</v>
      </c>
      <c r="AP28" s="1092">
        <v>2</v>
      </c>
      <c r="AQ28" s="1092">
        <v>31</v>
      </c>
      <c r="AR28" s="1092">
        <v>34</v>
      </c>
      <c r="AS28" s="1092">
        <v>68</v>
      </c>
      <c r="AT28" s="1092">
        <v>86</v>
      </c>
      <c r="AU28" s="1092">
        <v>121</v>
      </c>
      <c r="AV28" s="1092">
        <v>87</v>
      </c>
      <c r="AW28" s="1092">
        <v>57</v>
      </c>
      <c r="AX28" s="1092">
        <v>0</v>
      </c>
      <c r="AY28" s="1092">
        <v>0</v>
      </c>
      <c r="AZ28" s="1092"/>
      <c r="BA28" s="1092">
        <v>0</v>
      </c>
      <c r="BB28" s="1092">
        <v>36</v>
      </c>
      <c r="BC28" s="1092">
        <v>35</v>
      </c>
      <c r="BD28" s="1092">
        <v>3</v>
      </c>
      <c r="BE28" s="1092">
        <v>84</v>
      </c>
      <c r="BF28" s="1092">
        <v>97</v>
      </c>
      <c r="BG28" s="1092">
        <v>50</v>
      </c>
      <c r="BH28" s="1092">
        <v>37</v>
      </c>
      <c r="BI28" s="1092">
        <v>0</v>
      </c>
      <c r="BJ28" s="751"/>
      <c r="BK28" s="753">
        <v>18</v>
      </c>
      <c r="BL28" s="755">
        <v>19</v>
      </c>
      <c r="BM28" s="753">
        <f>19+44</f>
        <v>63</v>
      </c>
      <c r="BN28" s="755">
        <v>0</v>
      </c>
      <c r="BO28" s="753">
        <v>54</v>
      </c>
      <c r="BP28" s="755">
        <v>39</v>
      </c>
      <c r="BQ28" s="751"/>
      <c r="BR28" s="753">
        <v>0</v>
      </c>
      <c r="BS28" s="755">
        <v>0</v>
      </c>
      <c r="BT28" s="753">
        <v>0</v>
      </c>
      <c r="BU28" s="755">
        <v>34</v>
      </c>
      <c r="BV28" s="753">
        <v>33</v>
      </c>
      <c r="BW28" s="755">
        <v>58</v>
      </c>
      <c r="BX28" s="753">
        <v>66</v>
      </c>
      <c r="BY28" s="751"/>
      <c r="BZ28" s="1098">
        <v>0</v>
      </c>
      <c r="CA28" s="754">
        <v>0</v>
      </c>
      <c r="CB28" s="1098">
        <v>30</v>
      </c>
      <c r="CC28" s="754">
        <v>0</v>
      </c>
      <c r="CD28" s="1098">
        <v>31</v>
      </c>
      <c r="CE28" s="754">
        <v>15</v>
      </c>
      <c r="CF28" s="1098">
        <v>30</v>
      </c>
      <c r="CG28" s="754">
        <v>7</v>
      </c>
      <c r="CH28" s="1098">
        <v>79</v>
      </c>
      <c r="CI28" s="754">
        <v>0</v>
      </c>
      <c r="CJ28" s="1098">
        <v>8</v>
      </c>
      <c r="CK28" s="754">
        <v>0</v>
      </c>
      <c r="CL28" s="751"/>
      <c r="CM28" s="1098">
        <v>0</v>
      </c>
      <c r="CN28" s="754">
        <v>0</v>
      </c>
      <c r="CO28" s="1098">
        <v>24</v>
      </c>
      <c r="CP28" s="754">
        <v>0</v>
      </c>
      <c r="CQ28" s="1098">
        <v>34</v>
      </c>
      <c r="CR28" s="754">
        <v>8</v>
      </c>
      <c r="CS28" s="1098">
        <v>49</v>
      </c>
      <c r="CT28" s="754">
        <v>7</v>
      </c>
      <c r="CU28" s="1098">
        <v>30</v>
      </c>
      <c r="CV28" s="754">
        <v>5</v>
      </c>
      <c r="CW28" s="1098">
        <v>0</v>
      </c>
      <c r="CX28" s="754">
        <v>0</v>
      </c>
      <c r="CY28" s="751"/>
      <c r="CZ28" s="1098">
        <v>0</v>
      </c>
      <c r="DA28" s="754">
        <v>0</v>
      </c>
      <c r="DB28" s="1098">
        <v>13</v>
      </c>
      <c r="DC28" s="754">
        <v>0</v>
      </c>
      <c r="DD28" s="1098">
        <v>30</v>
      </c>
      <c r="DE28" s="754">
        <v>0</v>
      </c>
      <c r="DF28" s="751"/>
      <c r="DG28" s="1098">
        <v>0</v>
      </c>
      <c r="DH28" s="754">
        <v>0</v>
      </c>
      <c r="DI28" s="751"/>
      <c r="DK28" s="1057">
        <f t="shared" si="0"/>
        <v>2157</v>
      </c>
      <c r="DL28" s="1042" t="s">
        <v>137</v>
      </c>
      <c r="DM28" s="1043" t="s">
        <v>52</v>
      </c>
    </row>
    <row r="29" spans="1:117" s="813" customFormat="1">
      <c r="A29" s="751"/>
      <c r="B29" s="812" t="s">
        <v>276</v>
      </c>
      <c r="C29" s="752" t="s">
        <v>277</v>
      </c>
      <c r="D29" s="814" t="s">
        <v>51</v>
      </c>
      <c r="E29" s="815" t="s">
        <v>138</v>
      </c>
      <c r="F29" s="751"/>
      <c r="G29" s="802" t="s">
        <v>291</v>
      </c>
      <c r="H29" s="803"/>
      <c r="I29" s="791" t="s">
        <v>291</v>
      </c>
      <c r="J29" s="791" t="s">
        <v>291</v>
      </c>
      <c r="K29" s="803"/>
      <c r="L29" s="791" t="s">
        <v>291</v>
      </c>
      <c r="M29" s="751"/>
      <c r="N29" s="1203"/>
      <c r="O29" s="1203"/>
      <c r="P29" s="1203"/>
      <c r="Q29" s="1203"/>
      <c r="R29" s="1203"/>
      <c r="S29" s="1203"/>
      <c r="T29" s="1203"/>
      <c r="U29" s="1203"/>
      <c r="V29" s="751"/>
      <c r="W29" s="768" t="s">
        <v>291</v>
      </c>
      <c r="X29" s="768" t="s">
        <v>291</v>
      </c>
      <c r="Y29" s="751"/>
      <c r="Z29" s="768">
        <v>0</v>
      </c>
      <c r="AA29" s="751"/>
      <c r="AB29" s="768" t="s">
        <v>291</v>
      </c>
      <c r="AC29" s="751"/>
      <c r="AD29" s="777">
        <v>5</v>
      </c>
      <c r="AE29" s="751"/>
      <c r="AF29" s="1092">
        <v>0</v>
      </c>
      <c r="AG29" s="1092">
        <v>0</v>
      </c>
      <c r="AH29" s="1092">
        <v>0</v>
      </c>
      <c r="AI29" s="1092">
        <v>0</v>
      </c>
      <c r="AJ29" s="1092">
        <v>0</v>
      </c>
      <c r="AK29" s="1092">
        <v>0</v>
      </c>
      <c r="AL29" s="1092">
        <v>0</v>
      </c>
      <c r="AM29" s="1092">
        <v>0</v>
      </c>
      <c r="AN29" s="1092">
        <v>0</v>
      </c>
      <c r="AO29" s="1092">
        <v>0</v>
      </c>
      <c r="AP29" s="1092">
        <v>0</v>
      </c>
      <c r="AQ29" s="1092">
        <v>0</v>
      </c>
      <c r="AR29" s="1092">
        <v>0</v>
      </c>
      <c r="AS29" s="1092">
        <v>7</v>
      </c>
      <c r="AT29" s="1092">
        <v>1</v>
      </c>
      <c r="AU29" s="1092">
        <v>0</v>
      </c>
      <c r="AV29" s="1092">
        <v>11</v>
      </c>
      <c r="AW29" s="1092">
        <v>0</v>
      </c>
      <c r="AX29" s="1092">
        <v>0</v>
      </c>
      <c r="AY29" s="1092">
        <v>0</v>
      </c>
      <c r="AZ29" s="1092"/>
      <c r="BA29" s="1092">
        <v>0</v>
      </c>
      <c r="BB29" s="1092">
        <v>0</v>
      </c>
      <c r="BC29" s="1092">
        <v>0</v>
      </c>
      <c r="BD29" s="1092">
        <v>2</v>
      </c>
      <c r="BE29" s="1092">
        <v>2</v>
      </c>
      <c r="BF29" s="1092">
        <v>5</v>
      </c>
      <c r="BG29" s="1092">
        <v>6</v>
      </c>
      <c r="BH29" s="1092">
        <v>0</v>
      </c>
      <c r="BI29" s="1092">
        <v>0</v>
      </c>
      <c r="BJ29" s="751"/>
      <c r="BK29" s="753">
        <v>2</v>
      </c>
      <c r="BL29" s="755">
        <v>0</v>
      </c>
      <c r="BM29" s="753">
        <v>0</v>
      </c>
      <c r="BN29" s="755">
        <v>0</v>
      </c>
      <c r="BO29" s="753">
        <v>7</v>
      </c>
      <c r="BP29" s="755">
        <v>3</v>
      </c>
      <c r="BQ29" s="751"/>
      <c r="BR29" s="753">
        <v>0</v>
      </c>
      <c r="BS29" s="755">
        <v>0</v>
      </c>
      <c r="BT29" s="753">
        <v>0</v>
      </c>
      <c r="BU29" s="755">
        <v>3</v>
      </c>
      <c r="BV29" s="753">
        <v>21</v>
      </c>
      <c r="BW29" s="755">
        <v>22</v>
      </c>
      <c r="BX29" s="753">
        <v>14</v>
      </c>
      <c r="BY29" s="751"/>
      <c r="BZ29" s="1098">
        <v>0</v>
      </c>
      <c r="CA29" s="754">
        <v>0</v>
      </c>
      <c r="CB29" s="1098">
        <v>0</v>
      </c>
      <c r="CC29" s="754">
        <v>0</v>
      </c>
      <c r="CD29" s="1098">
        <v>0</v>
      </c>
      <c r="CE29" s="754">
        <v>0</v>
      </c>
      <c r="CF29" s="1098">
        <v>0</v>
      </c>
      <c r="CG29" s="754">
        <v>0</v>
      </c>
      <c r="CH29" s="1098">
        <v>0</v>
      </c>
      <c r="CI29" s="754">
        <v>0</v>
      </c>
      <c r="CJ29" s="1098">
        <v>0</v>
      </c>
      <c r="CK29" s="754">
        <v>0</v>
      </c>
      <c r="CL29" s="751"/>
      <c r="CM29" s="1098">
        <v>0</v>
      </c>
      <c r="CN29" s="754">
        <v>0</v>
      </c>
      <c r="CO29" s="1098">
        <v>0</v>
      </c>
      <c r="CP29" s="754">
        <v>0</v>
      </c>
      <c r="CQ29" s="1098">
        <v>0</v>
      </c>
      <c r="CR29" s="754">
        <v>0</v>
      </c>
      <c r="CS29" s="1098">
        <v>11</v>
      </c>
      <c r="CT29" s="754">
        <v>0</v>
      </c>
      <c r="CU29" s="1098">
        <v>9</v>
      </c>
      <c r="CV29" s="754">
        <v>1</v>
      </c>
      <c r="CW29" s="1098">
        <v>0</v>
      </c>
      <c r="CX29" s="754">
        <v>0</v>
      </c>
      <c r="CY29" s="751"/>
      <c r="CZ29" s="1098">
        <v>0</v>
      </c>
      <c r="DA29" s="754">
        <v>0</v>
      </c>
      <c r="DB29" s="1098">
        <v>0</v>
      </c>
      <c r="DC29" s="754">
        <v>0</v>
      </c>
      <c r="DD29" s="1098">
        <v>0</v>
      </c>
      <c r="DE29" s="754">
        <v>0</v>
      </c>
      <c r="DF29" s="751"/>
      <c r="DG29" s="1098">
        <v>0</v>
      </c>
      <c r="DH29" s="754">
        <v>0</v>
      </c>
      <c r="DI29" s="751"/>
      <c r="DK29" s="1057">
        <f t="shared" si="0"/>
        <v>132</v>
      </c>
      <c r="DL29" s="1044" t="s">
        <v>138</v>
      </c>
      <c r="DM29" s="1043" t="s">
        <v>51</v>
      </c>
    </row>
    <row r="30" spans="1:117" s="537" customFormat="1">
      <c r="A30" s="622"/>
      <c r="B30" s="563" t="s">
        <v>278</v>
      </c>
      <c r="C30" s="626" t="s">
        <v>279</v>
      </c>
      <c r="D30" s="635" t="s">
        <v>46</v>
      </c>
      <c r="E30" s="636" t="s">
        <v>8</v>
      </c>
      <c r="F30" s="622"/>
      <c r="G30" s="804" t="s">
        <v>291</v>
      </c>
      <c r="H30" s="800"/>
      <c r="I30" s="785" t="s">
        <v>291</v>
      </c>
      <c r="J30" s="785" t="s">
        <v>291</v>
      </c>
      <c r="K30" s="800"/>
      <c r="L30" s="785" t="s">
        <v>291</v>
      </c>
      <c r="M30" s="622"/>
      <c r="N30" s="785">
        <v>0</v>
      </c>
      <c r="O30" s="785" t="s">
        <v>291</v>
      </c>
      <c r="P30" s="785" t="s">
        <v>291</v>
      </c>
      <c r="Q30" s="785" t="s">
        <v>291</v>
      </c>
      <c r="R30" s="785" t="s">
        <v>291</v>
      </c>
      <c r="S30" s="785" t="s">
        <v>291</v>
      </c>
      <c r="T30" s="785" t="s">
        <v>291</v>
      </c>
      <c r="U30" s="785" t="s">
        <v>291</v>
      </c>
      <c r="V30" s="622"/>
      <c r="W30" s="769" t="s">
        <v>291</v>
      </c>
      <c r="X30" s="769" t="s">
        <v>291</v>
      </c>
      <c r="Y30" s="665"/>
      <c r="Z30" s="769" t="s">
        <v>291</v>
      </c>
      <c r="AA30" s="665"/>
      <c r="AB30" s="769" t="s">
        <v>291</v>
      </c>
      <c r="AC30" s="665"/>
      <c r="AD30" s="778" t="s">
        <v>291</v>
      </c>
      <c r="AE30" s="622"/>
      <c r="AF30" s="969" t="s">
        <v>291</v>
      </c>
      <c r="AG30" s="969" t="s">
        <v>291</v>
      </c>
      <c r="AH30" s="969" t="s">
        <v>291</v>
      </c>
      <c r="AI30" s="969" t="s">
        <v>291</v>
      </c>
      <c r="AJ30" s="969" t="s">
        <v>291</v>
      </c>
      <c r="AK30" s="969" t="s">
        <v>291</v>
      </c>
      <c r="AL30" s="969" t="s">
        <v>291</v>
      </c>
      <c r="AM30" s="969" t="s">
        <v>291</v>
      </c>
      <c r="AN30" s="969" t="s">
        <v>291</v>
      </c>
      <c r="AO30" s="969" t="s">
        <v>291</v>
      </c>
      <c r="AP30" s="969" t="s">
        <v>291</v>
      </c>
      <c r="AQ30" s="969" t="s">
        <v>291</v>
      </c>
      <c r="AR30" s="969" t="s">
        <v>291</v>
      </c>
      <c r="AS30" s="969" t="s">
        <v>291</v>
      </c>
      <c r="AT30" s="969" t="s">
        <v>291</v>
      </c>
      <c r="AU30" s="969" t="s">
        <v>291</v>
      </c>
      <c r="AV30" s="969" t="s">
        <v>291</v>
      </c>
      <c r="AW30" s="969" t="s">
        <v>291</v>
      </c>
      <c r="AX30" s="969" t="s">
        <v>291</v>
      </c>
      <c r="AY30" s="969" t="s">
        <v>291</v>
      </c>
      <c r="AZ30" s="969"/>
      <c r="BA30" s="969" t="s">
        <v>291</v>
      </c>
      <c r="BB30" s="969" t="s">
        <v>291</v>
      </c>
      <c r="BC30" s="969" t="s">
        <v>291</v>
      </c>
      <c r="BD30" s="969" t="s">
        <v>291</v>
      </c>
      <c r="BE30" s="969" t="s">
        <v>291</v>
      </c>
      <c r="BF30" s="969" t="s">
        <v>291</v>
      </c>
      <c r="BG30" s="969" t="s">
        <v>291</v>
      </c>
      <c r="BH30" s="969" t="s">
        <v>291</v>
      </c>
      <c r="BI30" s="969" t="s">
        <v>291</v>
      </c>
      <c r="BJ30" s="622"/>
      <c r="BK30" s="528">
        <v>0</v>
      </c>
      <c r="BL30" s="530">
        <v>0</v>
      </c>
      <c r="BM30" s="528">
        <v>0</v>
      </c>
      <c r="BN30" s="530">
        <v>0</v>
      </c>
      <c r="BO30" s="528">
        <v>0</v>
      </c>
      <c r="BP30" s="530">
        <v>0</v>
      </c>
      <c r="BQ30" s="622"/>
      <c r="BR30" s="528">
        <v>0</v>
      </c>
      <c r="BS30" s="530">
        <v>0</v>
      </c>
      <c r="BT30" s="528">
        <v>0</v>
      </c>
      <c r="BU30" s="530">
        <v>0</v>
      </c>
      <c r="BV30" s="528">
        <v>0</v>
      </c>
      <c r="BW30" s="530">
        <v>0</v>
      </c>
      <c r="BX30" s="528">
        <v>0</v>
      </c>
      <c r="BY30" s="622"/>
      <c r="BZ30" s="893">
        <v>0</v>
      </c>
      <c r="CA30" s="395">
        <v>0</v>
      </c>
      <c r="CB30" s="893">
        <v>0</v>
      </c>
      <c r="CC30" s="395">
        <v>0</v>
      </c>
      <c r="CD30" s="893">
        <v>0</v>
      </c>
      <c r="CE30" s="395">
        <v>0</v>
      </c>
      <c r="CF30" s="893">
        <v>0</v>
      </c>
      <c r="CG30" s="395">
        <v>0</v>
      </c>
      <c r="CH30" s="893">
        <v>0</v>
      </c>
      <c r="CI30" s="395">
        <v>0</v>
      </c>
      <c r="CJ30" s="893">
        <v>0</v>
      </c>
      <c r="CK30" s="395">
        <v>0</v>
      </c>
      <c r="CL30" s="622"/>
      <c r="CM30" s="893">
        <v>0</v>
      </c>
      <c r="CN30" s="395">
        <v>0</v>
      </c>
      <c r="CO30" s="893">
        <v>0</v>
      </c>
      <c r="CP30" s="395">
        <v>0</v>
      </c>
      <c r="CQ30" s="893">
        <v>0</v>
      </c>
      <c r="CR30" s="395">
        <v>0</v>
      </c>
      <c r="CS30" s="893">
        <v>0</v>
      </c>
      <c r="CT30" s="395">
        <v>0</v>
      </c>
      <c r="CU30" s="893">
        <v>0</v>
      </c>
      <c r="CV30" s="395">
        <v>0</v>
      </c>
      <c r="CW30" s="893">
        <v>0</v>
      </c>
      <c r="CX30" s="395">
        <v>0</v>
      </c>
      <c r="CY30" s="622"/>
      <c r="CZ30" s="893">
        <v>0</v>
      </c>
      <c r="DA30" s="395">
        <v>0</v>
      </c>
      <c r="DB30" s="893">
        <v>0</v>
      </c>
      <c r="DC30" s="395">
        <v>0</v>
      </c>
      <c r="DD30" s="893">
        <v>0</v>
      </c>
      <c r="DE30" s="395">
        <v>0</v>
      </c>
      <c r="DF30" s="622"/>
      <c r="DG30" s="893">
        <v>0</v>
      </c>
      <c r="DH30" s="395">
        <v>0</v>
      </c>
      <c r="DI30" s="622"/>
      <c r="DK30" s="1056">
        <f t="shared" si="0"/>
        <v>0</v>
      </c>
      <c r="DL30" s="1045" t="s">
        <v>8</v>
      </c>
      <c r="DM30" s="1046" t="s">
        <v>46</v>
      </c>
    </row>
    <row r="31" spans="1:117" s="537" customFormat="1">
      <c r="A31" s="622"/>
      <c r="B31" s="563">
        <v>59.689500000000002</v>
      </c>
      <c r="C31" s="626">
        <v>-154.69533000000001</v>
      </c>
      <c r="D31" s="939" t="s">
        <v>576</v>
      </c>
      <c r="E31" s="938" t="s">
        <v>573</v>
      </c>
      <c r="F31" s="622"/>
      <c r="G31" s="804" t="s">
        <v>291</v>
      </c>
      <c r="H31" s="800"/>
      <c r="I31" s="785" t="s">
        <v>291</v>
      </c>
      <c r="J31" s="785" t="s">
        <v>291</v>
      </c>
      <c r="K31" s="800"/>
      <c r="L31" s="785" t="s">
        <v>291</v>
      </c>
      <c r="M31" s="622"/>
      <c r="N31" s="785">
        <v>0</v>
      </c>
      <c r="O31" s="785" t="s">
        <v>291</v>
      </c>
      <c r="P31" s="785" t="s">
        <v>291</v>
      </c>
      <c r="Q31" s="785" t="s">
        <v>291</v>
      </c>
      <c r="R31" s="785" t="s">
        <v>291</v>
      </c>
      <c r="S31" s="785" t="s">
        <v>291</v>
      </c>
      <c r="T31" s="785" t="s">
        <v>291</v>
      </c>
      <c r="U31" s="785" t="s">
        <v>291</v>
      </c>
      <c r="V31" s="622"/>
      <c r="W31" s="769" t="s">
        <v>291</v>
      </c>
      <c r="X31" s="769" t="s">
        <v>291</v>
      </c>
      <c r="Y31" s="665"/>
      <c r="Z31" s="769" t="s">
        <v>291</v>
      </c>
      <c r="AA31" s="665"/>
      <c r="AB31" s="769" t="s">
        <v>291</v>
      </c>
      <c r="AC31" s="665"/>
      <c r="AD31" s="778" t="s">
        <v>291</v>
      </c>
      <c r="AE31" s="622"/>
      <c r="AF31" s="969" t="s">
        <v>291</v>
      </c>
      <c r="AG31" s="969" t="s">
        <v>291</v>
      </c>
      <c r="AH31" s="969" t="s">
        <v>291</v>
      </c>
      <c r="AI31" s="969">
        <v>3</v>
      </c>
      <c r="AJ31" s="969" t="s">
        <v>291</v>
      </c>
      <c r="AK31" s="969">
        <v>0</v>
      </c>
      <c r="AL31" s="969">
        <v>0</v>
      </c>
      <c r="AM31" s="969">
        <v>0</v>
      </c>
      <c r="AN31" s="969" t="s">
        <v>291</v>
      </c>
      <c r="AO31" s="969" t="s">
        <v>291</v>
      </c>
      <c r="AP31" s="969">
        <v>21</v>
      </c>
      <c r="AQ31" s="969">
        <v>12</v>
      </c>
      <c r="AR31" s="969">
        <v>21</v>
      </c>
      <c r="AS31" s="969">
        <v>0</v>
      </c>
      <c r="AT31" s="969">
        <v>0</v>
      </c>
      <c r="AU31" s="969">
        <v>0</v>
      </c>
      <c r="AV31" s="969">
        <v>0</v>
      </c>
      <c r="AW31" s="969">
        <v>0</v>
      </c>
      <c r="AX31" s="969">
        <v>0</v>
      </c>
      <c r="AY31" s="969">
        <v>0</v>
      </c>
      <c r="AZ31" s="969"/>
      <c r="BA31" s="969">
        <v>0</v>
      </c>
      <c r="BB31" s="969">
        <v>8</v>
      </c>
      <c r="BC31" s="969">
        <v>42</v>
      </c>
      <c r="BD31" s="969">
        <v>18</v>
      </c>
      <c r="BE31" s="969">
        <v>0</v>
      </c>
      <c r="BF31" s="969">
        <v>0</v>
      </c>
      <c r="BG31" s="969">
        <v>0</v>
      </c>
      <c r="BH31" s="969">
        <v>0</v>
      </c>
      <c r="BI31" s="969">
        <v>0</v>
      </c>
      <c r="BJ31" s="622"/>
      <c r="BK31" s="528" t="s">
        <v>291</v>
      </c>
      <c r="BL31" s="530" t="s">
        <v>291</v>
      </c>
      <c r="BM31" s="528" t="s">
        <v>291</v>
      </c>
      <c r="BN31" s="530" t="s">
        <v>291</v>
      </c>
      <c r="BO31" s="528" t="s">
        <v>291</v>
      </c>
      <c r="BP31" s="530" t="s">
        <v>291</v>
      </c>
      <c r="BQ31" s="622"/>
      <c r="BR31" s="528" t="s">
        <v>291</v>
      </c>
      <c r="BS31" s="530" t="s">
        <v>291</v>
      </c>
      <c r="BT31" s="528" t="s">
        <v>291</v>
      </c>
      <c r="BU31" s="530" t="s">
        <v>291</v>
      </c>
      <c r="BV31" s="528" t="s">
        <v>291</v>
      </c>
      <c r="BW31" s="530" t="s">
        <v>291</v>
      </c>
      <c r="BX31" s="528" t="s">
        <v>291</v>
      </c>
      <c r="BY31" s="622"/>
      <c r="BZ31" s="893" t="s">
        <v>291</v>
      </c>
      <c r="CA31" s="395" t="s">
        <v>291</v>
      </c>
      <c r="CB31" s="893" t="s">
        <v>291</v>
      </c>
      <c r="CC31" s="395" t="s">
        <v>291</v>
      </c>
      <c r="CD31" s="893" t="s">
        <v>291</v>
      </c>
      <c r="CE31" s="395" t="s">
        <v>291</v>
      </c>
      <c r="CF31" s="893" t="s">
        <v>291</v>
      </c>
      <c r="CG31" s="395" t="s">
        <v>291</v>
      </c>
      <c r="CH31" s="893" t="s">
        <v>291</v>
      </c>
      <c r="CI31" s="395" t="s">
        <v>291</v>
      </c>
      <c r="CJ31" s="893" t="s">
        <v>291</v>
      </c>
      <c r="CK31" s="395" t="s">
        <v>291</v>
      </c>
      <c r="CL31" s="622"/>
      <c r="CM31" s="893" t="s">
        <v>291</v>
      </c>
      <c r="CN31" s="395" t="s">
        <v>291</v>
      </c>
      <c r="CO31" s="893" t="s">
        <v>291</v>
      </c>
      <c r="CP31" s="395" t="s">
        <v>291</v>
      </c>
      <c r="CQ31" s="893" t="s">
        <v>291</v>
      </c>
      <c r="CR31" s="395" t="s">
        <v>291</v>
      </c>
      <c r="CS31" s="893" t="s">
        <v>291</v>
      </c>
      <c r="CT31" s="395" t="s">
        <v>291</v>
      </c>
      <c r="CU31" s="893" t="s">
        <v>291</v>
      </c>
      <c r="CV31" s="395" t="s">
        <v>291</v>
      </c>
      <c r="CW31" s="893" t="s">
        <v>291</v>
      </c>
      <c r="CX31" s="395" t="s">
        <v>291</v>
      </c>
      <c r="CY31" s="622"/>
      <c r="CZ31" s="893" t="s">
        <v>291</v>
      </c>
      <c r="DA31" s="395" t="s">
        <v>291</v>
      </c>
      <c r="DB31" s="893" t="s">
        <v>291</v>
      </c>
      <c r="DC31" s="395" t="s">
        <v>291</v>
      </c>
      <c r="DD31" s="893" t="s">
        <v>291</v>
      </c>
      <c r="DE31" s="395" t="s">
        <v>291</v>
      </c>
      <c r="DF31" s="622"/>
      <c r="DG31" s="893" t="s">
        <v>291</v>
      </c>
      <c r="DH31" s="395" t="s">
        <v>291</v>
      </c>
      <c r="DI31" s="622"/>
      <c r="DK31" s="1056">
        <f t="shared" si="0"/>
        <v>125</v>
      </c>
      <c r="DL31" s="1045" t="s">
        <v>573</v>
      </c>
      <c r="DM31" s="1047" t="s">
        <v>576</v>
      </c>
    </row>
    <row r="32" spans="1:117" s="537" customFormat="1">
      <c r="A32" s="622"/>
      <c r="B32" s="563">
        <v>59.720199999999998</v>
      </c>
      <c r="C32" s="626">
        <v>-154.44637</v>
      </c>
      <c r="D32" s="939" t="s">
        <v>577</v>
      </c>
      <c r="E32" s="938" t="s">
        <v>574</v>
      </c>
      <c r="F32" s="622"/>
      <c r="G32" s="804" t="s">
        <v>291</v>
      </c>
      <c r="H32" s="800"/>
      <c r="I32" s="785" t="s">
        <v>291</v>
      </c>
      <c r="J32" s="785" t="s">
        <v>291</v>
      </c>
      <c r="K32" s="800"/>
      <c r="L32" s="785" t="s">
        <v>291</v>
      </c>
      <c r="M32" s="622"/>
      <c r="N32" s="785">
        <v>0</v>
      </c>
      <c r="O32" s="785" t="s">
        <v>291</v>
      </c>
      <c r="P32" s="785" t="s">
        <v>291</v>
      </c>
      <c r="Q32" s="785" t="s">
        <v>291</v>
      </c>
      <c r="R32" s="785" t="s">
        <v>291</v>
      </c>
      <c r="S32" s="785" t="s">
        <v>291</v>
      </c>
      <c r="T32" s="785" t="s">
        <v>291</v>
      </c>
      <c r="U32" s="785" t="s">
        <v>291</v>
      </c>
      <c r="V32" s="622"/>
      <c r="W32" s="769" t="s">
        <v>291</v>
      </c>
      <c r="X32" s="769" t="s">
        <v>291</v>
      </c>
      <c r="Y32" s="665"/>
      <c r="Z32" s="769" t="s">
        <v>291</v>
      </c>
      <c r="AA32" s="665"/>
      <c r="AB32" s="769" t="s">
        <v>291</v>
      </c>
      <c r="AC32" s="665"/>
      <c r="AD32" s="778" t="s">
        <v>291</v>
      </c>
      <c r="AE32" s="622"/>
      <c r="AF32" s="969">
        <v>0</v>
      </c>
      <c r="AG32" s="969">
        <v>0</v>
      </c>
      <c r="AH32" s="969">
        <v>0</v>
      </c>
      <c r="AI32" s="969">
        <v>0</v>
      </c>
      <c r="AJ32" s="969">
        <v>0</v>
      </c>
      <c r="AK32" s="969">
        <v>0</v>
      </c>
      <c r="AL32" s="969">
        <v>0</v>
      </c>
      <c r="AM32" s="969">
        <v>0</v>
      </c>
      <c r="AN32" s="969">
        <v>0</v>
      </c>
      <c r="AO32" s="969">
        <v>18</v>
      </c>
      <c r="AP32" s="969">
        <v>0</v>
      </c>
      <c r="AQ32" s="969">
        <v>0</v>
      </c>
      <c r="AR32" s="969">
        <v>0</v>
      </c>
      <c r="AS32" s="969">
        <v>48</v>
      </c>
      <c r="AT32" s="969">
        <v>0</v>
      </c>
      <c r="AU32" s="969">
        <v>0</v>
      </c>
      <c r="AV32" s="969">
        <v>0</v>
      </c>
      <c r="AW32" s="969">
        <v>0</v>
      </c>
      <c r="AX32" s="969">
        <v>0</v>
      </c>
      <c r="AY32" s="969">
        <v>0</v>
      </c>
      <c r="AZ32" s="969"/>
      <c r="BA32" s="969">
        <v>0</v>
      </c>
      <c r="BB32" s="969">
        <v>0</v>
      </c>
      <c r="BC32" s="969">
        <v>0</v>
      </c>
      <c r="BD32" s="969">
        <v>0</v>
      </c>
      <c r="BE32" s="969">
        <v>0</v>
      </c>
      <c r="BF32" s="969">
        <v>0</v>
      </c>
      <c r="BG32" s="969">
        <v>0</v>
      </c>
      <c r="BH32" s="969">
        <v>0</v>
      </c>
      <c r="BI32" s="969">
        <v>0</v>
      </c>
      <c r="BJ32" s="622"/>
      <c r="BK32" s="528" t="s">
        <v>291</v>
      </c>
      <c r="BL32" s="530" t="s">
        <v>291</v>
      </c>
      <c r="BM32" s="528" t="s">
        <v>291</v>
      </c>
      <c r="BN32" s="530" t="s">
        <v>291</v>
      </c>
      <c r="BO32" s="528" t="s">
        <v>291</v>
      </c>
      <c r="BP32" s="530" t="s">
        <v>291</v>
      </c>
      <c r="BQ32" s="622"/>
      <c r="BR32" s="528" t="s">
        <v>291</v>
      </c>
      <c r="BS32" s="530" t="s">
        <v>291</v>
      </c>
      <c r="BT32" s="528" t="s">
        <v>291</v>
      </c>
      <c r="BU32" s="530" t="s">
        <v>291</v>
      </c>
      <c r="BV32" s="528" t="s">
        <v>291</v>
      </c>
      <c r="BW32" s="530" t="s">
        <v>291</v>
      </c>
      <c r="BX32" s="528" t="s">
        <v>291</v>
      </c>
      <c r="BY32" s="622"/>
      <c r="BZ32" s="893" t="s">
        <v>291</v>
      </c>
      <c r="CA32" s="395" t="s">
        <v>291</v>
      </c>
      <c r="CB32" s="893" t="s">
        <v>291</v>
      </c>
      <c r="CC32" s="395" t="s">
        <v>291</v>
      </c>
      <c r="CD32" s="893" t="s">
        <v>291</v>
      </c>
      <c r="CE32" s="395" t="s">
        <v>291</v>
      </c>
      <c r="CF32" s="893" t="s">
        <v>291</v>
      </c>
      <c r="CG32" s="395" t="s">
        <v>291</v>
      </c>
      <c r="CH32" s="893" t="s">
        <v>291</v>
      </c>
      <c r="CI32" s="395" t="s">
        <v>291</v>
      </c>
      <c r="CJ32" s="893" t="s">
        <v>291</v>
      </c>
      <c r="CK32" s="395" t="s">
        <v>291</v>
      </c>
      <c r="CL32" s="622"/>
      <c r="CM32" s="893" t="s">
        <v>291</v>
      </c>
      <c r="CN32" s="395" t="s">
        <v>291</v>
      </c>
      <c r="CO32" s="893" t="s">
        <v>291</v>
      </c>
      <c r="CP32" s="395" t="s">
        <v>291</v>
      </c>
      <c r="CQ32" s="893" t="s">
        <v>291</v>
      </c>
      <c r="CR32" s="395" t="s">
        <v>291</v>
      </c>
      <c r="CS32" s="893" t="s">
        <v>291</v>
      </c>
      <c r="CT32" s="395" t="s">
        <v>291</v>
      </c>
      <c r="CU32" s="893" t="s">
        <v>291</v>
      </c>
      <c r="CV32" s="395" t="s">
        <v>291</v>
      </c>
      <c r="CW32" s="893" t="s">
        <v>291</v>
      </c>
      <c r="CX32" s="395" t="s">
        <v>291</v>
      </c>
      <c r="CY32" s="622"/>
      <c r="CZ32" s="893" t="s">
        <v>291</v>
      </c>
      <c r="DA32" s="395" t="s">
        <v>291</v>
      </c>
      <c r="DB32" s="893" t="s">
        <v>291</v>
      </c>
      <c r="DC32" s="395" t="s">
        <v>291</v>
      </c>
      <c r="DD32" s="893" t="s">
        <v>291</v>
      </c>
      <c r="DE32" s="395" t="s">
        <v>291</v>
      </c>
      <c r="DF32" s="622"/>
      <c r="DG32" s="893" t="s">
        <v>291</v>
      </c>
      <c r="DH32" s="395" t="s">
        <v>291</v>
      </c>
      <c r="DI32" s="622"/>
      <c r="DK32" s="1056">
        <f t="shared" si="0"/>
        <v>66</v>
      </c>
      <c r="DL32" s="1045" t="s">
        <v>574</v>
      </c>
      <c r="DM32" s="1047" t="s">
        <v>577</v>
      </c>
    </row>
    <row r="33" spans="1:117" s="537" customFormat="1" ht="16.5" thickBot="1">
      <c r="A33" s="596"/>
      <c r="B33" s="499"/>
      <c r="C33" s="391"/>
      <c r="D33" s="637"/>
      <c r="E33" s="672" t="s">
        <v>578</v>
      </c>
      <c r="F33" s="596"/>
      <c r="G33" s="799" t="s">
        <v>291</v>
      </c>
      <c r="H33" s="801"/>
      <c r="I33" s="784" t="s">
        <v>291</v>
      </c>
      <c r="J33" s="784" t="s">
        <v>291</v>
      </c>
      <c r="K33" s="801"/>
      <c r="L33" s="784" t="s">
        <v>291</v>
      </c>
      <c r="M33" s="596"/>
      <c r="N33" s="784" t="s">
        <v>291</v>
      </c>
      <c r="O33" s="784" t="s">
        <v>291</v>
      </c>
      <c r="P33" s="784" t="s">
        <v>291</v>
      </c>
      <c r="Q33" s="784" t="s">
        <v>291</v>
      </c>
      <c r="R33" s="784" t="s">
        <v>291</v>
      </c>
      <c r="S33" s="784" t="s">
        <v>291</v>
      </c>
      <c r="T33" s="784" t="s">
        <v>291</v>
      </c>
      <c r="U33" s="784" t="s">
        <v>291</v>
      </c>
      <c r="V33" s="596"/>
      <c r="W33" s="767" t="s">
        <v>291</v>
      </c>
      <c r="X33" s="767" t="s">
        <v>291</v>
      </c>
      <c r="Y33" s="666"/>
      <c r="Z33" s="767" t="s">
        <v>291</v>
      </c>
      <c r="AA33" s="666"/>
      <c r="AB33" s="767" t="s">
        <v>291</v>
      </c>
      <c r="AC33" s="666"/>
      <c r="AD33" s="776" t="s">
        <v>291</v>
      </c>
      <c r="AE33" s="596"/>
      <c r="AF33" s="969" t="s">
        <v>291</v>
      </c>
      <c r="AG33" s="969" t="s">
        <v>291</v>
      </c>
      <c r="AH33" s="969" t="s">
        <v>291</v>
      </c>
      <c r="AI33" s="969" t="s">
        <v>291</v>
      </c>
      <c r="AJ33" s="969" t="s">
        <v>291</v>
      </c>
      <c r="AK33" s="969" t="s">
        <v>291</v>
      </c>
      <c r="AL33" s="969" t="s">
        <v>291</v>
      </c>
      <c r="AM33" s="969" t="s">
        <v>291</v>
      </c>
      <c r="AN33" s="969" t="s">
        <v>291</v>
      </c>
      <c r="AO33" s="969" t="s">
        <v>291</v>
      </c>
      <c r="AP33" s="969" t="s">
        <v>291</v>
      </c>
      <c r="AQ33" s="969" t="s">
        <v>291</v>
      </c>
      <c r="AR33" s="969" t="s">
        <v>291</v>
      </c>
      <c r="AS33" s="969" t="s">
        <v>291</v>
      </c>
      <c r="AT33" s="969" t="s">
        <v>291</v>
      </c>
      <c r="AU33" s="969" t="s">
        <v>291</v>
      </c>
      <c r="AV33" s="969" t="s">
        <v>291</v>
      </c>
      <c r="AW33" s="969" t="s">
        <v>291</v>
      </c>
      <c r="AX33" s="969" t="s">
        <v>291</v>
      </c>
      <c r="AY33" s="969" t="s">
        <v>291</v>
      </c>
      <c r="AZ33" s="937"/>
      <c r="BA33" s="1091" t="s">
        <v>291</v>
      </c>
      <c r="BB33" s="1091" t="s">
        <v>291</v>
      </c>
      <c r="BC33" s="1091" t="s">
        <v>291</v>
      </c>
      <c r="BD33" s="1091" t="s">
        <v>291</v>
      </c>
      <c r="BE33" s="1091" t="s">
        <v>291</v>
      </c>
      <c r="BF33" s="1091" t="s">
        <v>291</v>
      </c>
      <c r="BG33" s="1091" t="s">
        <v>291</v>
      </c>
      <c r="BH33" s="1091" t="s">
        <v>291</v>
      </c>
      <c r="BI33" s="1091" t="s">
        <v>291</v>
      </c>
      <c r="BJ33" s="596"/>
      <c r="BK33" s="1104" t="s">
        <v>291</v>
      </c>
      <c r="BL33" s="1105" t="s">
        <v>291</v>
      </c>
      <c r="BM33" s="1104" t="s">
        <v>291</v>
      </c>
      <c r="BN33" s="1105" t="s">
        <v>291</v>
      </c>
      <c r="BO33" s="1104" t="s">
        <v>291</v>
      </c>
      <c r="BP33" s="1105" t="s">
        <v>291</v>
      </c>
      <c r="BQ33" s="596"/>
      <c r="BR33" s="1104" t="s">
        <v>291</v>
      </c>
      <c r="BS33" s="1105" t="s">
        <v>291</v>
      </c>
      <c r="BT33" s="1104" t="s">
        <v>291</v>
      </c>
      <c r="BU33" s="1105" t="s">
        <v>291</v>
      </c>
      <c r="BV33" s="1104" t="s">
        <v>291</v>
      </c>
      <c r="BW33" s="1105" t="s">
        <v>291</v>
      </c>
      <c r="BX33" s="1104" t="s">
        <v>291</v>
      </c>
      <c r="BY33" s="596"/>
      <c r="BZ33" s="1099">
        <v>11</v>
      </c>
      <c r="CA33" s="404">
        <v>0</v>
      </c>
      <c r="CB33" s="1100" t="s">
        <v>291</v>
      </c>
      <c r="CC33" s="1101" t="s">
        <v>291</v>
      </c>
      <c r="CD33" s="1100" t="s">
        <v>291</v>
      </c>
      <c r="CE33" s="1101" t="s">
        <v>291</v>
      </c>
      <c r="CF33" s="1100" t="s">
        <v>291</v>
      </c>
      <c r="CG33" s="1101" t="s">
        <v>291</v>
      </c>
      <c r="CH33" s="1100" t="s">
        <v>291</v>
      </c>
      <c r="CI33" s="1101" t="s">
        <v>291</v>
      </c>
      <c r="CJ33" s="1100" t="s">
        <v>291</v>
      </c>
      <c r="CK33" s="1101" t="s">
        <v>291</v>
      </c>
      <c r="CL33" s="596"/>
      <c r="CM33" s="1099">
        <v>73</v>
      </c>
      <c r="CN33" s="404">
        <v>0</v>
      </c>
      <c r="CO33" s="1100" t="s">
        <v>291</v>
      </c>
      <c r="CP33" s="1101" t="s">
        <v>291</v>
      </c>
      <c r="CQ33" s="1100" t="s">
        <v>291</v>
      </c>
      <c r="CR33" s="1101" t="s">
        <v>291</v>
      </c>
      <c r="CS33" s="1100" t="s">
        <v>291</v>
      </c>
      <c r="CT33" s="1101" t="s">
        <v>291</v>
      </c>
      <c r="CU33" s="1100" t="s">
        <v>291</v>
      </c>
      <c r="CV33" s="1101" t="s">
        <v>291</v>
      </c>
      <c r="CW33" s="1100" t="s">
        <v>291</v>
      </c>
      <c r="CX33" s="1101" t="s">
        <v>291</v>
      </c>
      <c r="CY33" s="596"/>
      <c r="CZ33" s="1100" t="s">
        <v>291</v>
      </c>
      <c r="DA33" s="1101" t="s">
        <v>291</v>
      </c>
      <c r="DB33" s="1100" t="s">
        <v>291</v>
      </c>
      <c r="DC33" s="1101" t="s">
        <v>291</v>
      </c>
      <c r="DD33" s="1100" t="s">
        <v>291</v>
      </c>
      <c r="DE33" s="1101" t="s">
        <v>291</v>
      </c>
      <c r="DF33" s="596"/>
      <c r="DG33" s="1099">
        <v>9</v>
      </c>
      <c r="DH33" s="404">
        <v>0</v>
      </c>
      <c r="DI33" s="596"/>
      <c r="DK33" s="1058">
        <f t="shared" si="0"/>
        <v>93</v>
      </c>
      <c r="DL33" s="1048" t="s">
        <v>578</v>
      </c>
      <c r="DM33" s="1049"/>
    </row>
    <row r="34" spans="1:117" s="537" customFormat="1" ht="3" customHeight="1" thickBot="1">
      <c r="A34" s="615"/>
      <c r="B34" s="1193"/>
      <c r="C34" s="1194"/>
      <c r="D34" s="1194"/>
      <c r="E34" s="1195"/>
      <c r="F34" s="615"/>
      <c r="G34" s="786"/>
      <c r="H34" s="805"/>
      <c r="I34" s="786"/>
      <c r="J34" s="786"/>
      <c r="K34" s="805"/>
      <c r="L34" s="786"/>
      <c r="M34" s="615"/>
      <c r="N34" s="786"/>
      <c r="O34" s="786"/>
      <c r="P34" s="786"/>
      <c r="Q34" s="786"/>
      <c r="R34" s="786"/>
      <c r="S34" s="786"/>
      <c r="T34" s="786"/>
      <c r="U34" s="786"/>
      <c r="V34" s="615"/>
      <c r="W34" s="770"/>
      <c r="X34" s="770"/>
      <c r="Y34" s="615"/>
      <c r="Z34" s="770"/>
      <c r="AA34" s="615"/>
      <c r="AB34" s="770"/>
      <c r="AC34" s="615"/>
      <c r="AD34" s="770"/>
      <c r="AE34" s="615"/>
      <c r="AF34" s="1093"/>
      <c r="AG34" s="1093"/>
      <c r="AH34" s="1093"/>
      <c r="AI34" s="1093"/>
      <c r="AJ34" s="1093"/>
      <c r="AK34" s="1093"/>
      <c r="AL34" s="1093"/>
      <c r="AM34" s="1093"/>
      <c r="AN34" s="1093"/>
      <c r="AO34" s="1093"/>
      <c r="AP34" s="1093"/>
      <c r="AQ34" s="1093"/>
      <c r="AR34" s="1093"/>
      <c r="AS34" s="1093"/>
      <c r="AT34" s="1093"/>
      <c r="AU34" s="1093"/>
      <c r="AV34" s="1093"/>
      <c r="AW34" s="1093"/>
      <c r="AX34" s="1093"/>
      <c r="AY34" s="1093"/>
      <c r="AZ34" s="1093"/>
      <c r="BA34" s="1093"/>
      <c r="BB34" s="1093"/>
      <c r="BC34" s="1093"/>
      <c r="BD34" s="1093"/>
      <c r="BE34" s="1093"/>
      <c r="BF34" s="1093"/>
      <c r="BG34" s="1093"/>
      <c r="BH34" s="1093"/>
      <c r="BI34" s="1093"/>
      <c r="BJ34" s="615"/>
      <c r="BK34" s="541"/>
      <c r="BL34" s="405"/>
      <c r="BM34" s="405"/>
      <c r="BN34" s="405"/>
      <c r="BO34" s="405"/>
      <c r="BP34" s="405"/>
      <c r="BQ34" s="615"/>
      <c r="BR34" s="538"/>
      <c r="BS34" s="539"/>
      <c r="BT34" s="539"/>
      <c r="BU34" s="539"/>
      <c r="BV34" s="539"/>
      <c r="BW34" s="539"/>
      <c r="BX34" s="539"/>
      <c r="BY34" s="615"/>
      <c r="BZ34" s="539"/>
      <c r="CA34" s="540"/>
      <c r="CB34" s="405"/>
      <c r="CC34" s="405"/>
      <c r="CD34" s="405"/>
      <c r="CE34" s="405"/>
      <c r="CF34" s="405"/>
      <c r="CG34" s="405"/>
      <c r="CH34" s="405"/>
      <c r="CI34" s="405"/>
      <c r="CJ34" s="405"/>
      <c r="CK34" s="405"/>
      <c r="CL34" s="615"/>
      <c r="CM34" s="538"/>
      <c r="CN34" s="539"/>
      <c r="CO34" s="539"/>
      <c r="CP34" s="539"/>
      <c r="CQ34" s="539"/>
      <c r="CR34" s="539"/>
      <c r="CS34" s="539"/>
      <c r="CT34" s="539"/>
      <c r="CU34" s="539"/>
      <c r="CV34" s="539"/>
      <c r="CW34" s="539"/>
      <c r="CX34" s="540"/>
      <c r="CY34" s="615"/>
      <c r="CZ34" s="405"/>
      <c r="DA34" s="405"/>
      <c r="DB34" s="405"/>
      <c r="DC34" s="405"/>
      <c r="DD34" s="405"/>
      <c r="DE34" s="405"/>
      <c r="DF34" s="615"/>
      <c r="DG34" s="538"/>
      <c r="DH34" s="540"/>
      <c r="DI34" s="615"/>
      <c r="DK34" s="739"/>
    </row>
    <row r="35" spans="1:117" s="740" customFormat="1" ht="41.25" customHeight="1" thickBot="1">
      <c r="A35" s="654"/>
      <c r="B35" s="1196" t="s">
        <v>292</v>
      </c>
      <c r="C35" s="1197"/>
      <c r="D35" s="1197"/>
      <c r="E35" s="1198"/>
      <c r="F35" s="654"/>
      <c r="G35" s="787">
        <f>SUM(G16:G33)</f>
        <v>77</v>
      </c>
      <c r="H35" s="806"/>
      <c r="I35" s="787">
        <f>SUM(I16:I33)</f>
        <v>75</v>
      </c>
      <c r="J35" s="787">
        <f>SUM(J16:J33)</f>
        <v>0</v>
      </c>
      <c r="K35" s="806"/>
      <c r="L35" s="787">
        <f>SUM(L16:L33)</f>
        <v>20</v>
      </c>
      <c r="M35" s="654"/>
      <c r="N35" s="787">
        <f t="shared" ref="N35:U35" si="1">SUM(N16:N30)</f>
        <v>67</v>
      </c>
      <c r="O35" s="787">
        <f t="shared" si="1"/>
        <v>103</v>
      </c>
      <c r="P35" s="787">
        <f t="shared" ref="P35" si="2">SUM(P16:P30)</f>
        <v>89</v>
      </c>
      <c r="Q35" s="787">
        <f t="shared" si="1"/>
        <v>51</v>
      </c>
      <c r="R35" s="787">
        <f t="shared" ref="R35" si="3">SUM(R16:R30)</f>
        <v>64</v>
      </c>
      <c r="S35" s="787">
        <f t="shared" si="1"/>
        <v>12</v>
      </c>
      <c r="T35" s="787">
        <f t="shared" si="1"/>
        <v>122</v>
      </c>
      <c r="U35" s="787">
        <f t="shared" si="1"/>
        <v>137</v>
      </c>
      <c r="V35" s="654"/>
      <c r="W35" s="771">
        <f>SUM(W16:W33)</f>
        <v>321</v>
      </c>
      <c r="X35" s="771">
        <f>SUM(X16:X30)</f>
        <v>218</v>
      </c>
      <c r="Y35" s="654"/>
      <c r="Z35" s="771">
        <f>SUM(Z16:Z30)</f>
        <v>225</v>
      </c>
      <c r="AA35" s="654"/>
      <c r="AB35" s="771">
        <f>SUM(AB16:AB33)</f>
        <v>166</v>
      </c>
      <c r="AC35" s="654"/>
      <c r="AD35" s="779">
        <f>SUM(AD16:AD30)</f>
        <v>80</v>
      </c>
      <c r="AE35" s="654"/>
      <c r="AF35" s="1094">
        <f>SUM(AF16:AF33)</f>
        <v>0</v>
      </c>
      <c r="AG35" s="1094">
        <f t="shared" ref="AG35:AY35" si="4">SUM(AG16:AG33)</f>
        <v>0</v>
      </c>
      <c r="AH35" s="1094">
        <f t="shared" si="4"/>
        <v>101</v>
      </c>
      <c r="AI35" s="1094">
        <f t="shared" si="4"/>
        <v>4</v>
      </c>
      <c r="AJ35" s="1094">
        <f t="shared" si="4"/>
        <v>1</v>
      </c>
      <c r="AK35" s="1094">
        <f t="shared" si="4"/>
        <v>0</v>
      </c>
      <c r="AL35" s="1094">
        <f t="shared" si="4"/>
        <v>0</v>
      </c>
      <c r="AM35" s="1094">
        <f t="shared" si="4"/>
        <v>0</v>
      </c>
      <c r="AN35" s="1094">
        <f t="shared" si="4"/>
        <v>105</v>
      </c>
      <c r="AO35" s="1094">
        <f t="shared" si="4"/>
        <v>96</v>
      </c>
      <c r="AP35" s="1094">
        <f t="shared" si="4"/>
        <v>30</v>
      </c>
      <c r="AQ35" s="1094">
        <f t="shared" si="4"/>
        <v>107</v>
      </c>
      <c r="AR35" s="1094">
        <f t="shared" si="4"/>
        <v>125</v>
      </c>
      <c r="AS35" s="1094">
        <f t="shared" si="4"/>
        <v>194</v>
      </c>
      <c r="AT35" s="1094">
        <f t="shared" si="4"/>
        <v>276</v>
      </c>
      <c r="AU35" s="1094">
        <f t="shared" si="4"/>
        <v>211</v>
      </c>
      <c r="AV35" s="1094">
        <f t="shared" si="4"/>
        <v>199</v>
      </c>
      <c r="AW35" s="1094">
        <f t="shared" si="4"/>
        <v>64</v>
      </c>
      <c r="AX35" s="1094">
        <f t="shared" si="4"/>
        <v>2</v>
      </c>
      <c r="AY35" s="1094">
        <f t="shared" si="4"/>
        <v>0</v>
      </c>
      <c r="AZ35" s="1094"/>
      <c r="BA35" s="1094">
        <f>SUM(BA16:BA33)</f>
        <v>3</v>
      </c>
      <c r="BB35" s="1094">
        <f t="shared" ref="BB35:BI35" si="5">SUM(BB16:BB33)</f>
        <v>48</v>
      </c>
      <c r="BC35" s="1094">
        <f t="shared" si="5"/>
        <v>239</v>
      </c>
      <c r="BD35" s="1094">
        <f t="shared" si="5"/>
        <v>39</v>
      </c>
      <c r="BE35" s="1094">
        <f t="shared" si="5"/>
        <v>311</v>
      </c>
      <c r="BF35" s="1094">
        <f t="shared" si="5"/>
        <v>313</v>
      </c>
      <c r="BG35" s="1094">
        <f t="shared" si="5"/>
        <v>85</v>
      </c>
      <c r="BH35" s="1094">
        <f t="shared" si="5"/>
        <v>79</v>
      </c>
      <c r="BI35" s="1094">
        <f t="shared" si="5"/>
        <v>0</v>
      </c>
      <c r="BJ35" s="654"/>
      <c r="BK35" s="655">
        <f t="shared" ref="BK35:BP35" si="6">SUM(BK16:BK30)</f>
        <v>151</v>
      </c>
      <c r="BL35" s="656">
        <f t="shared" si="6"/>
        <v>82</v>
      </c>
      <c r="BM35" s="657">
        <f t="shared" si="6"/>
        <v>235</v>
      </c>
      <c r="BN35" s="658">
        <f t="shared" si="6"/>
        <v>24</v>
      </c>
      <c r="BO35" s="657">
        <f t="shared" si="6"/>
        <v>232</v>
      </c>
      <c r="BP35" s="659">
        <f t="shared" si="6"/>
        <v>216</v>
      </c>
      <c r="BQ35" s="654"/>
      <c r="BR35" s="660">
        <v>0</v>
      </c>
      <c r="BS35" s="658">
        <f t="shared" ref="BS35:BX35" si="7">SUM(BS16:BS30)</f>
        <v>21</v>
      </c>
      <c r="BT35" s="657">
        <f t="shared" si="7"/>
        <v>27</v>
      </c>
      <c r="BU35" s="661">
        <f t="shared" si="7"/>
        <v>131</v>
      </c>
      <c r="BV35" s="662">
        <f t="shared" si="7"/>
        <v>115</v>
      </c>
      <c r="BW35" s="661">
        <f t="shared" si="7"/>
        <v>180</v>
      </c>
      <c r="BX35" s="662">
        <f t="shared" si="7"/>
        <v>228</v>
      </c>
      <c r="BY35" s="654"/>
      <c r="BZ35" s="1107">
        <f>SUM(BZ16:BZ33)</f>
        <v>11</v>
      </c>
      <c r="CA35" s="662">
        <f>SUM(CA16:CA33)</f>
        <v>0</v>
      </c>
      <c r="CB35" s="1107">
        <f>SUM(CB16:CB30)</f>
        <v>30</v>
      </c>
      <c r="CC35" s="662">
        <f t="shared" ref="CC35" si="8">SUM(CC16:CC30)</f>
        <v>0</v>
      </c>
      <c r="CD35" s="1107">
        <f>SUM(CD16:CD30)</f>
        <v>142</v>
      </c>
      <c r="CE35" s="662">
        <f t="shared" ref="CE35" si="9">SUM(CE16:CE30)</f>
        <v>63</v>
      </c>
      <c r="CF35" s="1107">
        <f>SUM(CF16:CF30)</f>
        <v>188</v>
      </c>
      <c r="CG35" s="662">
        <f t="shared" ref="CG35:CK35" si="10">SUM(CG16:CG30)</f>
        <v>55</v>
      </c>
      <c r="CH35" s="1107">
        <f t="shared" si="10"/>
        <v>179</v>
      </c>
      <c r="CI35" s="662">
        <f t="shared" si="10"/>
        <v>0</v>
      </c>
      <c r="CJ35" s="1107">
        <f t="shared" si="10"/>
        <v>8</v>
      </c>
      <c r="CK35" s="662">
        <f t="shared" si="10"/>
        <v>0</v>
      </c>
      <c r="CL35" s="654"/>
      <c r="CM35" s="1107">
        <f t="shared" ref="CM35:CX35" si="11">SUM(CM16:CM33)</f>
        <v>73</v>
      </c>
      <c r="CN35" s="662">
        <f t="shared" si="11"/>
        <v>0</v>
      </c>
      <c r="CO35" s="1107">
        <f t="shared" si="11"/>
        <v>75</v>
      </c>
      <c r="CP35" s="662">
        <f t="shared" si="11"/>
        <v>4</v>
      </c>
      <c r="CQ35" s="1107">
        <f t="shared" si="11"/>
        <v>138</v>
      </c>
      <c r="CR35" s="662">
        <f t="shared" si="11"/>
        <v>43</v>
      </c>
      <c r="CS35" s="1107">
        <f t="shared" si="11"/>
        <v>180</v>
      </c>
      <c r="CT35" s="662">
        <f t="shared" si="11"/>
        <v>16</v>
      </c>
      <c r="CU35" s="1107">
        <f t="shared" si="11"/>
        <v>136</v>
      </c>
      <c r="CV35" s="662">
        <f t="shared" si="11"/>
        <v>22</v>
      </c>
      <c r="CW35" s="1107">
        <f t="shared" si="11"/>
        <v>0</v>
      </c>
      <c r="CX35" s="662">
        <f t="shared" si="11"/>
        <v>0</v>
      </c>
      <c r="CY35" s="654"/>
      <c r="CZ35" s="1107">
        <f t="shared" ref="CZ35:DE35" si="12">SUM(CZ16:CZ33)</f>
        <v>0</v>
      </c>
      <c r="DA35" s="662">
        <f t="shared" si="12"/>
        <v>0</v>
      </c>
      <c r="DB35" s="1107">
        <f t="shared" si="12"/>
        <v>125</v>
      </c>
      <c r="DC35" s="662">
        <f t="shared" si="12"/>
        <v>43</v>
      </c>
      <c r="DD35" s="1107">
        <f t="shared" si="12"/>
        <v>262</v>
      </c>
      <c r="DE35" s="662">
        <f t="shared" si="12"/>
        <v>0</v>
      </c>
      <c r="DF35" s="654"/>
      <c r="DG35" s="1107">
        <f t="shared" ref="DG35:DH35" si="13">SUM(DG16:DG33)</f>
        <v>9</v>
      </c>
      <c r="DH35" s="662">
        <f t="shared" si="13"/>
        <v>0</v>
      </c>
      <c r="DI35" s="654"/>
      <c r="DK35" s="745"/>
    </row>
    <row r="36" spans="1:117" s="741" customFormat="1" ht="3" customHeight="1" thickBot="1">
      <c r="A36" s="638"/>
      <c r="B36" s="641"/>
      <c r="C36" s="642"/>
      <c r="D36" s="644"/>
      <c r="E36" s="642"/>
      <c r="F36" s="638"/>
      <c r="G36" s="788"/>
      <c r="H36" s="807"/>
      <c r="I36" s="788"/>
      <c r="J36" s="788"/>
      <c r="K36" s="807"/>
      <c r="L36" s="788"/>
      <c r="M36" s="638"/>
      <c r="N36" s="788"/>
      <c r="O36" s="788"/>
      <c r="P36" s="788"/>
      <c r="Q36" s="788"/>
      <c r="R36" s="788"/>
      <c r="S36" s="788"/>
      <c r="T36" s="788"/>
      <c r="U36" s="788"/>
      <c r="V36" s="638"/>
      <c r="W36" s="772"/>
      <c r="X36" s="772"/>
      <c r="Y36" s="638"/>
      <c r="Z36" s="772"/>
      <c r="AA36" s="638"/>
      <c r="AB36" s="772"/>
      <c r="AC36" s="638"/>
      <c r="AD36" s="772"/>
      <c r="AE36" s="638"/>
      <c r="AF36" s="1095"/>
      <c r="AG36" s="1095"/>
      <c r="AH36" s="1095"/>
      <c r="AI36" s="1095"/>
      <c r="AJ36" s="1095"/>
      <c r="AK36" s="1095"/>
      <c r="AL36" s="1095"/>
      <c r="AM36" s="1095"/>
      <c r="AN36" s="1095"/>
      <c r="AO36" s="1095"/>
      <c r="AP36" s="1095"/>
      <c r="AQ36" s="1095"/>
      <c r="AR36" s="1095"/>
      <c r="AS36" s="1095"/>
      <c r="AT36" s="1095"/>
      <c r="AU36" s="1095"/>
      <c r="AV36" s="1095"/>
      <c r="AW36" s="1095"/>
      <c r="AX36" s="1095"/>
      <c r="AY36" s="1095"/>
      <c r="AZ36" s="1095"/>
      <c r="BA36" s="1095"/>
      <c r="BB36" s="1095"/>
      <c r="BC36" s="1095"/>
      <c r="BD36" s="1095"/>
      <c r="BE36" s="1095"/>
      <c r="BF36" s="1095"/>
      <c r="BG36" s="1095"/>
      <c r="BH36" s="1095"/>
      <c r="BI36" s="1095"/>
      <c r="BJ36" s="638"/>
      <c r="BK36" s="640"/>
      <c r="BL36" s="639"/>
      <c r="BM36" s="639"/>
      <c r="BN36" s="639"/>
      <c r="BO36" s="639"/>
      <c r="BP36" s="639"/>
      <c r="BQ36" s="638"/>
      <c r="BR36" s="641"/>
      <c r="BS36" s="642"/>
      <c r="BT36" s="642"/>
      <c r="BU36" s="642"/>
      <c r="BV36" s="642"/>
      <c r="BW36" s="642"/>
      <c r="BX36" s="642"/>
      <c r="BY36" s="638"/>
      <c r="BZ36" s="642"/>
      <c r="CA36" s="643"/>
      <c r="CB36" s="639"/>
      <c r="CC36" s="639"/>
      <c r="CD36" s="639"/>
      <c r="CE36" s="639"/>
      <c r="CF36" s="639"/>
      <c r="CG36" s="639"/>
      <c r="CH36" s="639"/>
      <c r="CI36" s="591"/>
      <c r="CJ36" s="639"/>
      <c r="CK36" s="591"/>
      <c r="CL36" s="638"/>
      <c r="CM36" s="641"/>
      <c r="CN36" s="644"/>
      <c r="CO36" s="642"/>
      <c r="CP36" s="644"/>
      <c r="CQ36" s="642"/>
      <c r="CR36" s="644"/>
      <c r="CS36" s="642"/>
      <c r="CT36" s="644"/>
      <c r="CU36" s="642"/>
      <c r="CV36" s="644"/>
      <c r="CW36" s="642"/>
      <c r="CX36" s="645"/>
      <c r="CY36" s="638"/>
      <c r="CZ36" s="639"/>
      <c r="DA36" s="591"/>
      <c r="DB36" s="639"/>
      <c r="DC36" s="591"/>
      <c r="DD36" s="639"/>
      <c r="DE36" s="591"/>
      <c r="DF36" s="638"/>
      <c r="DG36" s="641"/>
      <c r="DH36" s="645"/>
      <c r="DI36" s="638"/>
      <c r="DK36" s="746"/>
      <c r="DL36" s="642"/>
      <c r="DM36" s="644"/>
    </row>
    <row r="37" spans="1:117" s="742" customFormat="1" ht="76.5" customHeight="1" thickBot="1">
      <c r="A37" s="699"/>
      <c r="B37" s="1199" t="s">
        <v>293</v>
      </c>
      <c r="C37" s="1200"/>
      <c r="D37" s="1200"/>
      <c r="E37" s="1201"/>
      <c r="F37" s="699"/>
      <c r="G37" s="789">
        <f>SUM(G18:G34)</f>
        <v>77</v>
      </c>
      <c r="H37" s="808"/>
      <c r="I37" s="789">
        <f>SUM(I16:I33)</f>
        <v>75</v>
      </c>
      <c r="J37" s="789">
        <f>SUM(J16:J33)</f>
        <v>0</v>
      </c>
      <c r="K37" s="808"/>
      <c r="L37" s="789">
        <f>SUM(L18:L34)</f>
        <v>20</v>
      </c>
      <c r="M37" s="699"/>
      <c r="N37" s="789">
        <f t="shared" ref="N37:U37" si="14">SUM(N18:N34)</f>
        <v>67</v>
      </c>
      <c r="O37" s="789">
        <f t="shared" si="14"/>
        <v>103</v>
      </c>
      <c r="P37" s="789">
        <f t="shared" ref="P37" si="15">SUM(P18:P34)</f>
        <v>89</v>
      </c>
      <c r="Q37" s="789">
        <f t="shared" si="14"/>
        <v>51</v>
      </c>
      <c r="R37" s="789">
        <f t="shared" ref="R37" si="16">SUM(R18:R34)</f>
        <v>64</v>
      </c>
      <c r="S37" s="789">
        <f t="shared" si="14"/>
        <v>12</v>
      </c>
      <c r="T37" s="789">
        <f t="shared" si="14"/>
        <v>122</v>
      </c>
      <c r="U37" s="789">
        <f t="shared" si="14"/>
        <v>137</v>
      </c>
      <c r="V37" s="699"/>
      <c r="W37" s="773">
        <f>SUM(W18:W34)</f>
        <v>319</v>
      </c>
      <c r="X37" s="773">
        <f>SUM(X18:X34)</f>
        <v>218</v>
      </c>
      <c r="Y37" s="699"/>
      <c r="Z37" s="773">
        <f>SUM(Z18:Z34)</f>
        <v>225</v>
      </c>
      <c r="AA37" s="699"/>
      <c r="AB37" s="773">
        <f>SUM(AB18:AB34)</f>
        <v>166</v>
      </c>
      <c r="AC37" s="699"/>
      <c r="AD37" s="780">
        <f>SUM(AD18:AD34)</f>
        <v>80</v>
      </c>
      <c r="AE37" s="699"/>
      <c r="AF37" s="1096">
        <f>SUM(AF16:AF33)</f>
        <v>0</v>
      </c>
      <c r="AG37" s="1096">
        <f t="shared" ref="AG37:AY37" si="17">SUM(AG16:AG33)</f>
        <v>0</v>
      </c>
      <c r="AH37" s="1096">
        <f t="shared" si="17"/>
        <v>101</v>
      </c>
      <c r="AI37" s="1096">
        <f t="shared" si="17"/>
        <v>4</v>
      </c>
      <c r="AJ37" s="1096">
        <f t="shared" si="17"/>
        <v>1</v>
      </c>
      <c r="AK37" s="1096">
        <f t="shared" si="17"/>
        <v>0</v>
      </c>
      <c r="AL37" s="1096">
        <f t="shared" si="17"/>
        <v>0</v>
      </c>
      <c r="AM37" s="1096">
        <f t="shared" si="17"/>
        <v>0</v>
      </c>
      <c r="AN37" s="1096">
        <f t="shared" si="17"/>
        <v>105</v>
      </c>
      <c r="AO37" s="1096">
        <f t="shared" si="17"/>
        <v>96</v>
      </c>
      <c r="AP37" s="1096">
        <f t="shared" si="17"/>
        <v>30</v>
      </c>
      <c r="AQ37" s="1096">
        <f t="shared" si="17"/>
        <v>107</v>
      </c>
      <c r="AR37" s="1096">
        <f t="shared" si="17"/>
        <v>125</v>
      </c>
      <c r="AS37" s="1096">
        <f t="shared" si="17"/>
        <v>194</v>
      </c>
      <c r="AT37" s="1096">
        <f t="shared" si="17"/>
        <v>276</v>
      </c>
      <c r="AU37" s="1096">
        <f t="shared" si="17"/>
        <v>211</v>
      </c>
      <c r="AV37" s="1096">
        <f t="shared" si="17"/>
        <v>199</v>
      </c>
      <c r="AW37" s="1096">
        <f t="shared" si="17"/>
        <v>64</v>
      </c>
      <c r="AX37" s="1096">
        <f t="shared" si="17"/>
        <v>2</v>
      </c>
      <c r="AY37" s="1096">
        <f t="shared" si="17"/>
        <v>0</v>
      </c>
      <c r="AZ37" s="1096"/>
      <c r="BA37" s="1096">
        <f>SUM(BA16:BA33)</f>
        <v>3</v>
      </c>
      <c r="BB37" s="1096">
        <f t="shared" ref="BB37:BI37" si="18">SUM(BB16:BB33)</f>
        <v>48</v>
      </c>
      <c r="BC37" s="1096">
        <f t="shared" si="18"/>
        <v>239</v>
      </c>
      <c r="BD37" s="1096">
        <f t="shared" si="18"/>
        <v>39</v>
      </c>
      <c r="BE37" s="1096">
        <f t="shared" si="18"/>
        <v>311</v>
      </c>
      <c r="BF37" s="1096">
        <f t="shared" si="18"/>
        <v>313</v>
      </c>
      <c r="BG37" s="1096">
        <f t="shared" si="18"/>
        <v>85</v>
      </c>
      <c r="BH37" s="1096">
        <f t="shared" si="18"/>
        <v>79</v>
      </c>
      <c r="BI37" s="1096">
        <f t="shared" si="18"/>
        <v>0</v>
      </c>
      <c r="BJ37" s="699"/>
      <c r="BK37" s="700">
        <f t="shared" ref="BK37:BP37" si="19">SUM(BK18:BK34)</f>
        <v>148</v>
      </c>
      <c r="BL37" s="701">
        <f>SUM(BL18:BL34)</f>
        <v>81</v>
      </c>
      <c r="BM37" s="702">
        <f>SUM(BM18:BM34)</f>
        <v>235</v>
      </c>
      <c r="BN37" s="703">
        <f t="shared" si="19"/>
        <v>24</v>
      </c>
      <c r="BO37" s="702">
        <f t="shared" si="19"/>
        <v>232</v>
      </c>
      <c r="BP37" s="704">
        <f t="shared" si="19"/>
        <v>216</v>
      </c>
      <c r="BQ37" s="699"/>
      <c r="BR37" s="705">
        <v>0</v>
      </c>
      <c r="BS37" s="703">
        <f t="shared" ref="BS37:BX37" si="20">SUM(BS18:BS34)</f>
        <v>21</v>
      </c>
      <c r="BT37" s="702">
        <f t="shared" si="20"/>
        <v>27</v>
      </c>
      <c r="BU37" s="706">
        <f t="shared" si="20"/>
        <v>131</v>
      </c>
      <c r="BV37" s="707">
        <f t="shared" si="20"/>
        <v>115</v>
      </c>
      <c r="BW37" s="706">
        <f t="shared" si="20"/>
        <v>180</v>
      </c>
      <c r="BX37" s="707">
        <f t="shared" si="20"/>
        <v>228</v>
      </c>
      <c r="BY37" s="699"/>
      <c r="BZ37" s="1190">
        <f>BZ35+CA35</f>
        <v>11</v>
      </c>
      <c r="CA37" s="1191"/>
      <c r="CB37" s="1192">
        <f>CB35+CC35</f>
        <v>30</v>
      </c>
      <c r="CC37" s="1191"/>
      <c r="CD37" s="1190">
        <f>CD35+CE35</f>
        <v>205</v>
      </c>
      <c r="CE37" s="1191"/>
      <c r="CF37" s="1190">
        <f>CF35+CG35</f>
        <v>243</v>
      </c>
      <c r="CG37" s="1191"/>
      <c r="CH37" s="1190">
        <f>CH35+CI35</f>
        <v>179</v>
      </c>
      <c r="CI37" s="1191"/>
      <c r="CJ37" s="1190">
        <f>CJ35+CK35</f>
        <v>8</v>
      </c>
      <c r="CK37" s="1192"/>
      <c r="CL37" s="699"/>
      <c r="CM37" s="1190">
        <f>CM35+CN35</f>
        <v>73</v>
      </c>
      <c r="CN37" s="1191"/>
      <c r="CO37" s="1190">
        <f>CO35+CP35</f>
        <v>79</v>
      </c>
      <c r="CP37" s="1191"/>
      <c r="CQ37" s="1190">
        <f>CQ35+CR35</f>
        <v>181</v>
      </c>
      <c r="CR37" s="1191"/>
      <c r="CS37" s="1190">
        <f>CS35+CT35</f>
        <v>196</v>
      </c>
      <c r="CT37" s="1191"/>
      <c r="CU37" s="1190">
        <f>CU35+CV35</f>
        <v>158</v>
      </c>
      <c r="CV37" s="1191"/>
      <c r="CW37" s="1190">
        <f>CW35+CX35</f>
        <v>0</v>
      </c>
      <c r="CX37" s="1191"/>
      <c r="CY37" s="699"/>
      <c r="CZ37" s="1192">
        <f>CZ35+DA35</f>
        <v>0</v>
      </c>
      <c r="DA37" s="1191"/>
      <c r="DB37" s="1190">
        <f>DB35+DC35</f>
        <v>168</v>
      </c>
      <c r="DC37" s="1191"/>
      <c r="DD37" s="1190">
        <f>DD35+DE35</f>
        <v>262</v>
      </c>
      <c r="DE37" s="1192"/>
      <c r="DF37" s="699"/>
      <c r="DG37" s="1190">
        <f>DG35+DH35</f>
        <v>9</v>
      </c>
      <c r="DH37" s="1191"/>
      <c r="DI37" s="699"/>
      <c r="DK37" s="747"/>
    </row>
    <row r="38" spans="1:117" s="537" customFormat="1">
      <c r="A38" s="378"/>
      <c r="B38" s="378"/>
      <c r="C38" s="378"/>
      <c r="D38" s="379"/>
      <c r="E38" s="378"/>
      <c r="F38" s="378"/>
      <c r="G38" s="378"/>
      <c r="H38" s="378"/>
      <c r="I38" s="378"/>
      <c r="J38" s="378"/>
      <c r="K38" s="378"/>
      <c r="L38" s="378"/>
      <c r="M38" s="378"/>
      <c r="N38" s="378"/>
      <c r="O38" s="378"/>
      <c r="P38" s="378"/>
      <c r="Q38" s="378"/>
      <c r="R38" s="378"/>
      <c r="S38" s="378"/>
      <c r="T38" s="378"/>
      <c r="U38" s="378"/>
      <c r="V38" s="378"/>
      <c r="W38" s="378"/>
      <c r="X38" s="378"/>
      <c r="Y38" s="378"/>
      <c r="Z38" s="378"/>
      <c r="AA38" s="378"/>
      <c r="AB38" s="378"/>
      <c r="AC38" s="378"/>
      <c r="AD38" s="378"/>
      <c r="AE38" s="378"/>
      <c r="AF38" s="378"/>
      <c r="AG38" s="378"/>
      <c r="AH38" s="378"/>
      <c r="AI38" s="378"/>
      <c r="AJ38" s="378"/>
      <c r="AK38" s="378"/>
      <c r="AL38" s="378"/>
      <c r="AM38" s="378"/>
      <c r="AN38" s="378"/>
      <c r="AO38" s="378"/>
      <c r="AP38" s="378"/>
      <c r="AQ38" s="378"/>
      <c r="AR38" s="378"/>
      <c r="AS38" s="378"/>
      <c r="AT38" s="378"/>
      <c r="AU38" s="378"/>
      <c r="AV38" s="378"/>
      <c r="AW38" s="378"/>
      <c r="AX38" s="378"/>
      <c r="AY38" s="378"/>
      <c r="AZ38" s="378"/>
      <c r="BA38" s="378"/>
      <c r="BB38" s="378"/>
      <c r="BC38" s="378"/>
      <c r="BD38" s="378"/>
      <c r="BE38" s="378"/>
      <c r="BF38" s="378"/>
      <c r="BG38" s="378"/>
      <c r="BH38" s="378"/>
      <c r="BI38" s="378"/>
      <c r="BJ38" s="378"/>
      <c r="BK38" s="378"/>
      <c r="BL38" s="378"/>
      <c r="BM38" s="378"/>
      <c r="BN38" s="378"/>
      <c r="BO38" s="378"/>
      <c r="BP38" s="378"/>
      <c r="BQ38" s="378"/>
      <c r="BR38" s="378"/>
      <c r="BS38" s="378"/>
      <c r="BT38" s="378"/>
      <c r="BU38" s="378"/>
      <c r="BV38" s="378"/>
      <c r="BW38" s="378"/>
      <c r="BX38" s="378"/>
      <c r="BY38" s="378"/>
      <c r="BZ38" s="378"/>
      <c r="CA38" s="378"/>
      <c r="CB38" s="378"/>
      <c r="CC38" s="378"/>
      <c r="CD38" s="378"/>
      <c r="CE38" s="378"/>
      <c r="CF38" s="378"/>
      <c r="CG38" s="379"/>
      <c r="CH38" s="379"/>
      <c r="CI38" s="379"/>
      <c r="CJ38" s="379"/>
      <c r="CK38" s="379"/>
      <c r="CL38" s="378"/>
      <c r="CM38" s="379"/>
      <c r="CN38" s="379"/>
      <c r="CO38" s="379"/>
      <c r="CP38" s="379"/>
      <c r="CQ38" s="379"/>
      <c r="CR38" s="379"/>
      <c r="CS38" s="379"/>
      <c r="CT38" s="379"/>
      <c r="CU38" s="379"/>
      <c r="CV38" s="379"/>
      <c r="CW38" s="379"/>
      <c r="CX38" s="379"/>
      <c r="CY38" s="378"/>
      <c r="CZ38" s="379"/>
      <c r="DA38" s="379"/>
      <c r="DB38" s="379"/>
      <c r="DC38" s="379"/>
      <c r="DD38" s="379"/>
      <c r="DE38" s="379"/>
      <c r="DF38" s="378"/>
      <c r="DG38" s="379"/>
      <c r="DH38" s="379"/>
      <c r="DI38" s="378"/>
      <c r="DK38" s="739"/>
      <c r="DL38" s="378"/>
      <c r="DM38" s="379"/>
    </row>
    <row r="39" spans="1:117" s="739" customFormat="1" ht="27.75" hidden="1" customHeight="1">
      <c r="A39" s="378"/>
      <c r="C39" s="378"/>
      <c r="D39" s="378"/>
      <c r="E39" s="378"/>
      <c r="F39" s="378"/>
      <c r="G39" s="378" t="s">
        <v>332</v>
      </c>
      <c r="H39" s="378"/>
      <c r="I39" s="378" t="s">
        <v>332</v>
      </c>
      <c r="J39" s="378" t="s">
        <v>332</v>
      </c>
      <c r="K39" s="378"/>
      <c r="L39" s="378" t="s">
        <v>332</v>
      </c>
      <c r="M39" s="378"/>
      <c r="N39" s="378" t="s">
        <v>332</v>
      </c>
      <c r="O39" s="378" t="s">
        <v>332</v>
      </c>
      <c r="P39" s="378" t="s">
        <v>332</v>
      </c>
      <c r="Q39" s="378" t="s">
        <v>332</v>
      </c>
      <c r="R39" s="378" t="s">
        <v>332</v>
      </c>
      <c r="S39" s="378" t="s">
        <v>332</v>
      </c>
      <c r="T39" s="378" t="s">
        <v>332</v>
      </c>
      <c r="U39" s="378" t="s">
        <v>332</v>
      </c>
      <c r="V39" s="378"/>
      <c r="W39" s="378" t="s">
        <v>332</v>
      </c>
      <c r="X39" s="378" t="s">
        <v>332</v>
      </c>
      <c r="Y39" s="378"/>
      <c r="Z39" s="378" t="s">
        <v>332</v>
      </c>
      <c r="AA39" s="378"/>
      <c r="AB39" s="378" t="s">
        <v>332</v>
      </c>
      <c r="AC39" s="378"/>
      <c r="AD39" s="378" t="s">
        <v>332</v>
      </c>
      <c r="AE39" s="378"/>
      <c r="AF39" s="378" t="s">
        <v>332</v>
      </c>
      <c r="AG39" s="378" t="s">
        <v>332</v>
      </c>
      <c r="AH39" s="378" t="s">
        <v>332</v>
      </c>
      <c r="AI39" s="378" t="s">
        <v>332</v>
      </c>
      <c r="AJ39" s="378" t="s">
        <v>332</v>
      </c>
      <c r="AK39" s="378" t="s">
        <v>332</v>
      </c>
      <c r="AL39" s="378" t="s">
        <v>332</v>
      </c>
      <c r="AM39" s="378" t="s">
        <v>332</v>
      </c>
      <c r="AN39" s="378" t="s">
        <v>332</v>
      </c>
      <c r="AO39" s="378" t="s">
        <v>332</v>
      </c>
      <c r="AP39" s="378" t="s">
        <v>332</v>
      </c>
      <c r="AQ39" s="378" t="s">
        <v>332</v>
      </c>
      <c r="AR39" s="378" t="s">
        <v>332</v>
      </c>
      <c r="AS39" s="378" t="s">
        <v>332</v>
      </c>
      <c r="AT39" s="378" t="s">
        <v>332</v>
      </c>
      <c r="AU39" s="378" t="s">
        <v>332</v>
      </c>
      <c r="AV39" s="378" t="s">
        <v>332</v>
      </c>
      <c r="AW39" s="378" t="s">
        <v>332</v>
      </c>
      <c r="AX39" s="378" t="s">
        <v>332</v>
      </c>
      <c r="AY39" s="378" t="s">
        <v>332</v>
      </c>
      <c r="AZ39" s="378"/>
      <c r="BA39" s="378" t="s">
        <v>332</v>
      </c>
      <c r="BB39" s="378" t="s">
        <v>332</v>
      </c>
      <c r="BC39" s="378" t="s">
        <v>332</v>
      </c>
      <c r="BD39" s="378" t="s">
        <v>332</v>
      </c>
      <c r="BE39" s="378" t="s">
        <v>332</v>
      </c>
      <c r="BF39" s="378" t="s">
        <v>332</v>
      </c>
      <c r="BG39" s="378" t="s">
        <v>332</v>
      </c>
      <c r="BH39" s="378" t="s">
        <v>332</v>
      </c>
      <c r="BI39" s="378" t="s">
        <v>332</v>
      </c>
      <c r="BJ39" s="378"/>
      <c r="BK39" s="378" t="s">
        <v>332</v>
      </c>
      <c r="BL39" s="378" t="s">
        <v>332</v>
      </c>
      <c r="BM39" s="378" t="s">
        <v>332</v>
      </c>
      <c r="BN39" s="378" t="s">
        <v>332</v>
      </c>
      <c r="BO39" s="378" t="s">
        <v>332</v>
      </c>
      <c r="BP39" s="378" t="s">
        <v>332</v>
      </c>
      <c r="BQ39" s="378"/>
      <c r="BR39" s="378" t="s">
        <v>332</v>
      </c>
      <c r="BS39" s="378" t="s">
        <v>332</v>
      </c>
      <c r="BT39" s="378" t="s">
        <v>332</v>
      </c>
      <c r="BU39" s="378" t="s">
        <v>332</v>
      </c>
      <c r="BV39" s="378" t="s">
        <v>332</v>
      </c>
      <c r="BW39" s="378" t="s">
        <v>332</v>
      </c>
      <c r="BX39" s="378" t="s">
        <v>332</v>
      </c>
      <c r="BY39" s="378"/>
      <c r="BZ39" s="378" t="s">
        <v>332</v>
      </c>
      <c r="CA39" s="378"/>
      <c r="CB39" s="378" t="s">
        <v>332</v>
      </c>
      <c r="CC39" s="378"/>
      <c r="CD39" s="378" t="s">
        <v>332</v>
      </c>
      <c r="CE39" s="378"/>
      <c r="CF39" s="378" t="s">
        <v>332</v>
      </c>
      <c r="CG39" s="379"/>
      <c r="CH39" s="379" t="s">
        <v>332</v>
      </c>
      <c r="CI39" s="379"/>
      <c r="CJ39" s="379" t="s">
        <v>332</v>
      </c>
      <c r="CK39" s="379"/>
      <c r="CL39" s="378"/>
      <c r="CM39" s="379" t="s">
        <v>332</v>
      </c>
      <c r="CN39" s="379"/>
      <c r="CO39" s="379" t="s">
        <v>332</v>
      </c>
      <c r="CP39" s="379"/>
      <c r="CQ39" s="379" t="s">
        <v>332</v>
      </c>
      <c r="CR39" s="379"/>
      <c r="CS39" s="379" t="s">
        <v>332</v>
      </c>
      <c r="CT39" s="379"/>
      <c r="CU39" s="379" t="s">
        <v>332</v>
      </c>
      <c r="CV39" s="379"/>
      <c r="CW39" s="379" t="s">
        <v>332</v>
      </c>
      <c r="CX39" s="379"/>
      <c r="CY39" s="378"/>
      <c r="CZ39" s="379" t="s">
        <v>332</v>
      </c>
      <c r="DA39" s="379"/>
      <c r="DB39" s="379" t="s">
        <v>332</v>
      </c>
      <c r="DC39" s="379"/>
      <c r="DD39" s="379" t="s">
        <v>332</v>
      </c>
      <c r="DE39" s="379"/>
      <c r="DF39" s="378"/>
      <c r="DG39" s="379" t="s">
        <v>332</v>
      </c>
      <c r="DH39" s="379"/>
      <c r="DI39" s="378"/>
      <c r="DL39" s="378"/>
      <c r="DM39" s="378"/>
    </row>
    <row r="40" spans="1:117" s="537" customFormat="1" hidden="1">
      <c r="A40" s="378"/>
      <c r="C40" s="378"/>
      <c r="D40" s="379"/>
      <c r="E40" s="378"/>
      <c r="F40" s="378"/>
      <c r="G40" s="378" t="s">
        <v>333</v>
      </c>
      <c r="H40" s="378"/>
      <c r="I40" s="378" t="s">
        <v>333</v>
      </c>
      <c r="J40" s="378" t="s">
        <v>333</v>
      </c>
      <c r="K40" s="378"/>
      <c r="L40" s="378" t="s">
        <v>333</v>
      </c>
      <c r="M40" s="378"/>
      <c r="N40" s="378" t="s">
        <v>333</v>
      </c>
      <c r="O40" s="378" t="s">
        <v>333</v>
      </c>
      <c r="P40" s="378" t="s">
        <v>333</v>
      </c>
      <c r="Q40" s="378" t="s">
        <v>333</v>
      </c>
      <c r="R40" s="378" t="s">
        <v>333</v>
      </c>
      <c r="S40" s="378" t="s">
        <v>333</v>
      </c>
      <c r="T40" s="378" t="s">
        <v>333</v>
      </c>
      <c r="U40" s="378" t="s">
        <v>333</v>
      </c>
      <c r="V40" s="378"/>
      <c r="W40" s="378" t="s">
        <v>333</v>
      </c>
      <c r="X40" s="378" t="s">
        <v>333</v>
      </c>
      <c r="Y40" s="378"/>
      <c r="Z40" s="378" t="s">
        <v>333</v>
      </c>
      <c r="AA40" s="378"/>
      <c r="AB40" s="378" t="s">
        <v>333</v>
      </c>
      <c r="AC40" s="378"/>
      <c r="AD40" s="378" t="s">
        <v>333</v>
      </c>
      <c r="AE40" s="378"/>
      <c r="AF40" s="378" t="s">
        <v>333</v>
      </c>
      <c r="AG40" s="378" t="s">
        <v>333</v>
      </c>
      <c r="AH40" s="378" t="s">
        <v>333</v>
      </c>
      <c r="AI40" s="378" t="s">
        <v>333</v>
      </c>
      <c r="AJ40" s="378" t="s">
        <v>333</v>
      </c>
      <c r="AK40" s="378" t="s">
        <v>333</v>
      </c>
      <c r="AL40" s="378" t="s">
        <v>333</v>
      </c>
      <c r="AM40" s="378" t="s">
        <v>333</v>
      </c>
      <c r="AN40" s="378" t="s">
        <v>333</v>
      </c>
      <c r="AO40" s="378" t="s">
        <v>333</v>
      </c>
      <c r="AP40" s="378" t="s">
        <v>333</v>
      </c>
      <c r="AQ40" s="378" t="s">
        <v>333</v>
      </c>
      <c r="AR40" s="378" t="s">
        <v>333</v>
      </c>
      <c r="AS40" s="378" t="s">
        <v>333</v>
      </c>
      <c r="AT40" s="378" t="s">
        <v>333</v>
      </c>
      <c r="AU40" s="378" t="s">
        <v>333</v>
      </c>
      <c r="AV40" s="378" t="s">
        <v>333</v>
      </c>
      <c r="AW40" s="378" t="s">
        <v>333</v>
      </c>
      <c r="AX40" s="378" t="s">
        <v>333</v>
      </c>
      <c r="AY40" s="378" t="s">
        <v>333</v>
      </c>
      <c r="AZ40" s="378"/>
      <c r="BA40" s="378" t="s">
        <v>333</v>
      </c>
      <c r="BB40" s="378" t="s">
        <v>333</v>
      </c>
      <c r="BC40" s="378" t="s">
        <v>333</v>
      </c>
      <c r="BD40" s="378" t="s">
        <v>333</v>
      </c>
      <c r="BE40" s="378" t="s">
        <v>333</v>
      </c>
      <c r="BF40" s="378" t="s">
        <v>333</v>
      </c>
      <c r="BG40" s="378" t="s">
        <v>333</v>
      </c>
      <c r="BH40" s="378" t="s">
        <v>333</v>
      </c>
      <c r="BI40" s="378" t="s">
        <v>333</v>
      </c>
      <c r="BJ40" s="378"/>
      <c r="BK40" s="378" t="s">
        <v>333</v>
      </c>
      <c r="BL40" s="378" t="s">
        <v>333</v>
      </c>
      <c r="BM40" s="378" t="s">
        <v>333</v>
      </c>
      <c r="BN40" s="378" t="s">
        <v>333</v>
      </c>
      <c r="BO40" s="378" t="s">
        <v>333</v>
      </c>
      <c r="BP40" s="378" t="s">
        <v>333</v>
      </c>
      <c r="BQ40" s="378"/>
      <c r="BR40" s="378" t="s">
        <v>333</v>
      </c>
      <c r="BS40" s="378" t="s">
        <v>332</v>
      </c>
      <c r="BT40" s="378" t="s">
        <v>332</v>
      </c>
      <c r="BU40" s="378" t="s">
        <v>332</v>
      </c>
      <c r="BV40" s="378" t="s">
        <v>332</v>
      </c>
      <c r="BW40" s="378" t="s">
        <v>332</v>
      </c>
      <c r="BX40" s="378" t="s">
        <v>332</v>
      </c>
      <c r="BY40" s="378"/>
      <c r="BZ40" s="378" t="s">
        <v>333</v>
      </c>
      <c r="CA40" s="378"/>
      <c r="CB40" s="378" t="s">
        <v>333</v>
      </c>
      <c r="CC40" s="378"/>
      <c r="CD40" s="378" t="s">
        <v>333</v>
      </c>
      <c r="CE40" s="378"/>
      <c r="CF40" s="378" t="s">
        <v>333</v>
      </c>
      <c r="CG40" s="379"/>
      <c r="CH40" s="379" t="s">
        <v>333</v>
      </c>
      <c r="CI40" s="379"/>
      <c r="CJ40" s="379" t="s">
        <v>333</v>
      </c>
      <c r="CK40" s="379"/>
      <c r="CL40" s="378"/>
      <c r="CM40" s="379" t="s">
        <v>333</v>
      </c>
      <c r="CN40" s="379"/>
      <c r="CO40" s="379" t="s">
        <v>333</v>
      </c>
      <c r="CP40" s="379"/>
      <c r="CQ40" s="379" t="s">
        <v>333</v>
      </c>
      <c r="CR40" s="379"/>
      <c r="CS40" s="379" t="s">
        <v>333</v>
      </c>
      <c r="CT40" s="379"/>
      <c r="CU40" s="379" t="s">
        <v>333</v>
      </c>
      <c r="CV40" s="379"/>
      <c r="CW40" s="379" t="s">
        <v>333</v>
      </c>
      <c r="CX40" s="379"/>
      <c r="CY40" s="378"/>
      <c r="CZ40" s="379" t="s">
        <v>333</v>
      </c>
      <c r="DA40" s="379"/>
      <c r="DB40" s="379" t="s">
        <v>333</v>
      </c>
      <c r="DC40" s="379"/>
      <c r="DD40" s="379" t="s">
        <v>333</v>
      </c>
      <c r="DE40" s="379"/>
      <c r="DF40" s="378"/>
      <c r="DG40" s="379" t="s">
        <v>333</v>
      </c>
      <c r="DH40" s="379"/>
      <c r="DI40" s="378"/>
      <c r="DK40" s="739"/>
      <c r="DL40" s="378"/>
      <c r="DM40" s="379"/>
    </row>
    <row r="41" spans="1:117" s="739" customFormat="1" hidden="1">
      <c r="A41" s="378"/>
      <c r="C41" s="378"/>
      <c r="D41" s="378"/>
      <c r="E41" s="378"/>
      <c r="F41" s="378"/>
      <c r="G41" s="378"/>
      <c r="H41" s="378"/>
      <c r="I41" s="378"/>
      <c r="J41" s="378"/>
      <c r="K41" s="378"/>
      <c r="L41" s="378"/>
      <c r="M41" s="378"/>
      <c r="N41" s="378"/>
      <c r="O41" s="378"/>
      <c r="P41" s="378"/>
      <c r="Q41" s="378"/>
      <c r="R41" s="378"/>
      <c r="S41" s="378"/>
      <c r="T41" s="378"/>
      <c r="U41" s="378"/>
      <c r="V41" s="378"/>
      <c r="W41" s="378"/>
      <c r="X41" s="378"/>
      <c r="Y41" s="378"/>
      <c r="Z41" s="378"/>
      <c r="AA41" s="378"/>
      <c r="AB41" s="378"/>
      <c r="AC41" s="378"/>
      <c r="AD41" s="378"/>
      <c r="AE41" s="378"/>
      <c r="AF41" s="378"/>
      <c r="AG41" s="378"/>
      <c r="AH41" s="378"/>
      <c r="AI41" s="378"/>
      <c r="AJ41" s="378"/>
      <c r="AK41" s="378"/>
      <c r="AL41" s="378"/>
      <c r="AM41" s="378"/>
      <c r="AN41" s="378"/>
      <c r="AO41" s="378"/>
      <c r="AP41" s="378"/>
      <c r="AQ41" s="378"/>
      <c r="AR41" s="378"/>
      <c r="AS41" s="378"/>
      <c r="AT41" s="378"/>
      <c r="AU41" s="378"/>
      <c r="AV41" s="378"/>
      <c r="AW41" s="378"/>
      <c r="AX41" s="378"/>
      <c r="AY41" s="378"/>
      <c r="AZ41" s="378"/>
      <c r="BA41" s="378"/>
      <c r="BB41" s="378"/>
      <c r="BC41" s="378"/>
      <c r="BD41" s="378"/>
      <c r="BE41" s="378"/>
      <c r="BF41" s="378"/>
      <c r="BG41" s="378"/>
      <c r="BH41" s="378"/>
      <c r="BI41" s="378"/>
      <c r="BJ41" s="378"/>
      <c r="BK41" s="378"/>
      <c r="BL41" s="378"/>
      <c r="BM41" s="378"/>
      <c r="BN41" s="378"/>
      <c r="BO41" s="378"/>
      <c r="BP41" s="378"/>
      <c r="BQ41" s="378"/>
      <c r="BR41" s="378"/>
      <c r="BS41" s="378"/>
      <c r="BT41" s="378"/>
      <c r="BU41" s="378"/>
      <c r="BV41" s="378"/>
      <c r="BW41" s="378"/>
      <c r="BX41" s="378"/>
      <c r="BY41" s="378"/>
      <c r="BZ41" s="378"/>
      <c r="CA41" s="378"/>
      <c r="CB41" s="378"/>
      <c r="CC41" s="378"/>
      <c r="CD41" s="378"/>
      <c r="CE41" s="378"/>
      <c r="CF41" s="378"/>
      <c r="CG41" s="379"/>
      <c r="CH41" s="379"/>
      <c r="CI41" s="379"/>
      <c r="CJ41" s="379"/>
      <c r="CK41" s="379"/>
      <c r="CL41" s="378"/>
      <c r="CM41" s="379"/>
      <c r="CN41" s="379"/>
      <c r="CO41" s="379"/>
      <c r="CP41" s="379"/>
      <c r="CQ41" s="379"/>
      <c r="CR41" s="379"/>
      <c r="CS41" s="379"/>
      <c r="CT41" s="379"/>
      <c r="CU41" s="379"/>
      <c r="CV41" s="379"/>
      <c r="CW41" s="379"/>
      <c r="CX41" s="379"/>
      <c r="CY41" s="378"/>
      <c r="CZ41" s="379"/>
      <c r="DA41" s="379"/>
      <c r="DB41" s="379"/>
      <c r="DC41" s="379"/>
      <c r="DD41" s="379"/>
      <c r="DE41" s="379"/>
      <c r="DF41" s="378"/>
      <c r="DG41" s="379"/>
      <c r="DH41" s="379"/>
      <c r="DI41" s="378"/>
      <c r="DL41" s="378"/>
      <c r="DM41" s="378"/>
    </row>
    <row r="42" spans="1:117" s="739" customFormat="1">
      <c r="A42" s="378"/>
      <c r="C42" s="378"/>
      <c r="E42" s="378"/>
      <c r="F42" s="378"/>
      <c r="G42" s="1050" t="s">
        <v>664</v>
      </c>
      <c r="H42" s="378"/>
      <c r="I42" s="378"/>
      <c r="J42" s="378"/>
      <c r="K42" s="378"/>
      <c r="L42" s="378"/>
      <c r="M42" s="378"/>
      <c r="N42" s="378"/>
      <c r="O42" s="378"/>
      <c r="P42" s="378"/>
      <c r="Q42" s="378"/>
      <c r="R42" s="378"/>
      <c r="S42" s="378"/>
      <c r="T42" s="378"/>
      <c r="U42" s="378"/>
      <c r="V42" s="378"/>
      <c r="W42" s="378"/>
      <c r="X42" s="378"/>
      <c r="Y42" s="378"/>
      <c r="Z42" s="378"/>
      <c r="AA42" s="378"/>
      <c r="AB42" s="378"/>
      <c r="AC42" s="378"/>
      <c r="AD42" s="378"/>
      <c r="AE42" s="378"/>
      <c r="AF42" s="378"/>
      <c r="AG42" s="378"/>
      <c r="AH42" s="378"/>
      <c r="AI42" s="378"/>
      <c r="AJ42" s="378"/>
      <c r="AK42" s="378"/>
      <c r="AL42" s="378"/>
      <c r="AM42" s="378"/>
      <c r="AN42" s="378"/>
      <c r="AO42" s="378"/>
      <c r="AP42" s="378"/>
      <c r="AQ42" s="378"/>
      <c r="AR42" s="378"/>
      <c r="AS42" s="378"/>
      <c r="AT42" s="378"/>
      <c r="AU42" s="378"/>
      <c r="AV42" s="378"/>
      <c r="AW42" s="378"/>
      <c r="AX42" s="378"/>
      <c r="AY42" s="378"/>
      <c r="AZ42" s="378"/>
      <c r="BA42" s="378"/>
      <c r="BB42" s="378"/>
      <c r="BC42" s="378"/>
      <c r="BD42" s="378"/>
      <c r="BE42" s="378"/>
      <c r="BF42" s="378"/>
      <c r="BG42" s="378"/>
      <c r="BH42" s="378"/>
      <c r="BI42" s="378"/>
      <c r="BJ42" s="378"/>
      <c r="BK42" s="378"/>
      <c r="BL42" s="378"/>
      <c r="BM42" s="378"/>
      <c r="BN42" s="378"/>
      <c r="BO42" s="378"/>
      <c r="BP42" s="378"/>
      <c r="BQ42" s="378"/>
      <c r="BR42" s="378"/>
      <c r="BS42" s="378"/>
      <c r="BT42" s="378"/>
      <c r="BU42" s="378"/>
      <c r="BV42" s="378"/>
      <c r="BW42" s="378"/>
      <c r="BX42" s="378"/>
      <c r="BY42" s="378"/>
      <c r="BZ42" s="378"/>
      <c r="CA42" s="378"/>
      <c r="CB42" s="378"/>
      <c r="CC42" s="378"/>
      <c r="CD42" s="378"/>
      <c r="CE42" s="378"/>
      <c r="CF42" s="378"/>
      <c r="CG42" s="379"/>
      <c r="CH42" s="379"/>
      <c r="CI42" s="379"/>
      <c r="CJ42" s="379"/>
      <c r="CK42" s="379"/>
      <c r="CL42" s="378"/>
      <c r="CM42" s="379"/>
      <c r="CN42" s="379"/>
      <c r="CO42" s="379"/>
      <c r="CP42" s="379"/>
      <c r="CQ42" s="379"/>
      <c r="CR42" s="379"/>
      <c r="CS42" s="379"/>
      <c r="CT42" s="379"/>
      <c r="CU42" s="379"/>
      <c r="CV42" s="379"/>
      <c r="CW42" s="379"/>
      <c r="CX42" s="379"/>
      <c r="CY42" s="378"/>
      <c r="CZ42" s="379"/>
      <c r="DA42" s="379"/>
      <c r="DB42" s="379"/>
      <c r="DC42" s="379"/>
      <c r="DD42" s="379"/>
      <c r="DE42" s="379"/>
      <c r="DF42" s="378"/>
      <c r="DG42" s="379"/>
      <c r="DH42" s="379"/>
      <c r="DI42" s="378"/>
      <c r="DL42" s="378"/>
      <c r="DM42" s="378"/>
    </row>
    <row r="43" spans="1:117" s="739" customFormat="1">
      <c r="A43" s="378"/>
      <c r="C43" s="378"/>
      <c r="E43" s="378"/>
      <c r="F43" s="378"/>
      <c r="G43" s="379" t="s">
        <v>217</v>
      </c>
      <c r="H43" s="378"/>
      <c r="I43" s="378"/>
      <c r="J43" s="378"/>
      <c r="K43" s="378"/>
      <c r="L43" s="378"/>
      <c r="M43" s="378"/>
      <c r="N43" s="378"/>
      <c r="O43" s="378"/>
      <c r="P43" s="378"/>
      <c r="Q43" s="378"/>
      <c r="R43" s="378"/>
      <c r="S43" s="378"/>
      <c r="T43" s="378"/>
      <c r="U43" s="378"/>
      <c r="V43" s="378"/>
      <c r="W43" s="378"/>
      <c r="X43" s="378"/>
      <c r="Y43" s="378"/>
      <c r="Z43" s="378"/>
      <c r="AA43" s="378"/>
      <c r="AB43" s="378"/>
      <c r="AC43" s="378"/>
      <c r="AD43" s="378"/>
      <c r="AE43" s="378"/>
      <c r="AF43" s="378"/>
      <c r="AG43" s="378"/>
      <c r="AH43" s="378"/>
      <c r="AI43" s="378"/>
      <c r="AJ43" s="378"/>
      <c r="AK43" s="378"/>
      <c r="AL43" s="378"/>
      <c r="AM43" s="378"/>
      <c r="AN43" s="378"/>
      <c r="AO43" s="378"/>
      <c r="AP43" s="378"/>
      <c r="AQ43" s="378"/>
      <c r="AR43" s="378"/>
      <c r="AS43" s="378"/>
      <c r="AT43" s="378"/>
      <c r="AU43" s="378"/>
      <c r="AV43" s="378"/>
      <c r="AW43" s="378"/>
      <c r="AX43" s="378"/>
      <c r="AY43" s="378"/>
      <c r="AZ43" s="378"/>
      <c r="BA43" s="378"/>
      <c r="BB43" s="378"/>
      <c r="BC43" s="378"/>
      <c r="BD43" s="378"/>
      <c r="BE43" s="378"/>
      <c r="BF43" s="378"/>
      <c r="BG43" s="378"/>
      <c r="BH43" s="378"/>
      <c r="BI43" s="378"/>
      <c r="BJ43" s="378"/>
      <c r="BK43" s="378"/>
      <c r="BL43" s="378"/>
      <c r="BM43" s="378"/>
      <c r="BN43" s="378"/>
      <c r="BO43" s="378"/>
      <c r="BP43" s="378"/>
      <c r="BQ43" s="378"/>
      <c r="BR43" s="378"/>
      <c r="BS43" s="378"/>
      <c r="BT43" s="378"/>
      <c r="BU43" s="378"/>
      <c r="BV43" s="378"/>
      <c r="BW43" s="378"/>
      <c r="BX43" s="378"/>
      <c r="BY43" s="378"/>
      <c r="BZ43" s="378"/>
      <c r="CA43" s="378"/>
      <c r="CB43" s="378"/>
      <c r="CC43" s="378"/>
      <c r="CD43" s="378"/>
      <c r="CE43" s="378"/>
      <c r="CF43" s="378"/>
      <c r="CG43" s="379"/>
      <c r="CH43" s="379"/>
      <c r="CI43" s="379"/>
      <c r="CJ43" s="379"/>
      <c r="CK43" s="379"/>
      <c r="CL43" s="378"/>
      <c r="CM43" s="379"/>
      <c r="CN43" s="379"/>
      <c r="CO43" s="379"/>
      <c r="CP43" s="379"/>
      <c r="CQ43" s="379"/>
      <c r="CR43" s="379"/>
      <c r="CS43" s="379"/>
      <c r="CT43" s="379"/>
      <c r="CU43" s="379"/>
      <c r="CV43" s="379"/>
      <c r="CW43" s="379"/>
      <c r="CX43" s="379"/>
      <c r="CY43" s="378"/>
      <c r="CZ43" s="379"/>
      <c r="DA43" s="379"/>
      <c r="DB43" s="379"/>
      <c r="DC43" s="379"/>
      <c r="DD43" s="379"/>
      <c r="DE43" s="379"/>
      <c r="DF43" s="378"/>
      <c r="DG43" s="379"/>
      <c r="DH43" s="379"/>
      <c r="DI43" s="378"/>
      <c r="DL43" s="378"/>
      <c r="DM43" s="378"/>
    </row>
    <row r="44" spans="1:117" s="537" customFormat="1">
      <c r="A44" s="378"/>
      <c r="C44" s="378"/>
      <c r="E44" s="378"/>
      <c r="F44" s="378"/>
      <c r="G44" s="379" t="s">
        <v>239</v>
      </c>
      <c r="H44" s="378"/>
      <c r="I44" s="378"/>
      <c r="J44" s="378"/>
      <c r="K44" s="378"/>
      <c r="L44" s="378"/>
      <c r="M44" s="378"/>
      <c r="N44" s="378"/>
      <c r="O44" s="378"/>
      <c r="P44" s="378"/>
      <c r="Q44" s="378"/>
      <c r="R44" s="378"/>
      <c r="S44" s="378"/>
      <c r="T44" s="378"/>
      <c r="U44" s="378"/>
      <c r="V44" s="378"/>
      <c r="W44" s="378"/>
      <c r="X44" s="378"/>
      <c r="Y44" s="378"/>
      <c r="Z44" s="378"/>
      <c r="AA44" s="378"/>
      <c r="AB44" s="378"/>
      <c r="AC44" s="378"/>
      <c r="AD44" s="378"/>
      <c r="AE44" s="378"/>
      <c r="AF44" s="378"/>
      <c r="AG44" s="378"/>
      <c r="AH44" s="378"/>
      <c r="AI44" s="378"/>
      <c r="AJ44" s="378"/>
      <c r="AK44" s="378"/>
      <c r="AL44" s="378"/>
      <c r="AM44" s="378"/>
      <c r="AN44" s="378"/>
      <c r="AO44" s="378"/>
      <c r="AP44" s="378"/>
      <c r="AQ44" s="378"/>
      <c r="AR44" s="378"/>
      <c r="AS44" s="378"/>
      <c r="AT44" s="378"/>
      <c r="AU44" s="378"/>
      <c r="AV44" s="378"/>
      <c r="AW44" s="378"/>
      <c r="AX44" s="378"/>
      <c r="AY44" s="378"/>
      <c r="AZ44" s="378"/>
      <c r="BA44" s="378"/>
      <c r="BB44" s="378"/>
      <c r="BC44" s="378"/>
      <c r="BD44" s="378"/>
      <c r="BE44" s="378"/>
      <c r="BF44" s="378"/>
      <c r="BG44" s="378"/>
      <c r="BH44" s="378"/>
      <c r="BI44" s="378"/>
      <c r="BJ44" s="378"/>
      <c r="BK44" s="378"/>
      <c r="BL44" s="378"/>
      <c r="BM44" s="378"/>
      <c r="BN44" s="378"/>
      <c r="BO44" s="378"/>
      <c r="BP44" s="378"/>
      <c r="BQ44" s="378"/>
      <c r="BR44" s="378"/>
      <c r="BS44" s="378"/>
      <c r="BT44" s="378"/>
      <c r="BU44" s="378"/>
      <c r="BV44" s="378"/>
      <c r="BW44" s="378"/>
      <c r="BX44" s="378"/>
      <c r="BY44" s="378"/>
      <c r="BZ44" s="378"/>
      <c r="CA44" s="378"/>
      <c r="CB44" s="378"/>
      <c r="CC44" s="378"/>
      <c r="CD44" s="378"/>
      <c r="CE44" s="378"/>
      <c r="CF44" s="378"/>
      <c r="CG44" s="379"/>
      <c r="CH44" s="379"/>
      <c r="CI44" s="379"/>
      <c r="CJ44" s="379"/>
      <c r="CK44" s="379"/>
      <c r="CL44" s="378"/>
      <c r="CM44" s="379"/>
      <c r="CN44" s="379"/>
      <c r="CO44" s="379"/>
      <c r="CP44" s="379"/>
      <c r="CQ44" s="379"/>
      <c r="CR44" s="379"/>
      <c r="CS44" s="379"/>
      <c r="CT44" s="379"/>
      <c r="CU44" s="379"/>
      <c r="CV44" s="379"/>
      <c r="CW44" s="379"/>
      <c r="CX44" s="379"/>
      <c r="CY44" s="378"/>
      <c r="CZ44" s="379"/>
      <c r="DA44" s="379"/>
      <c r="DB44" s="379"/>
      <c r="DC44" s="379"/>
      <c r="DD44" s="379"/>
      <c r="DE44" s="379"/>
      <c r="DF44" s="378"/>
      <c r="DG44" s="379"/>
      <c r="DH44" s="379"/>
      <c r="DI44" s="378"/>
      <c r="DK44" s="739"/>
      <c r="DL44" s="378"/>
      <c r="DM44" s="379"/>
    </row>
    <row r="45" spans="1:117" s="537" customFormat="1">
      <c r="A45" s="378"/>
      <c r="C45" s="378"/>
      <c r="E45" s="378"/>
      <c r="F45" s="378"/>
      <c r="G45" s="379" t="s">
        <v>658</v>
      </c>
      <c r="H45" s="378"/>
      <c r="I45" s="378"/>
      <c r="J45" s="378"/>
      <c r="K45" s="378"/>
      <c r="L45" s="378"/>
      <c r="M45" s="378"/>
      <c r="N45" s="378"/>
      <c r="O45" s="378"/>
      <c r="P45" s="378"/>
      <c r="Q45" s="378"/>
      <c r="R45" s="378"/>
      <c r="S45" s="378"/>
      <c r="T45" s="378"/>
      <c r="U45" s="378"/>
      <c r="V45" s="378"/>
      <c r="W45" s="378"/>
      <c r="X45" s="378"/>
      <c r="Y45" s="378"/>
      <c r="Z45" s="378"/>
      <c r="AA45" s="378"/>
      <c r="AB45" s="378"/>
      <c r="AC45" s="378"/>
      <c r="AD45" s="378"/>
      <c r="AE45" s="378"/>
      <c r="AF45" s="378"/>
      <c r="AG45" s="378"/>
      <c r="AH45" s="378"/>
      <c r="AI45" s="378"/>
      <c r="AJ45" s="378"/>
      <c r="AK45" s="378"/>
      <c r="AL45" s="378"/>
      <c r="AM45" s="378"/>
      <c r="AN45" s="378"/>
      <c r="AO45" s="378"/>
      <c r="AP45" s="378"/>
      <c r="AQ45" s="378"/>
      <c r="AR45" s="378"/>
      <c r="AS45" s="378"/>
      <c r="AT45" s="378"/>
      <c r="AU45" s="378"/>
      <c r="AV45" s="378"/>
      <c r="AW45" s="378"/>
      <c r="AX45" s="378"/>
      <c r="AY45" s="378"/>
      <c r="AZ45" s="378"/>
      <c r="BA45" s="378"/>
      <c r="BB45" s="378"/>
      <c r="BC45" s="378"/>
      <c r="BD45" s="378"/>
      <c r="BE45" s="378"/>
      <c r="BF45" s="378"/>
      <c r="BG45" s="378"/>
      <c r="BH45" s="378"/>
      <c r="BI45" s="378"/>
      <c r="BJ45" s="378"/>
      <c r="BK45" s="378"/>
      <c r="BL45" s="378"/>
      <c r="BM45" s="378"/>
      <c r="BN45" s="378"/>
      <c r="BO45" s="378"/>
      <c r="BP45" s="378"/>
      <c r="BQ45" s="378"/>
      <c r="BR45" s="378"/>
      <c r="BS45" s="378"/>
      <c r="BT45" s="378"/>
      <c r="BU45" s="378"/>
      <c r="BV45" s="378"/>
      <c r="BW45" s="378"/>
      <c r="BX45" s="378"/>
      <c r="BY45" s="378"/>
      <c r="BZ45" s="378"/>
      <c r="CA45" s="378"/>
      <c r="CB45" s="378"/>
      <c r="CC45" s="378"/>
      <c r="CD45" s="378"/>
      <c r="CE45" s="378"/>
      <c r="CF45" s="378"/>
      <c r="CG45" s="379"/>
      <c r="CH45" s="379"/>
      <c r="CI45" s="379"/>
      <c r="CJ45" s="379"/>
      <c r="CK45" s="379"/>
      <c r="CL45" s="378"/>
      <c r="CM45" s="379"/>
      <c r="CN45" s="379"/>
      <c r="CO45" s="379"/>
      <c r="CP45" s="379"/>
      <c r="CQ45" s="379"/>
      <c r="CR45" s="379"/>
      <c r="CS45" s="379"/>
      <c r="CT45" s="379"/>
      <c r="CU45" s="379"/>
      <c r="CV45" s="379"/>
      <c r="CW45" s="379"/>
      <c r="CX45" s="379"/>
      <c r="CY45" s="378"/>
      <c r="CZ45" s="379"/>
      <c r="DA45" s="379"/>
      <c r="DB45" s="379"/>
      <c r="DC45" s="379"/>
      <c r="DD45" s="379"/>
      <c r="DE45" s="379"/>
      <c r="DF45" s="378"/>
      <c r="DG45" s="379"/>
      <c r="DH45" s="379"/>
      <c r="DI45" s="378"/>
      <c r="DK45" s="739"/>
      <c r="DL45" s="378"/>
      <c r="DM45" s="379"/>
    </row>
    <row r="46" spans="1:117" s="537" customFormat="1">
      <c r="A46" s="378"/>
      <c r="C46" s="378"/>
      <c r="E46" s="378"/>
      <c r="F46" s="378"/>
      <c r="G46" s="379" t="s">
        <v>240</v>
      </c>
      <c r="H46" s="378"/>
      <c r="I46" s="378"/>
      <c r="J46" s="378"/>
      <c r="K46" s="378"/>
      <c r="L46" s="378"/>
      <c r="M46" s="378"/>
      <c r="N46" s="378"/>
      <c r="O46" s="378"/>
      <c r="P46" s="378"/>
      <c r="Q46" s="378"/>
      <c r="R46" s="378"/>
      <c r="S46" s="378"/>
      <c r="T46" s="378"/>
      <c r="U46" s="378"/>
      <c r="V46" s="378"/>
      <c r="W46" s="378"/>
      <c r="X46" s="378"/>
      <c r="Y46" s="378"/>
      <c r="Z46" s="378"/>
      <c r="AA46" s="378"/>
      <c r="AB46" s="378"/>
      <c r="AC46" s="378"/>
      <c r="AD46" s="378"/>
      <c r="AE46" s="378"/>
      <c r="AF46" s="378"/>
      <c r="AG46" s="378"/>
      <c r="AH46" s="378"/>
      <c r="AI46" s="378"/>
      <c r="AJ46" s="378"/>
      <c r="AK46" s="378"/>
      <c r="AL46" s="378"/>
      <c r="AM46" s="378"/>
      <c r="AN46" s="378"/>
      <c r="AO46" s="378"/>
      <c r="AP46" s="378"/>
      <c r="AQ46" s="378"/>
      <c r="AR46" s="378"/>
      <c r="AS46" s="378"/>
      <c r="AT46" s="378"/>
      <c r="AU46" s="378"/>
      <c r="AV46" s="378"/>
      <c r="AW46" s="378"/>
      <c r="AX46" s="378"/>
      <c r="AY46" s="378"/>
      <c r="AZ46" s="378"/>
      <c r="BA46" s="378"/>
      <c r="BB46" s="378"/>
      <c r="BC46" s="378"/>
      <c r="BD46" s="378"/>
      <c r="BE46" s="378"/>
      <c r="BF46" s="378"/>
      <c r="BG46" s="378"/>
      <c r="BH46" s="378"/>
      <c r="BI46" s="378"/>
      <c r="BJ46" s="378"/>
      <c r="BK46" s="378"/>
      <c r="BL46" s="378"/>
      <c r="BM46" s="378"/>
      <c r="BN46" s="378"/>
      <c r="BO46" s="378"/>
      <c r="BP46" s="378"/>
      <c r="BQ46" s="378"/>
      <c r="BR46" s="378"/>
      <c r="BS46" s="378"/>
      <c r="BT46" s="378"/>
      <c r="BU46" s="378"/>
      <c r="BV46" s="378"/>
      <c r="BW46" s="378"/>
      <c r="BX46" s="378"/>
      <c r="BY46" s="378"/>
      <c r="BZ46" s="378"/>
      <c r="CA46" s="378"/>
      <c r="CB46" s="378"/>
      <c r="CC46" s="378"/>
      <c r="CD46" s="378"/>
      <c r="CE46" s="378"/>
      <c r="CF46" s="378"/>
      <c r="CG46" s="379"/>
      <c r="CH46" s="379"/>
      <c r="CI46" s="379"/>
      <c r="CJ46" s="379"/>
      <c r="CK46" s="379"/>
      <c r="CL46" s="378"/>
      <c r="CM46" s="379"/>
      <c r="CN46" s="379"/>
      <c r="CO46" s="379"/>
      <c r="CP46" s="379"/>
      <c r="CQ46" s="379"/>
      <c r="CR46" s="379"/>
      <c r="CS46" s="379"/>
      <c r="CT46" s="379"/>
      <c r="CU46" s="379"/>
      <c r="CV46" s="379"/>
      <c r="CW46" s="379"/>
      <c r="CX46" s="379"/>
      <c r="CY46" s="378"/>
      <c r="CZ46" s="379"/>
      <c r="DA46" s="379"/>
      <c r="DB46" s="379"/>
      <c r="DC46" s="379"/>
      <c r="DD46" s="379"/>
      <c r="DE46" s="379"/>
      <c r="DF46" s="378"/>
      <c r="DG46" s="379"/>
      <c r="DH46" s="379"/>
      <c r="DI46" s="378"/>
      <c r="DK46" s="739"/>
      <c r="DL46" s="378"/>
      <c r="DM46" s="379"/>
    </row>
    <row r="47" spans="1:117" s="537" customFormat="1">
      <c r="A47" s="378"/>
      <c r="C47" s="378"/>
      <c r="E47" s="378"/>
      <c r="F47" s="378"/>
      <c r="G47" s="379"/>
      <c r="H47" s="378"/>
      <c r="I47" s="378"/>
      <c r="J47" s="378"/>
      <c r="K47" s="378"/>
      <c r="L47" s="378"/>
      <c r="M47" s="378"/>
      <c r="N47" s="378"/>
      <c r="O47" s="378"/>
      <c r="P47" s="378"/>
      <c r="Q47" s="378"/>
      <c r="R47" s="378"/>
      <c r="S47" s="378"/>
      <c r="T47" s="378"/>
      <c r="U47" s="378"/>
      <c r="V47" s="378"/>
      <c r="W47" s="378"/>
      <c r="X47" s="378"/>
      <c r="Y47" s="378"/>
      <c r="Z47" s="378"/>
      <c r="AA47" s="378"/>
      <c r="AB47" s="378"/>
      <c r="AC47" s="378"/>
      <c r="AD47" s="378"/>
      <c r="AE47" s="378"/>
      <c r="AF47" s="378"/>
      <c r="AG47" s="378"/>
      <c r="AH47" s="378"/>
      <c r="AI47" s="378"/>
      <c r="AJ47" s="378"/>
      <c r="AK47" s="378"/>
      <c r="AL47" s="378"/>
      <c r="AM47" s="378"/>
      <c r="AN47" s="378"/>
      <c r="AO47" s="378"/>
      <c r="AP47" s="378"/>
      <c r="AQ47" s="378"/>
      <c r="AR47" s="378"/>
      <c r="AS47" s="378"/>
      <c r="AT47" s="378"/>
      <c r="AU47" s="378"/>
      <c r="AV47" s="378"/>
      <c r="AW47" s="378"/>
      <c r="AX47" s="378"/>
      <c r="AY47" s="378"/>
      <c r="AZ47" s="378"/>
      <c r="BA47" s="378"/>
      <c r="BB47" s="378"/>
      <c r="BC47" s="378"/>
      <c r="BD47" s="378"/>
      <c r="BE47" s="378"/>
      <c r="BF47" s="378"/>
      <c r="BG47" s="378"/>
      <c r="BH47" s="378"/>
      <c r="BI47" s="378"/>
      <c r="BJ47" s="378"/>
      <c r="BK47" s="378"/>
      <c r="BL47" s="378"/>
      <c r="BM47" s="378"/>
      <c r="BN47" s="378"/>
      <c r="BO47" s="378"/>
      <c r="BP47" s="378"/>
      <c r="BQ47" s="378"/>
      <c r="BR47" s="378"/>
      <c r="BS47" s="378"/>
      <c r="BT47" s="378"/>
      <c r="BU47" s="378"/>
      <c r="BV47" s="378"/>
      <c r="BW47" s="378"/>
      <c r="BX47" s="378"/>
      <c r="BY47" s="378"/>
      <c r="BZ47" s="378"/>
      <c r="CA47" s="378"/>
      <c r="CB47" s="378"/>
      <c r="CC47" s="378"/>
      <c r="CD47" s="378"/>
      <c r="CE47" s="378"/>
      <c r="CF47" s="378"/>
      <c r="CG47" s="379"/>
      <c r="CH47" s="379"/>
      <c r="CI47" s="379"/>
      <c r="CJ47" s="379"/>
      <c r="CK47" s="379"/>
      <c r="CL47" s="378"/>
      <c r="CM47" s="379"/>
      <c r="CN47" s="379"/>
      <c r="CO47" s="379"/>
      <c r="CP47" s="379"/>
      <c r="CQ47" s="379"/>
      <c r="CR47" s="379"/>
      <c r="CS47" s="379"/>
      <c r="CT47" s="379"/>
      <c r="CU47" s="379"/>
      <c r="CV47" s="379"/>
      <c r="CW47" s="379"/>
      <c r="CX47" s="379"/>
      <c r="CY47" s="378"/>
      <c r="CZ47" s="379"/>
      <c r="DA47" s="379"/>
      <c r="DB47" s="379"/>
      <c r="DC47" s="379"/>
      <c r="DD47" s="379"/>
      <c r="DE47" s="379"/>
      <c r="DF47" s="378"/>
      <c r="DG47" s="379"/>
      <c r="DH47" s="379"/>
      <c r="DI47" s="378"/>
      <c r="DK47" s="739"/>
      <c r="DL47" s="378"/>
      <c r="DM47" s="379"/>
    </row>
    <row r="48" spans="1:117" s="537" customFormat="1">
      <c r="A48" s="378"/>
      <c r="C48" s="378"/>
      <c r="E48" s="378"/>
      <c r="F48" s="378"/>
      <c r="G48" s="1051" t="s">
        <v>665</v>
      </c>
      <c r="H48" s="378"/>
      <c r="I48" s="378"/>
      <c r="J48" s="378"/>
      <c r="K48" s="378"/>
      <c r="L48" s="378"/>
      <c r="M48" s="378"/>
      <c r="N48" s="378"/>
      <c r="O48" s="378"/>
      <c r="P48" s="378"/>
      <c r="Q48" s="378"/>
      <c r="R48" s="378"/>
      <c r="S48" s="378"/>
      <c r="T48" s="378"/>
      <c r="U48" s="378"/>
      <c r="V48" s="378"/>
      <c r="W48" s="378"/>
      <c r="X48" s="378"/>
      <c r="Y48" s="378"/>
      <c r="Z48" s="378"/>
      <c r="AA48" s="378"/>
      <c r="AB48" s="378"/>
      <c r="AC48" s="378"/>
      <c r="AD48" s="378"/>
      <c r="AE48" s="378"/>
      <c r="AF48" s="378"/>
      <c r="AG48" s="378"/>
      <c r="AH48" s="378"/>
      <c r="AI48" s="378"/>
      <c r="AJ48" s="378"/>
      <c r="AK48" s="378"/>
      <c r="AL48" s="378"/>
      <c r="AM48" s="378"/>
      <c r="AN48" s="378"/>
      <c r="AO48" s="378"/>
      <c r="AP48" s="378"/>
      <c r="AQ48" s="378"/>
      <c r="AR48" s="378"/>
      <c r="AS48" s="378"/>
      <c r="AT48" s="378"/>
      <c r="AU48" s="378"/>
      <c r="AV48" s="378"/>
      <c r="AW48" s="378"/>
      <c r="AX48" s="378"/>
      <c r="AY48" s="378"/>
      <c r="AZ48" s="378"/>
      <c r="BA48" s="378"/>
      <c r="BB48" s="378"/>
      <c r="BC48" s="378"/>
      <c r="BD48" s="378"/>
      <c r="BE48" s="378"/>
      <c r="BF48" s="378"/>
      <c r="BG48" s="378"/>
      <c r="BH48" s="378"/>
      <c r="BI48" s="378"/>
      <c r="BJ48" s="378"/>
      <c r="BK48" s="378"/>
      <c r="BL48" s="378"/>
      <c r="BM48" s="378"/>
      <c r="BN48" s="378"/>
      <c r="BO48" s="378"/>
      <c r="BP48" s="378"/>
      <c r="BQ48" s="378"/>
      <c r="BR48" s="378"/>
      <c r="BS48" s="378"/>
      <c r="BT48" s="378"/>
      <c r="BU48" s="378"/>
      <c r="BV48" s="378"/>
      <c r="BW48" s="378"/>
      <c r="BX48" s="378"/>
      <c r="BY48" s="378"/>
      <c r="BZ48" s="378"/>
      <c r="CA48" s="378"/>
      <c r="CB48" s="378"/>
      <c r="CC48" s="378"/>
      <c r="CD48" s="378"/>
      <c r="CE48" s="378"/>
      <c r="CF48" s="378"/>
      <c r="CG48" s="379"/>
      <c r="CH48" s="379"/>
      <c r="CI48" s="379"/>
      <c r="CJ48" s="379"/>
      <c r="CK48" s="379"/>
      <c r="CL48" s="378"/>
      <c r="CM48" s="379"/>
      <c r="CN48" s="379"/>
      <c r="CO48" s="379"/>
      <c r="CP48" s="379"/>
      <c r="CQ48" s="379"/>
      <c r="CR48" s="379"/>
      <c r="CS48" s="379"/>
      <c r="CT48" s="379"/>
      <c r="CU48" s="379"/>
      <c r="CV48" s="379"/>
      <c r="CW48" s="379"/>
      <c r="CX48" s="379"/>
      <c r="CY48" s="378"/>
      <c r="CZ48" s="379"/>
      <c r="DA48" s="379"/>
      <c r="DB48" s="379"/>
      <c r="DC48" s="379"/>
      <c r="DD48" s="379"/>
      <c r="DE48" s="379"/>
      <c r="DF48" s="378"/>
      <c r="DG48" s="379"/>
      <c r="DH48" s="379"/>
      <c r="DI48" s="378"/>
      <c r="DK48" s="739"/>
      <c r="DL48" s="378"/>
      <c r="DM48" s="379"/>
    </row>
    <row r="49" spans="1:117" s="537" customFormat="1">
      <c r="A49" s="378"/>
      <c r="C49" s="378"/>
      <c r="E49" s="378"/>
      <c r="F49" s="378"/>
      <c r="G49" s="537" t="s">
        <v>659</v>
      </c>
      <c r="H49" s="378"/>
      <c r="I49" s="378"/>
      <c r="J49" s="378"/>
      <c r="K49" s="378"/>
      <c r="L49" s="378"/>
      <c r="M49" s="378"/>
      <c r="N49" s="378"/>
      <c r="O49" s="378"/>
      <c r="P49" s="378"/>
      <c r="Q49" s="378"/>
      <c r="R49" s="378"/>
      <c r="S49" s="378"/>
      <c r="T49" s="378"/>
      <c r="U49" s="378"/>
      <c r="V49" s="378"/>
      <c r="W49" s="378"/>
      <c r="X49" s="378"/>
      <c r="Y49" s="378"/>
      <c r="Z49" s="378"/>
      <c r="AA49" s="378"/>
      <c r="AB49" s="378"/>
      <c r="AC49" s="378"/>
      <c r="AD49" s="378"/>
      <c r="AE49" s="378"/>
      <c r="AF49" s="378"/>
      <c r="AG49" s="378"/>
      <c r="AH49" s="378"/>
      <c r="AI49" s="378"/>
      <c r="AJ49" s="378"/>
      <c r="AK49" s="378"/>
      <c r="AL49" s="378"/>
      <c r="AM49" s="378"/>
      <c r="AN49" s="378"/>
      <c r="AO49" s="378"/>
      <c r="AP49" s="378"/>
      <c r="AQ49" s="378"/>
      <c r="AR49" s="378"/>
      <c r="AS49" s="378"/>
      <c r="AT49" s="378"/>
      <c r="AU49" s="378"/>
      <c r="AV49" s="378"/>
      <c r="AW49" s="378"/>
      <c r="AX49" s="378"/>
      <c r="AY49" s="378"/>
      <c r="AZ49" s="378"/>
      <c r="BA49" s="378"/>
      <c r="BB49" s="378"/>
      <c r="BC49" s="378"/>
      <c r="BD49" s="378"/>
      <c r="BE49" s="378"/>
      <c r="BF49" s="378"/>
      <c r="BG49" s="378"/>
      <c r="BH49" s="378"/>
      <c r="BI49" s="378"/>
      <c r="BJ49" s="378"/>
      <c r="BK49" s="378"/>
      <c r="BL49" s="378"/>
      <c r="BM49" s="378"/>
      <c r="BN49" s="378"/>
      <c r="BO49" s="378"/>
      <c r="BP49" s="378"/>
      <c r="BQ49" s="378"/>
      <c r="BR49" s="378"/>
      <c r="BS49" s="378"/>
      <c r="BT49" s="378"/>
      <c r="BU49" s="378"/>
      <c r="BV49" s="378"/>
      <c r="BW49" s="378"/>
      <c r="BX49" s="378"/>
      <c r="BY49" s="378"/>
      <c r="BZ49" s="378"/>
      <c r="CA49" s="378"/>
      <c r="CB49" s="378"/>
      <c r="CC49" s="378"/>
      <c r="CD49" s="378"/>
      <c r="CE49" s="378"/>
      <c r="CF49" s="378"/>
      <c r="CG49" s="379"/>
      <c r="CH49" s="379"/>
      <c r="CI49" s="379"/>
      <c r="CJ49" s="379"/>
      <c r="CK49" s="379"/>
      <c r="CL49" s="378"/>
      <c r="CM49" s="379"/>
      <c r="CN49" s="379"/>
      <c r="CO49" s="379"/>
      <c r="CP49" s="379"/>
      <c r="CQ49" s="379"/>
      <c r="CR49" s="379"/>
      <c r="CS49" s="379"/>
      <c r="CT49" s="379"/>
      <c r="CU49" s="379"/>
      <c r="CV49" s="379"/>
      <c r="CW49" s="379"/>
      <c r="CX49" s="379"/>
      <c r="CY49" s="378"/>
      <c r="CZ49" s="379"/>
      <c r="DA49" s="379"/>
      <c r="DB49" s="379"/>
      <c r="DC49" s="379"/>
      <c r="DD49" s="379"/>
      <c r="DE49" s="379"/>
      <c r="DF49" s="378"/>
      <c r="DG49" s="379"/>
      <c r="DH49" s="379"/>
      <c r="DI49" s="378"/>
      <c r="DK49" s="739"/>
      <c r="DL49" s="378"/>
      <c r="DM49" s="379"/>
    </row>
    <row r="50" spans="1:117" s="537" customFormat="1">
      <c r="A50" s="378"/>
      <c r="C50" s="378"/>
      <c r="E50" s="378"/>
      <c r="F50" s="378"/>
      <c r="G50" s="632" t="s">
        <v>660</v>
      </c>
      <c r="H50" s="378"/>
      <c r="I50" s="378"/>
      <c r="J50" s="378"/>
      <c r="K50" s="378"/>
      <c r="L50" s="378"/>
      <c r="M50" s="378"/>
      <c r="N50" s="378"/>
      <c r="O50" s="378"/>
      <c r="P50" s="378"/>
      <c r="Q50" s="378"/>
      <c r="R50" s="378"/>
      <c r="S50" s="378"/>
      <c r="T50" s="378"/>
      <c r="U50" s="378"/>
      <c r="V50" s="378"/>
      <c r="W50" s="378"/>
      <c r="X50" s="378"/>
      <c r="Y50" s="378"/>
      <c r="Z50" s="378"/>
      <c r="AA50" s="378"/>
      <c r="AB50" s="378"/>
      <c r="AC50" s="378"/>
      <c r="AD50" s="378"/>
      <c r="AE50" s="378"/>
      <c r="AF50" s="378"/>
      <c r="AG50" s="378"/>
      <c r="AH50" s="378"/>
      <c r="AI50" s="378"/>
      <c r="AJ50" s="378"/>
      <c r="AK50" s="378"/>
      <c r="AL50" s="378"/>
      <c r="AM50" s="378"/>
      <c r="AN50" s="378"/>
      <c r="AO50" s="378"/>
      <c r="AP50" s="378"/>
      <c r="AQ50" s="378"/>
      <c r="AR50" s="378"/>
      <c r="AS50" s="378"/>
      <c r="AT50" s="378"/>
      <c r="AU50" s="378"/>
      <c r="AV50" s="378"/>
      <c r="AW50" s="378"/>
      <c r="AX50" s="378"/>
      <c r="AY50" s="378"/>
      <c r="AZ50" s="378"/>
      <c r="BA50" s="378"/>
      <c r="BB50" s="378"/>
      <c r="BC50" s="378"/>
      <c r="BD50" s="378"/>
      <c r="BE50" s="378"/>
      <c r="BF50" s="378"/>
      <c r="BG50" s="378"/>
      <c r="BH50" s="378"/>
      <c r="BI50" s="378"/>
      <c r="BJ50" s="378"/>
      <c r="BK50" s="378"/>
      <c r="BL50" s="378"/>
      <c r="BM50" s="378"/>
      <c r="BN50" s="378"/>
      <c r="BO50" s="378"/>
      <c r="BP50" s="378"/>
      <c r="BQ50" s="378"/>
      <c r="BR50" s="378"/>
      <c r="BS50" s="378"/>
      <c r="BT50" s="378"/>
      <c r="BU50" s="378"/>
      <c r="BV50" s="378"/>
      <c r="BW50" s="378"/>
      <c r="BX50" s="378"/>
      <c r="BY50" s="378"/>
      <c r="BZ50" s="378"/>
      <c r="CA50" s="378"/>
      <c r="CB50" s="378"/>
      <c r="CC50" s="378"/>
      <c r="CD50" s="378"/>
      <c r="CE50" s="378"/>
      <c r="CF50" s="378"/>
      <c r="CG50" s="379"/>
      <c r="CH50" s="379"/>
      <c r="CI50" s="379"/>
      <c r="CJ50" s="379"/>
      <c r="CK50" s="379"/>
      <c r="CL50" s="378"/>
      <c r="CM50" s="379"/>
      <c r="CN50" s="379"/>
      <c r="CO50" s="379"/>
      <c r="CP50" s="379"/>
      <c r="CQ50" s="379"/>
      <c r="CR50" s="379"/>
      <c r="CS50" s="379"/>
      <c r="CT50" s="379"/>
      <c r="CU50" s="379"/>
      <c r="CV50" s="379"/>
      <c r="CW50" s="379"/>
      <c r="CX50" s="379"/>
      <c r="CY50" s="378"/>
      <c r="CZ50" s="379"/>
      <c r="DA50" s="379"/>
      <c r="DB50" s="379"/>
      <c r="DC50" s="379"/>
      <c r="DD50" s="379"/>
      <c r="DE50" s="379"/>
      <c r="DF50" s="378"/>
      <c r="DG50" s="379"/>
      <c r="DH50" s="379"/>
      <c r="DI50" s="378"/>
      <c r="DK50" s="739"/>
      <c r="DL50" s="378"/>
      <c r="DM50" s="379"/>
    </row>
    <row r="51" spans="1:117" s="537" customFormat="1">
      <c r="A51" s="378"/>
      <c r="C51" s="378"/>
      <c r="E51" s="378"/>
      <c r="F51" s="378"/>
      <c r="G51" s="632" t="s">
        <v>661</v>
      </c>
      <c r="H51" s="378"/>
      <c r="I51" s="378"/>
      <c r="J51" s="378"/>
      <c r="K51" s="378"/>
      <c r="L51" s="378"/>
      <c r="M51" s="378"/>
      <c r="N51" s="378"/>
      <c r="O51" s="378"/>
      <c r="P51" s="378"/>
      <c r="Q51" s="378"/>
      <c r="R51" s="378"/>
      <c r="S51" s="378"/>
      <c r="T51" s="378"/>
      <c r="U51" s="378"/>
      <c r="V51" s="378"/>
      <c r="W51" s="378"/>
      <c r="X51" s="378"/>
      <c r="Y51" s="378"/>
      <c r="Z51" s="378"/>
      <c r="AA51" s="378"/>
      <c r="AB51" s="378"/>
      <c r="AC51" s="378"/>
      <c r="AD51" s="378"/>
      <c r="AE51" s="378"/>
      <c r="AF51" s="378"/>
      <c r="AG51" s="378"/>
      <c r="AH51" s="378"/>
      <c r="AI51" s="378"/>
      <c r="AJ51" s="378"/>
      <c r="AK51" s="378"/>
      <c r="AL51" s="378"/>
      <c r="AM51" s="378"/>
      <c r="AN51" s="378"/>
      <c r="AO51" s="378"/>
      <c r="AP51" s="378"/>
      <c r="AQ51" s="378"/>
      <c r="AR51" s="378"/>
      <c r="AS51" s="378"/>
      <c r="AT51" s="378"/>
      <c r="AU51" s="378"/>
      <c r="AV51" s="378"/>
      <c r="AW51" s="378"/>
      <c r="AX51" s="378"/>
      <c r="AY51" s="378"/>
      <c r="AZ51" s="378"/>
      <c r="BA51" s="378"/>
      <c r="BB51" s="378"/>
      <c r="BC51" s="378"/>
      <c r="BD51" s="378"/>
      <c r="BE51" s="378"/>
      <c r="BF51" s="378"/>
      <c r="BG51" s="378"/>
      <c r="BH51" s="378"/>
      <c r="BI51" s="378"/>
      <c r="BJ51" s="378"/>
      <c r="BK51" s="378"/>
      <c r="BL51" s="378"/>
      <c r="BM51" s="378"/>
      <c r="BN51" s="378"/>
      <c r="BO51" s="378"/>
      <c r="BP51" s="378"/>
      <c r="BQ51" s="378"/>
      <c r="BR51" s="378"/>
      <c r="BS51" s="378"/>
      <c r="BT51" s="378"/>
      <c r="BU51" s="378"/>
      <c r="BV51" s="378"/>
      <c r="BW51" s="378"/>
      <c r="BX51" s="378"/>
      <c r="BY51" s="378"/>
      <c r="BZ51" s="378"/>
      <c r="CA51" s="378"/>
      <c r="CB51" s="378"/>
      <c r="CC51" s="378"/>
      <c r="CD51" s="378"/>
      <c r="CE51" s="378"/>
      <c r="CF51" s="378"/>
      <c r="CG51" s="379"/>
      <c r="CH51" s="379"/>
      <c r="CI51" s="379"/>
      <c r="CJ51" s="379"/>
      <c r="CK51" s="379"/>
      <c r="CL51" s="378"/>
      <c r="CM51" s="379"/>
      <c r="CN51" s="379"/>
      <c r="CO51" s="379"/>
      <c r="CP51" s="379"/>
      <c r="CQ51" s="379"/>
      <c r="CR51" s="379"/>
      <c r="CS51" s="379"/>
      <c r="CT51" s="379"/>
      <c r="CU51" s="379"/>
      <c r="CV51" s="379"/>
      <c r="CW51" s="379"/>
      <c r="CX51" s="379"/>
      <c r="CY51" s="378"/>
      <c r="CZ51" s="379"/>
      <c r="DA51" s="379"/>
      <c r="DB51" s="379"/>
      <c r="DC51" s="379"/>
      <c r="DD51" s="379"/>
      <c r="DE51" s="379"/>
      <c r="DF51" s="378"/>
      <c r="DG51" s="379"/>
      <c r="DH51" s="379"/>
      <c r="DI51" s="378"/>
      <c r="DK51" s="739"/>
      <c r="DL51" s="378"/>
      <c r="DM51" s="379"/>
    </row>
    <row r="52" spans="1:117" s="537" customFormat="1">
      <c r="A52" s="378"/>
      <c r="C52" s="378"/>
      <c r="E52" s="378"/>
      <c r="F52" s="378"/>
      <c r="G52" s="632" t="s">
        <v>662</v>
      </c>
      <c r="H52" s="378"/>
      <c r="I52" s="378"/>
      <c r="J52" s="378"/>
      <c r="K52" s="378"/>
      <c r="L52" s="378"/>
      <c r="M52" s="378"/>
      <c r="N52" s="378"/>
      <c r="O52" s="378"/>
      <c r="P52" s="378"/>
      <c r="Q52" s="378"/>
      <c r="R52" s="378"/>
      <c r="S52" s="378"/>
      <c r="T52" s="378"/>
      <c r="U52" s="378"/>
      <c r="V52" s="378"/>
      <c r="W52" s="378"/>
      <c r="X52" s="378"/>
      <c r="Y52" s="378"/>
      <c r="Z52" s="378"/>
      <c r="AA52" s="378"/>
      <c r="AB52" s="378"/>
      <c r="AC52" s="378"/>
      <c r="AD52" s="378"/>
      <c r="AE52" s="378"/>
      <c r="AF52" s="378"/>
      <c r="AG52" s="378"/>
      <c r="AH52" s="378"/>
      <c r="AI52" s="378"/>
      <c r="AJ52" s="378"/>
      <c r="AK52" s="378"/>
      <c r="AL52" s="378"/>
      <c r="AM52" s="378"/>
      <c r="AN52" s="378"/>
      <c r="AO52" s="378"/>
      <c r="AP52" s="378"/>
      <c r="AQ52" s="378"/>
      <c r="AR52" s="378"/>
      <c r="AS52" s="378"/>
      <c r="AT52" s="378"/>
      <c r="AU52" s="378"/>
      <c r="AV52" s="378"/>
      <c r="AW52" s="378"/>
      <c r="AX52" s="378"/>
      <c r="AY52" s="378"/>
      <c r="AZ52" s="378"/>
      <c r="BA52" s="378"/>
      <c r="BB52" s="378"/>
      <c r="BC52" s="378"/>
      <c r="BD52" s="378"/>
      <c r="BE52" s="378"/>
      <c r="BF52" s="378"/>
      <c r="BG52" s="378"/>
      <c r="BH52" s="378"/>
      <c r="BI52" s="378"/>
      <c r="BJ52" s="378"/>
      <c r="BK52" s="378"/>
      <c r="BL52" s="378"/>
      <c r="BM52" s="378"/>
      <c r="BN52" s="378"/>
      <c r="BO52" s="378"/>
      <c r="BP52" s="378"/>
      <c r="BQ52" s="378"/>
      <c r="BR52" s="378"/>
      <c r="BS52" s="378"/>
      <c r="BT52" s="378"/>
      <c r="BU52" s="378"/>
      <c r="BV52" s="378"/>
      <c r="BW52" s="378"/>
      <c r="BX52" s="378"/>
      <c r="BY52" s="378"/>
      <c r="BZ52" s="378"/>
      <c r="CA52" s="378"/>
      <c r="CB52" s="378"/>
      <c r="CC52" s="378"/>
      <c r="CD52" s="378"/>
      <c r="CE52" s="378"/>
      <c r="CF52" s="378"/>
      <c r="CG52" s="379"/>
      <c r="CH52" s="379"/>
      <c r="CI52" s="379"/>
      <c r="CJ52" s="379"/>
      <c r="CK52" s="379"/>
      <c r="CL52" s="378"/>
      <c r="CM52" s="379"/>
      <c r="CN52" s="379"/>
      <c r="CO52" s="379"/>
      <c r="CP52" s="379"/>
      <c r="CQ52" s="379"/>
      <c r="CR52" s="379"/>
      <c r="CS52" s="379"/>
      <c r="CT52" s="379"/>
      <c r="CU52" s="379"/>
      <c r="CV52" s="379"/>
      <c r="CW52" s="379"/>
      <c r="CX52" s="379"/>
      <c r="CY52" s="378"/>
      <c r="CZ52" s="379"/>
      <c r="DA52" s="379"/>
      <c r="DB52" s="379"/>
      <c r="DC52" s="379"/>
      <c r="DD52" s="379"/>
      <c r="DE52" s="379"/>
      <c r="DF52" s="378"/>
      <c r="DG52" s="379"/>
      <c r="DH52" s="379"/>
      <c r="DI52" s="378"/>
      <c r="DK52" s="739"/>
      <c r="DL52" s="378"/>
      <c r="DM52" s="379"/>
    </row>
    <row r="53" spans="1:117" s="537" customFormat="1">
      <c r="A53" s="378"/>
      <c r="C53" s="378"/>
      <c r="E53" s="378"/>
      <c r="F53" s="378"/>
      <c r="G53" s="632" t="s">
        <v>663</v>
      </c>
      <c r="H53" s="378"/>
      <c r="I53" s="378"/>
      <c r="J53" s="378"/>
      <c r="K53" s="378"/>
      <c r="L53" s="378"/>
      <c r="M53" s="378"/>
      <c r="N53" s="378"/>
      <c r="O53" s="378"/>
      <c r="P53" s="378"/>
      <c r="Q53" s="378"/>
      <c r="R53" s="378"/>
      <c r="S53" s="378"/>
      <c r="T53" s="378"/>
      <c r="U53" s="378"/>
      <c r="V53" s="378"/>
      <c r="W53" s="378"/>
      <c r="X53" s="378"/>
      <c r="Y53" s="378"/>
      <c r="Z53" s="378"/>
      <c r="AA53" s="378"/>
      <c r="AB53" s="378"/>
      <c r="AC53" s="378"/>
      <c r="AD53" s="378"/>
      <c r="AE53" s="378"/>
      <c r="AF53" s="378"/>
      <c r="AG53" s="378"/>
      <c r="AH53" s="378"/>
      <c r="AI53" s="378"/>
      <c r="AJ53" s="378"/>
      <c r="AK53" s="378"/>
      <c r="AL53" s="378"/>
      <c r="AM53" s="378"/>
      <c r="AN53" s="378"/>
      <c r="AO53" s="378"/>
      <c r="AP53" s="378"/>
      <c r="AQ53" s="378"/>
      <c r="AR53" s="378"/>
      <c r="AS53" s="378"/>
      <c r="AT53" s="378"/>
      <c r="AU53" s="378"/>
      <c r="AV53" s="378"/>
      <c r="AW53" s="378"/>
      <c r="AX53" s="378"/>
      <c r="AY53" s="378"/>
      <c r="AZ53" s="378"/>
      <c r="BA53" s="378"/>
      <c r="BB53" s="378"/>
      <c r="BC53" s="378"/>
      <c r="BD53" s="378"/>
      <c r="BE53" s="378"/>
      <c r="BF53" s="378"/>
      <c r="BG53" s="378"/>
      <c r="BH53" s="378"/>
      <c r="BI53" s="378"/>
      <c r="BJ53" s="378"/>
      <c r="BK53" s="378"/>
      <c r="BL53" s="378"/>
      <c r="BM53" s="378"/>
      <c r="BN53" s="378"/>
      <c r="BO53" s="378"/>
      <c r="BP53" s="378"/>
      <c r="BQ53" s="378"/>
      <c r="BR53" s="378"/>
      <c r="BS53" s="378"/>
      <c r="BT53" s="378"/>
      <c r="BU53" s="378"/>
      <c r="BV53" s="378"/>
      <c r="BW53" s="378"/>
      <c r="BX53" s="378"/>
      <c r="BY53" s="378"/>
      <c r="BZ53" s="378"/>
      <c r="CA53" s="378"/>
      <c r="CB53" s="378"/>
      <c r="CC53" s="378"/>
      <c r="CD53" s="378"/>
      <c r="CE53" s="378"/>
      <c r="CF53" s="378"/>
      <c r="CG53" s="379"/>
      <c r="CH53" s="379"/>
      <c r="CI53" s="379"/>
      <c r="CJ53" s="379"/>
      <c r="CK53" s="379"/>
      <c r="CL53" s="378"/>
      <c r="CM53" s="379"/>
      <c r="CN53" s="379"/>
      <c r="CO53" s="379"/>
      <c r="CP53" s="379"/>
      <c r="CQ53" s="379"/>
      <c r="CR53" s="379"/>
      <c r="CS53" s="379"/>
      <c r="CT53" s="379"/>
      <c r="CU53" s="379"/>
      <c r="CV53" s="379"/>
      <c r="CW53" s="379"/>
      <c r="CX53" s="379"/>
      <c r="CY53" s="378"/>
      <c r="CZ53" s="379"/>
      <c r="DA53" s="379"/>
      <c r="DB53" s="379"/>
      <c r="DC53" s="379"/>
      <c r="DD53" s="379"/>
      <c r="DE53" s="379"/>
      <c r="DF53" s="378"/>
      <c r="DG53" s="379"/>
      <c r="DH53" s="379"/>
      <c r="DI53" s="378"/>
      <c r="DK53" s="739"/>
      <c r="DL53" s="378"/>
      <c r="DM53" s="379"/>
    </row>
    <row r="54" spans="1:117" s="537" customFormat="1">
      <c r="A54" s="378"/>
      <c r="B54" s="632"/>
      <c r="C54" s="378"/>
      <c r="E54" s="378"/>
      <c r="F54" s="378"/>
      <c r="G54" s="940" t="s">
        <v>579</v>
      </c>
      <c r="H54" s="378"/>
      <c r="I54" s="378"/>
      <c r="J54" s="378"/>
      <c r="K54" s="378"/>
      <c r="L54" s="378"/>
      <c r="M54" s="378"/>
      <c r="N54" s="378"/>
      <c r="O54" s="378"/>
      <c r="P54" s="378"/>
      <c r="Q54" s="378"/>
      <c r="R54" s="378"/>
      <c r="S54" s="378"/>
      <c r="T54" s="378"/>
      <c r="U54" s="378"/>
      <c r="V54" s="378"/>
      <c r="W54" s="378"/>
      <c r="X54" s="378"/>
      <c r="Y54" s="378"/>
      <c r="Z54" s="378"/>
      <c r="AA54" s="378"/>
      <c r="AB54" s="378"/>
      <c r="AC54" s="378"/>
      <c r="AD54" s="378"/>
      <c r="AE54" s="378"/>
      <c r="AF54" s="378"/>
      <c r="AG54" s="378"/>
      <c r="AH54" s="378"/>
      <c r="AI54" s="378"/>
      <c r="AJ54" s="378"/>
      <c r="AK54" s="378"/>
      <c r="AL54" s="378"/>
      <c r="AM54" s="378"/>
      <c r="AN54" s="378"/>
      <c r="AO54" s="378"/>
      <c r="AP54" s="378"/>
      <c r="AQ54" s="378"/>
      <c r="AR54" s="378"/>
      <c r="AS54" s="378"/>
      <c r="AT54" s="378"/>
      <c r="AU54" s="378"/>
      <c r="AV54" s="378"/>
      <c r="AW54" s="378"/>
      <c r="AX54" s="378"/>
      <c r="AY54" s="378"/>
      <c r="AZ54" s="378"/>
      <c r="BA54" s="378"/>
      <c r="BB54" s="378"/>
      <c r="BC54" s="378"/>
      <c r="BD54" s="378"/>
      <c r="BE54" s="378"/>
      <c r="BF54" s="378"/>
      <c r="BG54" s="378"/>
      <c r="BH54" s="378"/>
      <c r="BI54" s="378"/>
      <c r="BJ54" s="378"/>
      <c r="BK54" s="378"/>
      <c r="BL54" s="378"/>
      <c r="BM54" s="378"/>
      <c r="BN54" s="378"/>
      <c r="BO54" s="378"/>
      <c r="BP54" s="378"/>
      <c r="BQ54" s="378"/>
      <c r="BR54" s="378"/>
      <c r="BS54" s="378"/>
      <c r="BT54" s="378"/>
      <c r="BU54" s="378"/>
      <c r="BV54" s="378"/>
      <c r="BW54" s="378"/>
      <c r="BX54" s="378"/>
      <c r="BY54" s="378"/>
      <c r="BZ54" s="378"/>
      <c r="CA54" s="378"/>
      <c r="CB54" s="378"/>
      <c r="CC54" s="378"/>
      <c r="CD54" s="378"/>
      <c r="CE54" s="378"/>
      <c r="CF54" s="378"/>
      <c r="CG54" s="379"/>
      <c r="CH54" s="379"/>
      <c r="CI54" s="379"/>
      <c r="CJ54" s="379"/>
      <c r="CK54" s="379"/>
      <c r="CL54" s="378"/>
      <c r="CM54" s="379"/>
      <c r="CN54" s="379"/>
      <c r="CO54" s="379"/>
      <c r="CP54" s="379"/>
      <c r="CQ54" s="379"/>
      <c r="CR54" s="379"/>
      <c r="CS54" s="379"/>
      <c r="CT54" s="379"/>
      <c r="CU54" s="379"/>
      <c r="CV54" s="379"/>
      <c r="CW54" s="379"/>
      <c r="CX54" s="379"/>
      <c r="CY54" s="378"/>
      <c r="CZ54" s="379"/>
      <c r="DA54" s="379"/>
      <c r="DB54" s="379"/>
      <c r="DC54" s="379"/>
      <c r="DD54" s="379"/>
      <c r="DE54" s="379"/>
      <c r="DF54" s="378"/>
      <c r="DG54" s="379"/>
      <c r="DH54" s="379"/>
      <c r="DI54" s="378"/>
      <c r="DK54" s="739"/>
      <c r="DL54" s="378"/>
      <c r="DM54" s="379"/>
    </row>
    <row r="55" spans="1:117" s="537" customFormat="1">
      <c r="A55" s="378"/>
      <c r="B55" s="632"/>
      <c r="C55" s="378"/>
      <c r="E55" s="378"/>
      <c r="F55" s="378"/>
      <c r="G55" s="940" t="s">
        <v>580</v>
      </c>
      <c r="H55" s="378"/>
      <c r="I55" s="378"/>
      <c r="J55" s="378"/>
      <c r="K55" s="378"/>
      <c r="L55" s="378"/>
      <c r="M55" s="378"/>
      <c r="N55" s="378"/>
      <c r="O55" s="378"/>
      <c r="P55" s="378"/>
      <c r="Q55" s="378"/>
      <c r="R55" s="378"/>
      <c r="S55" s="378"/>
      <c r="T55" s="378"/>
      <c r="U55" s="378"/>
      <c r="V55" s="378"/>
      <c r="W55" s="378"/>
      <c r="X55" s="378"/>
      <c r="Y55" s="378"/>
      <c r="Z55" s="378"/>
      <c r="AA55" s="378"/>
      <c r="AB55" s="378"/>
      <c r="AC55" s="378"/>
      <c r="AD55" s="378"/>
      <c r="AE55" s="378"/>
      <c r="AF55" s="378"/>
      <c r="AG55" s="378"/>
      <c r="AH55" s="378"/>
      <c r="AI55" s="378"/>
      <c r="AJ55" s="378"/>
      <c r="AK55" s="378"/>
      <c r="AL55" s="378"/>
      <c r="AM55" s="378"/>
      <c r="AN55" s="378"/>
      <c r="AO55" s="378"/>
      <c r="AP55" s="378"/>
      <c r="AQ55" s="378"/>
      <c r="AR55" s="378"/>
      <c r="AS55" s="378"/>
      <c r="AT55" s="378"/>
      <c r="AU55" s="378"/>
      <c r="AV55" s="378"/>
      <c r="AW55" s="378"/>
      <c r="AX55" s="378"/>
      <c r="AY55" s="378"/>
      <c r="AZ55" s="378"/>
      <c r="BA55" s="378"/>
      <c r="BB55" s="378"/>
      <c r="BC55" s="378"/>
      <c r="BD55" s="378"/>
      <c r="BE55" s="378"/>
      <c r="BF55" s="378"/>
      <c r="BG55" s="378"/>
      <c r="BH55" s="378"/>
      <c r="BI55" s="378"/>
      <c r="BJ55" s="378"/>
      <c r="BK55" s="378"/>
      <c r="BL55" s="378"/>
      <c r="BM55" s="378"/>
      <c r="BN55" s="378"/>
      <c r="BO55" s="378"/>
      <c r="BP55" s="378"/>
      <c r="BQ55" s="378"/>
      <c r="BR55" s="378"/>
      <c r="BS55" s="378"/>
      <c r="BT55" s="378"/>
      <c r="BU55" s="378"/>
      <c r="BV55" s="378"/>
      <c r="BW55" s="378"/>
      <c r="BX55" s="378"/>
      <c r="BY55" s="378"/>
      <c r="BZ55" s="378"/>
      <c r="CA55" s="378"/>
      <c r="CB55" s="378"/>
      <c r="CC55" s="378"/>
      <c r="CD55" s="378"/>
      <c r="CE55" s="378"/>
      <c r="CF55" s="378"/>
      <c r="CG55" s="379"/>
      <c r="CH55" s="379"/>
      <c r="CI55" s="379"/>
      <c r="CJ55" s="379"/>
      <c r="CK55" s="379"/>
      <c r="CL55" s="378"/>
      <c r="CM55" s="379"/>
      <c r="CN55" s="379"/>
      <c r="CO55" s="379"/>
      <c r="CP55" s="379"/>
      <c r="CQ55" s="379"/>
      <c r="CR55" s="379"/>
      <c r="CS55" s="379"/>
      <c r="CT55" s="379"/>
      <c r="CU55" s="379"/>
      <c r="CV55" s="379"/>
      <c r="CW55" s="379"/>
      <c r="CX55" s="379"/>
      <c r="CY55" s="378"/>
      <c r="CZ55" s="379"/>
      <c r="DA55" s="379"/>
      <c r="DB55" s="379"/>
      <c r="DC55" s="379"/>
      <c r="DD55" s="379"/>
      <c r="DE55" s="379"/>
      <c r="DF55" s="378"/>
      <c r="DG55" s="379"/>
      <c r="DH55" s="379"/>
      <c r="DI55" s="378"/>
      <c r="DK55" s="739"/>
      <c r="DL55" s="378"/>
      <c r="DM55" s="379"/>
    </row>
    <row r="56" spans="1:117" s="537" customFormat="1">
      <c r="A56" s="378"/>
      <c r="B56" s="632"/>
      <c r="C56" s="378"/>
      <c r="E56" s="378"/>
      <c r="F56" s="378"/>
      <c r="G56" s="940" t="s">
        <v>581</v>
      </c>
      <c r="H56" s="378"/>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8"/>
      <c r="AG56" s="378"/>
      <c r="AH56" s="378"/>
      <c r="AI56" s="378"/>
      <c r="AJ56" s="378"/>
      <c r="AK56" s="378"/>
      <c r="AL56" s="378"/>
      <c r="AM56" s="378"/>
      <c r="AN56" s="378"/>
      <c r="AO56" s="378"/>
      <c r="AP56" s="378"/>
      <c r="AQ56" s="378"/>
      <c r="AR56" s="378"/>
      <c r="AS56" s="378"/>
      <c r="AT56" s="378"/>
      <c r="AU56" s="378"/>
      <c r="AV56" s="378"/>
      <c r="AW56" s="378"/>
      <c r="AX56" s="378"/>
      <c r="AY56" s="378"/>
      <c r="AZ56" s="378"/>
      <c r="BA56" s="378"/>
      <c r="BB56" s="378"/>
      <c r="BC56" s="378"/>
      <c r="BD56" s="378"/>
      <c r="BE56" s="378"/>
      <c r="BF56" s="378"/>
      <c r="BG56" s="378"/>
      <c r="BH56" s="378"/>
      <c r="BI56" s="378"/>
      <c r="BJ56" s="378"/>
      <c r="BK56" s="378"/>
      <c r="BL56" s="378"/>
      <c r="BM56" s="378"/>
      <c r="BN56" s="378"/>
      <c r="BO56" s="378"/>
      <c r="BP56" s="378"/>
      <c r="BQ56" s="378"/>
      <c r="BR56" s="378"/>
      <c r="BS56" s="378"/>
      <c r="BT56" s="378"/>
      <c r="BU56" s="378"/>
      <c r="BV56" s="378"/>
      <c r="BW56" s="378"/>
      <c r="BX56" s="378"/>
      <c r="BY56" s="378"/>
      <c r="BZ56" s="378"/>
      <c r="CA56" s="378"/>
      <c r="CB56" s="378"/>
      <c r="CC56" s="378"/>
      <c r="CD56" s="378"/>
      <c r="CE56" s="378"/>
      <c r="CF56" s="378"/>
      <c r="CG56" s="379"/>
      <c r="CH56" s="379"/>
      <c r="CI56" s="379"/>
      <c r="CJ56" s="379"/>
      <c r="CK56" s="379"/>
      <c r="CL56" s="378"/>
      <c r="CM56" s="379"/>
      <c r="CN56" s="379"/>
      <c r="CO56" s="379"/>
      <c r="CP56" s="379"/>
      <c r="CQ56" s="379"/>
      <c r="CR56" s="379"/>
      <c r="CS56" s="379"/>
      <c r="CT56" s="379"/>
      <c r="CU56" s="379"/>
      <c r="CV56" s="379"/>
      <c r="CW56" s="379"/>
      <c r="CX56" s="379"/>
      <c r="CY56" s="378"/>
      <c r="CZ56" s="379"/>
      <c r="DA56" s="379"/>
      <c r="DB56" s="379"/>
      <c r="DC56" s="379"/>
      <c r="DD56" s="379"/>
      <c r="DE56" s="379"/>
      <c r="DF56" s="378"/>
      <c r="DG56" s="379"/>
      <c r="DH56" s="379"/>
      <c r="DI56" s="378"/>
      <c r="DK56" s="739"/>
      <c r="DL56" s="378"/>
      <c r="DM56" s="379"/>
    </row>
    <row r="57" spans="1:117" s="537" customFormat="1">
      <c r="A57" s="378"/>
      <c r="B57" s="632"/>
      <c r="C57" s="378"/>
      <c r="D57" s="379"/>
      <c r="E57" s="378"/>
      <c r="F57" s="378"/>
      <c r="G57" s="940"/>
      <c r="H57" s="378"/>
      <c r="I57" s="378"/>
      <c r="J57" s="378"/>
      <c r="K57" s="378"/>
      <c r="L57" s="378"/>
      <c r="M57" s="378"/>
      <c r="N57" s="378"/>
      <c r="O57" s="378"/>
      <c r="P57" s="378"/>
      <c r="Q57" s="378"/>
      <c r="R57" s="378"/>
      <c r="S57" s="378"/>
      <c r="T57" s="378"/>
      <c r="U57" s="378"/>
      <c r="V57" s="378"/>
      <c r="W57" s="378"/>
      <c r="X57" s="378"/>
      <c r="Y57" s="378"/>
      <c r="Z57" s="378"/>
      <c r="AA57" s="378"/>
      <c r="AB57" s="378"/>
      <c r="AC57" s="378"/>
      <c r="AD57" s="378"/>
      <c r="AE57" s="378"/>
      <c r="AF57" s="378"/>
      <c r="AG57" s="378"/>
      <c r="AH57" s="378"/>
      <c r="AI57" s="378"/>
      <c r="AJ57" s="378"/>
      <c r="AK57" s="378"/>
      <c r="AL57" s="378"/>
      <c r="AM57" s="378"/>
      <c r="AN57" s="378"/>
      <c r="AO57" s="378"/>
      <c r="AP57" s="378"/>
      <c r="AQ57" s="378"/>
      <c r="AR57" s="378"/>
      <c r="AS57" s="378"/>
      <c r="AT57" s="378"/>
      <c r="AU57" s="378"/>
      <c r="AV57" s="378"/>
      <c r="AW57" s="378"/>
      <c r="AX57" s="378"/>
      <c r="AY57" s="378"/>
      <c r="AZ57" s="378"/>
      <c r="BA57" s="378"/>
      <c r="BB57" s="378"/>
      <c r="BC57" s="378"/>
      <c r="BD57" s="378"/>
      <c r="BE57" s="378"/>
      <c r="BF57" s="378"/>
      <c r="BG57" s="378"/>
      <c r="BH57" s="378"/>
      <c r="BI57" s="378"/>
      <c r="BJ57" s="378"/>
      <c r="BK57" s="378"/>
      <c r="BL57" s="378"/>
      <c r="BM57" s="378"/>
      <c r="BN57" s="378"/>
      <c r="BO57" s="378"/>
      <c r="BP57" s="378"/>
      <c r="BQ57" s="378"/>
      <c r="BR57" s="378"/>
      <c r="BS57" s="378"/>
      <c r="BT57" s="378"/>
      <c r="BU57" s="378"/>
      <c r="BV57" s="378"/>
      <c r="BW57" s="378"/>
      <c r="BX57" s="378"/>
      <c r="BY57" s="378"/>
      <c r="BZ57" s="378"/>
      <c r="CA57" s="378"/>
      <c r="CB57" s="378"/>
      <c r="CC57" s="378"/>
      <c r="CD57" s="378"/>
      <c r="CE57" s="378"/>
      <c r="CF57" s="378"/>
      <c r="CG57" s="379"/>
      <c r="CH57" s="379"/>
      <c r="CI57" s="379"/>
      <c r="CJ57" s="379"/>
      <c r="CK57" s="379"/>
      <c r="CL57" s="378"/>
      <c r="CM57" s="379"/>
      <c r="CN57" s="379"/>
      <c r="CO57" s="379"/>
      <c r="CP57" s="379"/>
      <c r="CQ57" s="379"/>
      <c r="CR57" s="379"/>
      <c r="CS57" s="379"/>
      <c r="CT57" s="379"/>
      <c r="CU57" s="379"/>
      <c r="CV57" s="379"/>
      <c r="CW57" s="379"/>
      <c r="CX57" s="379"/>
      <c r="CY57" s="378"/>
      <c r="CZ57" s="379"/>
      <c r="DA57" s="379"/>
      <c r="DB57" s="379"/>
      <c r="DC57" s="379"/>
      <c r="DD57" s="379"/>
      <c r="DE57" s="379"/>
      <c r="DF57" s="378"/>
      <c r="DG57" s="379"/>
      <c r="DH57" s="379"/>
      <c r="DI57" s="378"/>
      <c r="DK57" s="739"/>
      <c r="DL57" s="378"/>
      <c r="DM57" s="379"/>
    </row>
    <row r="58" spans="1:117" s="537" customFormat="1">
      <c r="A58" s="378"/>
      <c r="B58" s="632"/>
      <c r="C58" s="378"/>
      <c r="D58" s="379"/>
      <c r="E58" s="378"/>
      <c r="F58" s="378"/>
      <c r="G58" s="632"/>
      <c r="H58" s="378"/>
      <c r="I58" s="378"/>
      <c r="J58" s="378"/>
      <c r="K58" s="378"/>
      <c r="L58" s="378"/>
      <c r="M58" s="378"/>
      <c r="N58" s="378"/>
      <c r="O58" s="378"/>
      <c r="P58" s="378"/>
      <c r="Q58" s="378"/>
      <c r="R58" s="378"/>
      <c r="S58" s="378"/>
      <c r="T58" s="378"/>
      <c r="U58" s="378"/>
      <c r="V58" s="378"/>
      <c r="W58" s="378"/>
      <c r="X58" s="378"/>
      <c r="Y58" s="378"/>
      <c r="Z58" s="378"/>
      <c r="AA58" s="378"/>
      <c r="AB58" s="378"/>
      <c r="AC58" s="378"/>
      <c r="AD58" s="378"/>
      <c r="AE58" s="378"/>
      <c r="AF58" s="378"/>
      <c r="AG58" s="378"/>
      <c r="AH58" s="378"/>
      <c r="AI58" s="378"/>
      <c r="AJ58" s="378"/>
      <c r="AK58" s="378"/>
      <c r="AL58" s="378"/>
      <c r="AM58" s="378"/>
      <c r="AN58" s="378"/>
      <c r="AO58" s="378"/>
      <c r="AP58" s="378"/>
      <c r="AQ58" s="378"/>
      <c r="AR58" s="378"/>
      <c r="AS58" s="378"/>
      <c r="AT58" s="378"/>
      <c r="AU58" s="378"/>
      <c r="AV58" s="378"/>
      <c r="AW58" s="378"/>
      <c r="AX58" s="378"/>
      <c r="AY58" s="378"/>
      <c r="AZ58" s="378"/>
      <c r="BA58" s="378"/>
      <c r="BB58" s="378"/>
      <c r="BC58" s="378"/>
      <c r="BD58" s="378"/>
      <c r="BE58" s="378"/>
      <c r="BF58" s="378"/>
      <c r="BG58" s="378"/>
      <c r="BH58" s="378"/>
      <c r="BI58" s="378"/>
      <c r="BJ58" s="378"/>
      <c r="BK58" s="378"/>
      <c r="BL58" s="378"/>
      <c r="BM58" s="378"/>
      <c r="BN58" s="378"/>
      <c r="BO58" s="378"/>
      <c r="BP58" s="378"/>
      <c r="BQ58" s="378"/>
      <c r="BR58" s="378"/>
      <c r="BS58" s="378"/>
      <c r="BT58" s="378"/>
      <c r="BU58" s="378"/>
      <c r="BV58" s="378"/>
      <c r="BW58" s="378"/>
      <c r="BX58" s="378"/>
      <c r="BY58" s="378"/>
      <c r="BZ58" s="378"/>
      <c r="CA58" s="378"/>
      <c r="CB58" s="378"/>
      <c r="CC58" s="378"/>
      <c r="CD58" s="378"/>
      <c r="CE58" s="378"/>
      <c r="CF58" s="378"/>
      <c r="CG58" s="379"/>
      <c r="CH58" s="379"/>
      <c r="CI58" s="379"/>
      <c r="CJ58" s="379"/>
      <c r="CK58" s="379"/>
      <c r="CL58" s="378"/>
      <c r="CM58" s="379"/>
      <c r="CN58" s="379"/>
      <c r="CO58" s="379"/>
      <c r="CP58" s="379"/>
      <c r="CQ58" s="379"/>
      <c r="CR58" s="379"/>
      <c r="CS58" s="379"/>
      <c r="CT58" s="379"/>
      <c r="CU58" s="379"/>
      <c r="CV58" s="379"/>
      <c r="CW58" s="379"/>
      <c r="CX58" s="379"/>
      <c r="CY58" s="378"/>
      <c r="CZ58" s="379"/>
      <c r="DA58" s="379"/>
      <c r="DB58" s="379"/>
      <c r="DC58" s="379"/>
      <c r="DD58" s="379"/>
      <c r="DE58" s="379"/>
      <c r="DF58" s="378"/>
      <c r="DG58" s="379"/>
      <c r="DH58" s="379"/>
      <c r="DI58" s="378"/>
      <c r="DK58" s="739"/>
      <c r="DL58" s="378"/>
      <c r="DM58" s="379"/>
    </row>
    <row r="59" spans="1:117" s="537" customFormat="1">
      <c r="A59" s="378"/>
      <c r="B59" s="632"/>
      <c r="C59" s="378"/>
      <c r="D59" s="379"/>
      <c r="E59" s="378"/>
      <c r="F59" s="378"/>
      <c r="G59" s="940"/>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8"/>
      <c r="AG59" s="378"/>
      <c r="AH59" s="378"/>
      <c r="AI59" s="378"/>
      <c r="AJ59" s="378"/>
      <c r="AK59" s="378"/>
      <c r="AL59" s="378"/>
      <c r="AM59" s="378"/>
      <c r="AN59" s="378"/>
      <c r="AO59" s="378"/>
      <c r="AP59" s="378"/>
      <c r="AQ59" s="378"/>
      <c r="AR59" s="378"/>
      <c r="AS59" s="378"/>
      <c r="AT59" s="378"/>
      <c r="AU59" s="378"/>
      <c r="AV59" s="378"/>
      <c r="AW59" s="378"/>
      <c r="AX59" s="378"/>
      <c r="AY59" s="378"/>
      <c r="AZ59" s="378"/>
      <c r="BA59" s="378"/>
      <c r="BB59" s="378"/>
      <c r="BC59" s="378"/>
      <c r="BD59" s="378"/>
      <c r="BE59" s="378"/>
      <c r="BF59" s="378"/>
      <c r="BG59" s="378"/>
      <c r="BH59" s="378"/>
      <c r="BI59" s="378"/>
      <c r="BJ59" s="378"/>
      <c r="BK59" s="378"/>
      <c r="BL59" s="378"/>
      <c r="BM59" s="378"/>
      <c r="BN59" s="378"/>
      <c r="BO59" s="378"/>
      <c r="BP59" s="378"/>
      <c r="BQ59" s="378"/>
      <c r="BR59" s="378"/>
      <c r="BS59" s="378"/>
      <c r="BT59" s="378"/>
      <c r="BU59" s="378"/>
      <c r="BV59" s="378"/>
      <c r="BW59" s="378"/>
      <c r="BX59" s="378"/>
      <c r="BY59" s="378"/>
      <c r="BZ59" s="378"/>
      <c r="CA59" s="378"/>
      <c r="CB59" s="378"/>
      <c r="CC59" s="378"/>
      <c r="CD59" s="378"/>
      <c r="CE59" s="378"/>
      <c r="CF59" s="378"/>
      <c r="CG59" s="379"/>
      <c r="CH59" s="379"/>
      <c r="CI59" s="379"/>
      <c r="CJ59" s="379"/>
      <c r="CK59" s="379"/>
      <c r="CL59" s="378"/>
      <c r="CM59" s="379"/>
      <c r="CN59" s="379"/>
      <c r="CO59" s="379"/>
      <c r="CP59" s="379"/>
      <c r="CQ59" s="379"/>
      <c r="CR59" s="379"/>
      <c r="CS59" s="379"/>
      <c r="CT59" s="379"/>
      <c r="CU59" s="379"/>
      <c r="CV59" s="379"/>
      <c r="CW59" s="379"/>
      <c r="CX59" s="379"/>
      <c r="CY59" s="378"/>
      <c r="CZ59" s="379"/>
      <c r="DA59" s="379"/>
      <c r="DB59" s="379"/>
      <c r="DC59" s="379"/>
      <c r="DD59" s="379"/>
      <c r="DE59" s="379"/>
      <c r="DF59" s="378"/>
      <c r="DG59" s="379"/>
      <c r="DH59" s="379"/>
      <c r="DI59" s="378"/>
      <c r="DK59" s="739"/>
      <c r="DL59" s="378"/>
      <c r="DM59" s="379"/>
    </row>
    <row r="60" spans="1:117" s="537" customFormat="1">
      <c r="A60" s="378"/>
      <c r="B60" s="632"/>
      <c r="C60" s="378"/>
      <c r="D60" s="379"/>
      <c r="E60" s="378"/>
      <c r="F60" s="378"/>
      <c r="G60" s="940"/>
      <c r="H60" s="378"/>
      <c r="I60" s="378"/>
      <c r="J60" s="378"/>
      <c r="K60" s="378"/>
      <c r="L60" s="378"/>
      <c r="M60" s="378"/>
      <c r="N60" s="378"/>
      <c r="O60" s="378"/>
      <c r="P60" s="378"/>
      <c r="Q60" s="378"/>
      <c r="R60" s="378"/>
      <c r="S60" s="378"/>
      <c r="T60" s="378"/>
      <c r="U60" s="378"/>
      <c r="V60" s="378"/>
      <c r="W60" s="378"/>
      <c r="X60" s="378"/>
      <c r="Y60" s="378"/>
      <c r="Z60" s="378"/>
      <c r="AA60" s="378"/>
      <c r="AB60" s="378"/>
      <c r="AC60" s="378"/>
      <c r="AD60" s="378"/>
      <c r="AE60" s="378"/>
      <c r="AF60" s="378"/>
      <c r="AG60" s="378"/>
      <c r="AH60" s="378"/>
      <c r="AI60" s="378"/>
      <c r="AJ60" s="378"/>
      <c r="AK60" s="378"/>
      <c r="AL60" s="378"/>
      <c r="AM60" s="378"/>
      <c r="AN60" s="378"/>
      <c r="AO60" s="378"/>
      <c r="AP60" s="378"/>
      <c r="AQ60" s="378"/>
      <c r="AR60" s="378"/>
      <c r="AS60" s="378"/>
      <c r="AT60" s="378"/>
      <c r="AU60" s="378"/>
      <c r="AV60" s="378"/>
      <c r="AW60" s="378"/>
      <c r="AX60" s="378"/>
      <c r="AY60" s="378"/>
      <c r="AZ60" s="378"/>
      <c r="BA60" s="378"/>
      <c r="BB60" s="378"/>
      <c r="BC60" s="378"/>
      <c r="BD60" s="378"/>
      <c r="BE60" s="378"/>
      <c r="BF60" s="378"/>
      <c r="BG60" s="378"/>
      <c r="BH60" s="378"/>
      <c r="BI60" s="378"/>
      <c r="BJ60" s="378"/>
      <c r="BK60" s="378"/>
      <c r="BL60" s="378"/>
      <c r="BM60" s="378"/>
      <c r="BN60" s="378"/>
      <c r="BO60" s="378"/>
      <c r="BP60" s="378"/>
      <c r="BQ60" s="378"/>
      <c r="BR60" s="378"/>
      <c r="BS60" s="378"/>
      <c r="BT60" s="378"/>
      <c r="BU60" s="378"/>
      <c r="BV60" s="378"/>
      <c r="BW60" s="378"/>
      <c r="BX60" s="378"/>
      <c r="BY60" s="378"/>
      <c r="BZ60" s="378"/>
      <c r="CA60" s="378"/>
      <c r="CB60" s="378"/>
      <c r="CC60" s="378"/>
      <c r="CD60" s="378"/>
      <c r="CE60" s="378"/>
      <c r="CF60" s="378"/>
      <c r="CG60" s="379"/>
      <c r="CH60" s="379"/>
      <c r="CI60" s="379"/>
      <c r="CJ60" s="379"/>
      <c r="CK60" s="379"/>
      <c r="CL60" s="378"/>
      <c r="CM60" s="379"/>
      <c r="CN60" s="379"/>
      <c r="CO60" s="379"/>
      <c r="CP60" s="379"/>
      <c r="CQ60" s="379"/>
      <c r="CR60" s="379"/>
      <c r="CS60" s="379"/>
      <c r="CT60" s="379"/>
      <c r="CU60" s="379"/>
      <c r="CV60" s="379"/>
      <c r="CW60" s="379"/>
      <c r="CX60" s="379"/>
      <c r="CY60" s="378"/>
      <c r="CZ60" s="379"/>
      <c r="DA60" s="379"/>
      <c r="DB60" s="379"/>
      <c r="DC60" s="379"/>
      <c r="DD60" s="379"/>
      <c r="DE60" s="379"/>
      <c r="DF60" s="378"/>
      <c r="DG60" s="379"/>
      <c r="DH60" s="379"/>
      <c r="DI60" s="378"/>
      <c r="DK60" s="739"/>
      <c r="DL60" s="378"/>
      <c r="DM60" s="379"/>
    </row>
    <row r="61" spans="1:117" s="537" customFormat="1">
      <c r="A61" s="378"/>
      <c r="B61" s="632"/>
      <c r="C61" s="378"/>
      <c r="D61" s="379"/>
      <c r="E61" s="378"/>
      <c r="F61" s="378"/>
      <c r="G61" s="940"/>
      <c r="H61" s="378"/>
      <c r="I61" s="378"/>
      <c r="J61" s="378"/>
      <c r="K61" s="378"/>
      <c r="L61" s="378"/>
      <c r="M61" s="378"/>
      <c r="N61" s="378"/>
      <c r="O61" s="378"/>
      <c r="P61" s="378"/>
      <c r="Q61" s="378"/>
      <c r="R61" s="378"/>
      <c r="S61" s="378"/>
      <c r="T61" s="378"/>
      <c r="U61" s="378"/>
      <c r="V61" s="378"/>
      <c r="W61" s="378"/>
      <c r="X61" s="378"/>
      <c r="Y61" s="378"/>
      <c r="Z61" s="378"/>
      <c r="AA61" s="378"/>
      <c r="AB61" s="378"/>
      <c r="AC61" s="378"/>
      <c r="AD61" s="378"/>
      <c r="AE61" s="378"/>
      <c r="AF61" s="378"/>
      <c r="AG61" s="378"/>
      <c r="AH61" s="378"/>
      <c r="AI61" s="378"/>
      <c r="AJ61" s="378"/>
      <c r="AK61" s="378"/>
      <c r="AL61" s="378"/>
      <c r="AM61" s="378"/>
      <c r="AN61" s="378"/>
      <c r="AO61" s="378"/>
      <c r="AP61" s="378"/>
      <c r="AQ61" s="378"/>
      <c r="AR61" s="378"/>
      <c r="AS61" s="378"/>
      <c r="AT61" s="378"/>
      <c r="AU61" s="378"/>
      <c r="AV61" s="378"/>
      <c r="AW61" s="378"/>
      <c r="AX61" s="378"/>
      <c r="AY61" s="378"/>
      <c r="AZ61" s="378"/>
      <c r="BA61" s="378"/>
      <c r="BB61" s="378"/>
      <c r="BC61" s="378"/>
      <c r="BD61" s="378"/>
      <c r="BE61" s="378"/>
      <c r="BF61" s="378"/>
      <c r="BG61" s="378"/>
      <c r="BH61" s="378"/>
      <c r="BI61" s="378"/>
      <c r="BJ61" s="378"/>
      <c r="BK61" s="378"/>
      <c r="BL61" s="378"/>
      <c r="BM61" s="378"/>
      <c r="BN61" s="378"/>
      <c r="BO61" s="378"/>
      <c r="BP61" s="378"/>
      <c r="BQ61" s="378"/>
      <c r="BR61" s="378"/>
      <c r="BS61" s="378"/>
      <c r="BT61" s="378"/>
      <c r="BU61" s="378"/>
      <c r="BV61" s="378"/>
      <c r="BW61" s="378"/>
      <c r="BX61" s="378"/>
      <c r="BY61" s="378"/>
      <c r="BZ61" s="378"/>
      <c r="CA61" s="378"/>
      <c r="CB61" s="378"/>
      <c r="CC61" s="378"/>
      <c r="CD61" s="378"/>
      <c r="CE61" s="378"/>
      <c r="CF61" s="378"/>
      <c r="CG61" s="379"/>
      <c r="CH61" s="379"/>
      <c r="CI61" s="379"/>
      <c r="CJ61" s="379"/>
      <c r="CK61" s="379"/>
      <c r="CL61" s="378"/>
      <c r="CM61" s="379"/>
      <c r="CN61" s="379"/>
      <c r="CO61" s="379"/>
      <c r="CP61" s="379"/>
      <c r="CQ61" s="379"/>
      <c r="CR61" s="379"/>
      <c r="CS61" s="379"/>
      <c r="CT61" s="379"/>
      <c r="CU61" s="379"/>
      <c r="CV61" s="379"/>
      <c r="CW61" s="379"/>
      <c r="CX61" s="379"/>
      <c r="CY61" s="378"/>
      <c r="CZ61" s="379"/>
      <c r="DA61" s="379"/>
      <c r="DB61" s="379"/>
      <c r="DC61" s="379"/>
      <c r="DD61" s="379"/>
      <c r="DE61" s="379"/>
      <c r="DF61" s="378"/>
      <c r="DG61" s="379"/>
      <c r="DH61" s="379"/>
      <c r="DI61" s="378"/>
      <c r="DK61" s="739"/>
      <c r="DL61" s="378"/>
      <c r="DM61" s="379"/>
    </row>
  </sheetData>
  <mergeCells count="210">
    <mergeCell ref="B8:E8"/>
    <mergeCell ref="BZ8:CA8"/>
    <mergeCell ref="CB8:CC8"/>
    <mergeCell ref="CD8:CE8"/>
    <mergeCell ref="CF8:CG8"/>
    <mergeCell ref="CH8:CI8"/>
    <mergeCell ref="DL13:DM14"/>
    <mergeCell ref="DK13:DK15"/>
    <mergeCell ref="CW8:CX8"/>
    <mergeCell ref="CZ8:DA8"/>
    <mergeCell ref="DB8:DC8"/>
    <mergeCell ref="DD8:DE8"/>
    <mergeCell ref="DG8:DH8"/>
    <mergeCell ref="BZ11:CA11"/>
    <mergeCell ref="CB11:CC11"/>
    <mergeCell ref="CD11:CE11"/>
    <mergeCell ref="CF11:CG11"/>
    <mergeCell ref="CJ8:CK8"/>
    <mergeCell ref="CM8:CN8"/>
    <mergeCell ref="CO8:CP8"/>
    <mergeCell ref="CQ8:CR8"/>
    <mergeCell ref="CS8:CT8"/>
    <mergeCell ref="CU8:CV8"/>
    <mergeCell ref="CU11:CV11"/>
    <mergeCell ref="CW11:CX11"/>
    <mergeCell ref="CZ11:DA11"/>
    <mergeCell ref="DB11:DC11"/>
    <mergeCell ref="DD11:DE11"/>
    <mergeCell ref="DG11:DH11"/>
    <mergeCell ref="CH11:CI11"/>
    <mergeCell ref="CJ11:CK11"/>
    <mergeCell ref="CM11:CN11"/>
    <mergeCell ref="CO11:CP11"/>
    <mergeCell ref="CQ11:CR11"/>
    <mergeCell ref="CS11:CT11"/>
    <mergeCell ref="B13:B15"/>
    <mergeCell ref="C13:C15"/>
    <mergeCell ref="D13:E14"/>
    <mergeCell ref="CW12:CX12"/>
    <mergeCell ref="CZ12:DA12"/>
    <mergeCell ref="DB12:DC12"/>
    <mergeCell ref="DD12:DE12"/>
    <mergeCell ref="DG12:DH12"/>
    <mergeCell ref="CJ12:CK12"/>
    <mergeCell ref="CM12:CN12"/>
    <mergeCell ref="CO12:CP12"/>
    <mergeCell ref="CQ12:CR12"/>
    <mergeCell ref="CS12:CT12"/>
    <mergeCell ref="CU12:CV12"/>
    <mergeCell ref="BZ12:CA12"/>
    <mergeCell ref="CB12:CC12"/>
    <mergeCell ref="CD12:CE12"/>
    <mergeCell ref="CF12:CG12"/>
    <mergeCell ref="CH12:CI12"/>
    <mergeCell ref="N23:N24"/>
    <mergeCell ref="O23:O24"/>
    <mergeCell ref="Q23:Q24"/>
    <mergeCell ref="S23:S24"/>
    <mergeCell ref="T23:T24"/>
    <mergeCell ref="U23:U24"/>
    <mergeCell ref="P23:P24"/>
    <mergeCell ref="P28:P29"/>
    <mergeCell ref="R23:R24"/>
    <mergeCell ref="R28:R29"/>
    <mergeCell ref="B34:E34"/>
    <mergeCell ref="B35:E35"/>
    <mergeCell ref="B37:E37"/>
    <mergeCell ref="BZ37:CA37"/>
    <mergeCell ref="CB37:CC37"/>
    <mergeCell ref="CD37:CE37"/>
    <mergeCell ref="N28:N29"/>
    <mergeCell ref="O28:O29"/>
    <mergeCell ref="Q28:Q29"/>
    <mergeCell ref="S28:S29"/>
    <mergeCell ref="T28:T29"/>
    <mergeCell ref="U28:U29"/>
    <mergeCell ref="DG37:DH37"/>
    <mergeCell ref="CS37:CT37"/>
    <mergeCell ref="CU37:CV37"/>
    <mergeCell ref="CW37:CX37"/>
    <mergeCell ref="CZ37:DA37"/>
    <mergeCell ref="DB37:DC37"/>
    <mergeCell ref="DD37:DE37"/>
    <mergeCell ref="CF37:CG37"/>
    <mergeCell ref="CH37:CI37"/>
    <mergeCell ref="CJ37:CK37"/>
    <mergeCell ref="CM37:CN37"/>
    <mergeCell ref="CO37:CP37"/>
    <mergeCell ref="CQ37:CR37"/>
    <mergeCell ref="B3:E3"/>
    <mergeCell ref="BZ3:CA3"/>
    <mergeCell ref="CB3:CC3"/>
    <mergeCell ref="CD3:CE3"/>
    <mergeCell ref="CF3:CG3"/>
    <mergeCell ref="CH3:CI3"/>
    <mergeCell ref="CJ3:CK3"/>
    <mergeCell ref="CM3:CN3"/>
    <mergeCell ref="CO3:CP3"/>
    <mergeCell ref="CQ3:CR3"/>
    <mergeCell ref="CS3:CT3"/>
    <mergeCell ref="CU3:CV3"/>
    <mergeCell ref="CW3:CX3"/>
    <mergeCell ref="CZ3:DA3"/>
    <mergeCell ref="DB3:DC3"/>
    <mergeCell ref="DD3:DE3"/>
    <mergeCell ref="DG3:DH3"/>
    <mergeCell ref="B4:E4"/>
    <mergeCell ref="BZ4:CA4"/>
    <mergeCell ref="CB4:CC4"/>
    <mergeCell ref="CD4:CE4"/>
    <mergeCell ref="CF4:CG4"/>
    <mergeCell ref="CH4:CI4"/>
    <mergeCell ref="CJ4:CK4"/>
    <mergeCell ref="CM4:CN4"/>
    <mergeCell ref="CO4:CP4"/>
    <mergeCell ref="CQ4:CR4"/>
    <mergeCell ref="CS4:CT4"/>
    <mergeCell ref="CU4:CV4"/>
    <mergeCell ref="CW4:CX4"/>
    <mergeCell ref="CZ4:DA4"/>
    <mergeCell ref="DB4:DC4"/>
    <mergeCell ref="DD4:DE4"/>
    <mergeCell ref="DG4:DH4"/>
    <mergeCell ref="B5:E5"/>
    <mergeCell ref="BZ5:CA5"/>
    <mergeCell ref="CB5:CC5"/>
    <mergeCell ref="CD5:CE5"/>
    <mergeCell ref="CF5:CG5"/>
    <mergeCell ref="CH5:CI5"/>
    <mergeCell ref="CJ5:CK5"/>
    <mergeCell ref="CM5:CN5"/>
    <mergeCell ref="CO5:CP5"/>
    <mergeCell ref="CQ5:CR5"/>
    <mergeCell ref="CS5:CT5"/>
    <mergeCell ref="CU5:CV5"/>
    <mergeCell ref="CW5:CX5"/>
    <mergeCell ref="CZ5:DA5"/>
    <mergeCell ref="DB5:DC5"/>
    <mergeCell ref="DD5:DE5"/>
    <mergeCell ref="DG5:DH5"/>
    <mergeCell ref="B6:E6"/>
    <mergeCell ref="BZ6:CA6"/>
    <mergeCell ref="CB6:CC6"/>
    <mergeCell ref="CD6:CE6"/>
    <mergeCell ref="CF6:CG6"/>
    <mergeCell ref="CH6:CI6"/>
    <mergeCell ref="CJ6:CK6"/>
    <mergeCell ref="CM6:CN6"/>
    <mergeCell ref="CO6:CP6"/>
    <mergeCell ref="CQ6:CR6"/>
    <mergeCell ref="CS6:CT6"/>
    <mergeCell ref="CU6:CV6"/>
    <mergeCell ref="CW6:CX6"/>
    <mergeCell ref="CZ6:DA6"/>
    <mergeCell ref="DB6:DC6"/>
    <mergeCell ref="DD6:DE6"/>
    <mergeCell ref="DG6:DH6"/>
    <mergeCell ref="B7:E7"/>
    <mergeCell ref="BZ7:CA7"/>
    <mergeCell ref="CB7:CC7"/>
    <mergeCell ref="CD7:CE7"/>
    <mergeCell ref="CF7:CG7"/>
    <mergeCell ref="CH7:CI7"/>
    <mergeCell ref="CJ7:CK7"/>
    <mergeCell ref="CM7:CN7"/>
    <mergeCell ref="CO7:CP7"/>
    <mergeCell ref="CQ7:CR7"/>
    <mergeCell ref="CS7:CT7"/>
    <mergeCell ref="CU7:CV7"/>
    <mergeCell ref="CW7:CX7"/>
    <mergeCell ref="CZ7:DA7"/>
    <mergeCell ref="DB7:DC7"/>
    <mergeCell ref="DD7:DE7"/>
    <mergeCell ref="CM10:CN10"/>
    <mergeCell ref="CO10:CP10"/>
    <mergeCell ref="CQ10:CR10"/>
    <mergeCell ref="CS10:CT10"/>
    <mergeCell ref="DG7:DH7"/>
    <mergeCell ref="DD9:DE9"/>
    <mergeCell ref="DD10:DE10"/>
    <mergeCell ref="DB9:DC9"/>
    <mergeCell ref="DB10:DC10"/>
    <mergeCell ref="CZ9:DA9"/>
    <mergeCell ref="CZ10:DA10"/>
    <mergeCell ref="CW9:CX9"/>
    <mergeCell ref="CW10:CX10"/>
    <mergeCell ref="D9:E9"/>
    <mergeCell ref="D10:E10"/>
    <mergeCell ref="D11:E11"/>
    <mergeCell ref="D12:E12"/>
    <mergeCell ref="DG9:DH9"/>
    <mergeCell ref="DG10:DH10"/>
    <mergeCell ref="BZ9:CA9"/>
    <mergeCell ref="BZ10:CA10"/>
    <mergeCell ref="CH9:CI9"/>
    <mergeCell ref="CH10:CI10"/>
    <mergeCell ref="CB9:CC9"/>
    <mergeCell ref="CB10:CC10"/>
    <mergeCell ref="CD9:CE9"/>
    <mergeCell ref="CD10:CE10"/>
    <mergeCell ref="CJ9:CK9"/>
    <mergeCell ref="CJ10:CK10"/>
    <mergeCell ref="CF9:CG9"/>
    <mergeCell ref="CF10:CG10"/>
    <mergeCell ref="CU9:CV9"/>
    <mergeCell ref="CU10:CV10"/>
    <mergeCell ref="CM9:CN9"/>
    <mergeCell ref="CO9:CP9"/>
    <mergeCell ref="CQ9:CR9"/>
    <mergeCell ref="CS9:CT9"/>
  </mergeCells>
  <pageMargins left="0.7" right="0.7" top="0.62" bottom="0.57999999999999996" header="0.41" footer="0.33"/>
  <pageSetup paperSize="5" scale="70" fitToWidth="9" orientation="landscape" r:id="rId1"/>
  <headerFooter>
    <oddHeader>&amp;R&amp;"-,Italic"&amp;12Printed &amp;D</oddHeader>
    <oddFooter>&amp;L&amp;"-,Italic"&amp;12&amp;F&amp;C&amp;"-,Italic"&amp;12Spreadsheet Name: &amp;A&amp;R&amp;"-,Italic"&amp;12Page &amp;P</oddFooter>
  </headerFooter>
  <ignoredErrors>
    <ignoredError sqref="B16:C18 B27:C30 B20:C26 R9:S9 AG8:AY8 BA8:BJ8 BA9:BI9 AF9:AY9 CZ8" numberStoredAsText="1"/>
  </ignoredErrors>
  <legacyDrawing r:id="rId2"/>
</worksheet>
</file>

<file path=xl/worksheets/sheet10.xml><?xml version="1.0" encoding="utf-8"?>
<worksheet xmlns="http://schemas.openxmlformats.org/spreadsheetml/2006/main" xmlns:r="http://schemas.openxmlformats.org/officeDocument/2006/relationships">
  <sheetPr>
    <pageSetUpPr fitToPage="1"/>
  </sheetPr>
  <dimension ref="D42:F49"/>
  <sheetViews>
    <sheetView topLeftCell="A16" workbookViewId="0">
      <selection activeCell="B4" sqref="B4:Q49"/>
    </sheetView>
  </sheetViews>
  <sheetFormatPr defaultRowHeight="15"/>
  <sheetData>
    <row r="42" spans="4:6" ht="15.75" thickBot="1"/>
    <row r="43" spans="4:6">
      <c r="D43" s="197"/>
      <c r="E43" s="198">
        <v>2012</v>
      </c>
      <c r="F43" s="199">
        <v>2012</v>
      </c>
    </row>
    <row r="44" spans="4:6">
      <c r="D44" s="200"/>
      <c r="E44" s="201" t="s">
        <v>223</v>
      </c>
      <c r="F44" s="202" t="s">
        <v>224</v>
      </c>
    </row>
    <row r="45" spans="4:6">
      <c r="D45" s="203" t="s">
        <v>242</v>
      </c>
      <c r="E45" s="204">
        <v>0</v>
      </c>
      <c r="F45" s="205">
        <v>0</v>
      </c>
    </row>
    <row r="46" spans="4:6">
      <c r="D46" s="203" t="s">
        <v>243</v>
      </c>
      <c r="E46" s="204"/>
      <c r="F46" s="205"/>
    </row>
    <row r="47" spans="4:6">
      <c r="D47" s="203" t="s">
        <v>244</v>
      </c>
      <c r="E47" s="204">
        <v>125</v>
      </c>
      <c r="F47" s="205">
        <v>43</v>
      </c>
    </row>
    <row r="48" spans="4:6">
      <c r="D48" s="203" t="s">
        <v>245</v>
      </c>
      <c r="E48" s="204">
        <v>262</v>
      </c>
      <c r="F48" s="205">
        <v>0</v>
      </c>
    </row>
    <row r="49" spans="4:6" ht="15.75" thickBot="1">
      <c r="D49" s="206" t="s">
        <v>246</v>
      </c>
      <c r="E49" s="207"/>
      <c r="F49" s="208"/>
    </row>
  </sheetData>
  <pageMargins left="0.7" right="0.7" top="0.75" bottom="0.75" header="0.3" footer="0.3"/>
  <pageSetup scale="70" orientation="landscape" verticalDpi="0" r:id="rId1"/>
  <headerFooter>
    <oddFooter>&amp;RSpreadsheet Name: &amp;A</oddFooter>
  </headerFooter>
  <drawing r:id="rId2"/>
</worksheet>
</file>

<file path=xl/worksheets/sheet11.xml><?xml version="1.0" encoding="utf-8"?>
<worksheet xmlns="http://schemas.openxmlformats.org/spreadsheetml/2006/main" xmlns:r="http://schemas.openxmlformats.org/officeDocument/2006/relationships">
  <sheetPr>
    <pageSetUpPr fitToPage="1"/>
  </sheetPr>
  <dimension ref="A1"/>
  <sheetViews>
    <sheetView workbookViewId="0">
      <selection activeCell="X29" sqref="X29"/>
    </sheetView>
  </sheetViews>
  <sheetFormatPr defaultRowHeight="15"/>
  <sheetData/>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dimension ref="B7:J9"/>
  <sheetViews>
    <sheetView workbookViewId="0">
      <selection activeCell="C7" sqref="C7"/>
    </sheetView>
  </sheetViews>
  <sheetFormatPr defaultRowHeight="15"/>
  <sheetData>
    <row r="7" spans="2:10" ht="15.75">
      <c r="B7" s="184">
        <v>1998</v>
      </c>
      <c r="C7" s="184">
        <v>1999</v>
      </c>
      <c r="D7" s="184">
        <v>2003</v>
      </c>
      <c r="E7" s="184">
        <v>2005</v>
      </c>
      <c r="F7" s="183">
        <v>2008</v>
      </c>
      <c r="G7" s="183">
        <v>2009</v>
      </c>
      <c r="H7" s="182">
        <v>2010</v>
      </c>
      <c r="I7" s="183">
        <v>2011</v>
      </c>
      <c r="J7" s="183">
        <v>2012</v>
      </c>
    </row>
    <row r="9" spans="2:10">
      <c r="B9" s="210">
        <v>319</v>
      </c>
      <c r="C9" s="210">
        <v>225</v>
      </c>
      <c r="D9">
        <v>166</v>
      </c>
      <c r="E9">
        <v>80</v>
      </c>
      <c r="F9">
        <v>235</v>
      </c>
      <c r="G9">
        <v>228</v>
      </c>
      <c r="H9">
        <v>243</v>
      </c>
      <c r="I9">
        <v>196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2:W88"/>
  <sheetViews>
    <sheetView workbookViewId="0">
      <selection activeCell="A46" sqref="A46"/>
    </sheetView>
  </sheetViews>
  <sheetFormatPr defaultRowHeight="15"/>
  <cols>
    <col min="1" max="1" width="28" customWidth="1"/>
    <col min="2" max="2" width="12.85546875" style="169" customWidth="1"/>
    <col min="3" max="3" width="9.85546875" style="169" customWidth="1"/>
    <col min="4" max="4" width="14.7109375" customWidth="1"/>
    <col min="5" max="5" width="10" bestFit="1" customWidth="1"/>
    <col min="6" max="6" width="9.28515625" bestFit="1" customWidth="1"/>
    <col min="8" max="8" width="13" customWidth="1"/>
    <col min="9" max="9" width="12.42578125" customWidth="1"/>
    <col min="14" max="14" width="11" customWidth="1"/>
    <col min="17" max="17" width="13.85546875" customWidth="1"/>
  </cols>
  <sheetData>
    <row r="2" spans="1:23">
      <c r="B2" s="169" t="s">
        <v>234</v>
      </c>
      <c r="C2" s="169" t="s">
        <v>235</v>
      </c>
      <c r="D2" s="169" t="s">
        <v>229</v>
      </c>
      <c r="E2" s="169" t="s">
        <v>223</v>
      </c>
      <c r="F2" s="169" t="s">
        <v>224</v>
      </c>
      <c r="I2" s="191" t="s">
        <v>234</v>
      </c>
      <c r="J2" s="191" t="s">
        <v>235</v>
      </c>
      <c r="K2" s="191" t="s">
        <v>229</v>
      </c>
      <c r="L2" s="191" t="s">
        <v>223</v>
      </c>
      <c r="M2" s="191" t="s">
        <v>224</v>
      </c>
      <c r="S2" s="211" t="s">
        <v>235</v>
      </c>
      <c r="T2" s="211" t="s">
        <v>229</v>
      </c>
      <c r="U2" s="211" t="s">
        <v>223</v>
      </c>
      <c r="V2" s="211" t="s">
        <v>224</v>
      </c>
    </row>
    <row r="3" spans="1:23" ht="15.75">
      <c r="A3" s="175">
        <v>39653</v>
      </c>
      <c r="B3" s="176">
        <v>39653</v>
      </c>
      <c r="C3" s="177">
        <f>WEEKNUM(B3)</f>
        <v>30</v>
      </c>
      <c r="D3" s="178">
        <v>148</v>
      </c>
      <c r="E3" s="178">
        <v>148</v>
      </c>
      <c r="F3" s="181">
        <v>0</v>
      </c>
      <c r="H3" s="175">
        <v>40647</v>
      </c>
      <c r="I3" s="192"/>
      <c r="J3" s="177">
        <v>15</v>
      </c>
      <c r="K3" s="177">
        <f>L3+M3</f>
        <v>73</v>
      </c>
      <c r="L3" s="178">
        <v>73</v>
      </c>
      <c r="M3" s="178">
        <v>0</v>
      </c>
      <c r="N3" s="181"/>
      <c r="Q3" s="175">
        <v>41002</v>
      </c>
      <c r="R3" s="192"/>
      <c r="S3" s="177">
        <v>15</v>
      </c>
      <c r="T3" s="177">
        <f>U3+V3</f>
        <v>0</v>
      </c>
      <c r="U3" s="178">
        <v>0</v>
      </c>
      <c r="V3" s="178">
        <v>0</v>
      </c>
      <c r="W3" s="181"/>
    </row>
    <row r="4" spans="1:23" ht="15.75">
      <c r="A4" s="175">
        <v>39654</v>
      </c>
      <c r="B4" s="176">
        <v>39654</v>
      </c>
      <c r="C4" s="177">
        <f t="shared" ref="C4:C15" si="0">WEEKNUM(B4)</f>
        <v>30</v>
      </c>
      <c r="D4" s="178">
        <v>81</v>
      </c>
      <c r="E4" s="178">
        <v>81</v>
      </c>
      <c r="F4" s="181">
        <v>0</v>
      </c>
      <c r="H4" s="175">
        <v>40711</v>
      </c>
      <c r="I4" s="176"/>
      <c r="J4" s="177">
        <v>24</v>
      </c>
      <c r="K4" s="177">
        <f t="shared" ref="K4:K8" si="1">L4+M4</f>
        <v>79</v>
      </c>
      <c r="L4" s="178">
        <v>75</v>
      </c>
      <c r="M4" s="178">
        <v>4</v>
      </c>
      <c r="N4" s="181"/>
      <c r="Q4" s="175">
        <v>41100</v>
      </c>
      <c r="R4" s="176"/>
      <c r="S4" s="177">
        <v>28</v>
      </c>
      <c r="T4" s="177">
        <f t="shared" ref="T4:T5" si="2">U4+V4</f>
        <v>168</v>
      </c>
      <c r="U4" s="178">
        <v>125</v>
      </c>
      <c r="V4" s="178">
        <v>43</v>
      </c>
      <c r="W4" s="181"/>
    </row>
    <row r="5" spans="1:23" ht="15.75">
      <c r="A5" s="175">
        <v>39662</v>
      </c>
      <c r="B5" s="176">
        <v>39662</v>
      </c>
      <c r="C5" s="177">
        <f t="shared" si="0"/>
        <v>31</v>
      </c>
      <c r="D5" s="178">
        <v>235</v>
      </c>
      <c r="E5" s="178">
        <v>235</v>
      </c>
      <c r="F5" s="181">
        <v>0</v>
      </c>
      <c r="H5" s="175">
        <v>40739</v>
      </c>
      <c r="I5" s="176"/>
      <c r="J5" s="177">
        <v>28</v>
      </c>
      <c r="K5" s="177">
        <f t="shared" si="1"/>
        <v>181</v>
      </c>
      <c r="L5" s="178">
        <v>138</v>
      </c>
      <c r="M5" s="178">
        <v>43</v>
      </c>
      <c r="N5" s="181"/>
      <c r="Q5" s="175">
        <v>41131</v>
      </c>
      <c r="R5" s="176"/>
      <c r="S5" s="177">
        <v>33</v>
      </c>
      <c r="T5" s="177">
        <f t="shared" si="2"/>
        <v>262</v>
      </c>
      <c r="U5" s="178">
        <v>262</v>
      </c>
      <c r="V5" s="178">
        <v>0</v>
      </c>
      <c r="W5" s="181"/>
    </row>
    <row r="6" spans="1:23" ht="15.75">
      <c r="A6" s="175">
        <v>39663</v>
      </c>
      <c r="B6" s="176">
        <v>39663</v>
      </c>
      <c r="C6" s="177">
        <f t="shared" si="0"/>
        <v>32</v>
      </c>
      <c r="D6" s="178">
        <v>24</v>
      </c>
      <c r="E6" s="178">
        <v>24</v>
      </c>
      <c r="F6" s="181">
        <v>0</v>
      </c>
      <c r="H6" s="175">
        <v>40768</v>
      </c>
      <c r="I6" s="176"/>
      <c r="J6" s="177">
        <v>33</v>
      </c>
      <c r="K6" s="177">
        <f t="shared" si="1"/>
        <v>196</v>
      </c>
      <c r="L6" s="178">
        <v>180</v>
      </c>
      <c r="M6" s="178">
        <v>16</v>
      </c>
      <c r="N6" s="181"/>
      <c r="Q6" s="175"/>
      <c r="R6" s="176"/>
      <c r="S6" s="177"/>
      <c r="T6" s="177"/>
      <c r="U6" s="178"/>
      <c r="V6" s="178"/>
      <c r="W6" s="181"/>
    </row>
    <row r="7" spans="1:23" ht="15.75">
      <c r="A7" s="175">
        <v>39675</v>
      </c>
      <c r="B7" s="176">
        <v>39675</v>
      </c>
      <c r="C7" s="177">
        <f t="shared" si="0"/>
        <v>33</v>
      </c>
      <c r="D7" s="178">
        <v>232</v>
      </c>
      <c r="E7" s="178">
        <v>232</v>
      </c>
      <c r="F7" s="181">
        <v>0</v>
      </c>
      <c r="H7" s="175">
        <v>40770</v>
      </c>
      <c r="I7" s="176"/>
      <c r="J7" s="177">
        <v>33</v>
      </c>
      <c r="K7" s="177">
        <f t="shared" si="1"/>
        <v>158</v>
      </c>
      <c r="L7" s="178">
        <v>136</v>
      </c>
      <c r="M7" s="178">
        <v>22</v>
      </c>
      <c r="N7" s="181"/>
    </row>
    <row r="8" spans="1:23" ht="15.75">
      <c r="A8" s="175">
        <v>39680</v>
      </c>
      <c r="B8" s="176">
        <v>39680</v>
      </c>
      <c r="C8" s="177">
        <f t="shared" si="0"/>
        <v>34</v>
      </c>
      <c r="D8" s="178">
        <v>216</v>
      </c>
      <c r="E8" s="178">
        <v>216</v>
      </c>
      <c r="F8" s="181">
        <v>0</v>
      </c>
      <c r="H8" s="175"/>
      <c r="I8" s="176"/>
      <c r="J8" s="177">
        <v>45</v>
      </c>
      <c r="K8" s="177">
        <f t="shared" si="1"/>
        <v>18</v>
      </c>
      <c r="L8" s="178">
        <v>18</v>
      </c>
      <c r="M8" s="178">
        <v>0</v>
      </c>
      <c r="N8" s="181"/>
    </row>
    <row r="9" spans="1:23" ht="15.75">
      <c r="A9" s="175">
        <v>39942</v>
      </c>
      <c r="B9" s="176">
        <v>39942</v>
      </c>
      <c r="C9" s="177">
        <f t="shared" si="0"/>
        <v>19</v>
      </c>
      <c r="D9" s="178">
        <v>0</v>
      </c>
      <c r="E9" s="178">
        <v>0</v>
      </c>
      <c r="F9" s="181">
        <v>0</v>
      </c>
      <c r="H9" s="175"/>
      <c r="I9" s="176"/>
      <c r="J9" s="177"/>
      <c r="K9" s="177"/>
      <c r="L9" s="178"/>
      <c r="M9" s="178"/>
      <c r="N9" s="181"/>
    </row>
    <row r="10" spans="1:23" ht="15.75">
      <c r="A10" s="175">
        <v>39978</v>
      </c>
      <c r="B10" s="176">
        <v>39978</v>
      </c>
      <c r="C10" s="177">
        <f t="shared" si="0"/>
        <v>25</v>
      </c>
      <c r="D10" s="178">
        <v>21</v>
      </c>
      <c r="E10" s="178">
        <v>21</v>
      </c>
      <c r="F10" s="181">
        <v>0</v>
      </c>
      <c r="H10" s="175"/>
      <c r="I10" s="176"/>
      <c r="J10" s="177"/>
      <c r="K10" s="177"/>
      <c r="L10" s="178"/>
      <c r="M10" s="178"/>
      <c r="N10" s="181"/>
    </row>
    <row r="11" spans="1:23" ht="16.5" thickBot="1">
      <c r="A11" s="175">
        <v>39978</v>
      </c>
      <c r="B11" s="176">
        <v>39978</v>
      </c>
      <c r="C11" s="177">
        <f t="shared" si="0"/>
        <v>25</v>
      </c>
      <c r="D11" s="178">
        <v>27</v>
      </c>
      <c r="E11" s="178">
        <v>27</v>
      </c>
      <c r="F11" s="181">
        <v>0</v>
      </c>
      <c r="H11" s="193"/>
      <c r="I11" s="194"/>
      <c r="J11" s="195"/>
      <c r="K11" s="195"/>
      <c r="L11" s="196"/>
      <c r="M11" s="178"/>
      <c r="N11" s="181"/>
    </row>
    <row r="12" spans="1:23" ht="15.75">
      <c r="A12" s="175">
        <v>40040</v>
      </c>
      <c r="B12" s="176">
        <v>40040</v>
      </c>
      <c r="C12" s="177">
        <f t="shared" si="0"/>
        <v>33</v>
      </c>
      <c r="D12" s="178">
        <v>131</v>
      </c>
      <c r="E12" s="178">
        <v>131</v>
      </c>
      <c r="F12" s="181">
        <v>0</v>
      </c>
      <c r="H12" s="197"/>
      <c r="I12" s="198">
        <v>2010</v>
      </c>
      <c r="J12" s="198">
        <v>2010</v>
      </c>
      <c r="K12" s="198">
        <v>2011</v>
      </c>
      <c r="L12" s="199">
        <v>2011</v>
      </c>
      <c r="N12" s="197"/>
      <c r="O12" s="198">
        <v>2011</v>
      </c>
      <c r="P12" s="199">
        <v>2011</v>
      </c>
    </row>
    <row r="13" spans="1:23" ht="15.75">
      <c r="A13" s="175">
        <v>40045</v>
      </c>
      <c r="B13" s="176">
        <v>40045</v>
      </c>
      <c r="C13" s="177">
        <f t="shared" si="0"/>
        <v>34</v>
      </c>
      <c r="D13" s="178">
        <v>115</v>
      </c>
      <c r="E13" s="178">
        <v>115</v>
      </c>
      <c r="F13" s="181">
        <v>0</v>
      </c>
      <c r="H13" s="200"/>
      <c r="I13" s="201" t="s">
        <v>223</v>
      </c>
      <c r="J13" s="201" t="s">
        <v>224</v>
      </c>
      <c r="K13" s="201" t="s">
        <v>223</v>
      </c>
      <c r="L13" s="202" t="s">
        <v>224</v>
      </c>
      <c r="N13" s="200"/>
      <c r="O13" s="201" t="s">
        <v>223</v>
      </c>
      <c r="P13" s="202" t="s">
        <v>224</v>
      </c>
    </row>
    <row r="14" spans="1:23" ht="15.75">
      <c r="A14" s="175">
        <v>40045</v>
      </c>
      <c r="B14" s="176">
        <v>40045</v>
      </c>
      <c r="C14" s="177">
        <f t="shared" si="0"/>
        <v>34</v>
      </c>
      <c r="D14" s="178">
        <v>180</v>
      </c>
      <c r="E14" s="178">
        <v>180</v>
      </c>
      <c r="F14" s="181">
        <v>0</v>
      </c>
      <c r="H14" s="203" t="s">
        <v>242</v>
      </c>
      <c r="I14" s="204">
        <v>11</v>
      </c>
      <c r="J14" s="204">
        <v>0</v>
      </c>
      <c r="K14" s="204">
        <v>73</v>
      </c>
      <c r="L14" s="205">
        <v>0</v>
      </c>
      <c r="N14" s="203" t="s">
        <v>242</v>
      </c>
      <c r="O14" s="204">
        <v>73</v>
      </c>
      <c r="P14" s="205">
        <v>0</v>
      </c>
    </row>
    <row r="15" spans="1:23" ht="15.75">
      <c r="A15" s="175">
        <v>40047</v>
      </c>
      <c r="B15" s="176">
        <v>40047</v>
      </c>
      <c r="C15" s="177">
        <f t="shared" si="0"/>
        <v>34</v>
      </c>
      <c r="D15" s="178">
        <v>228</v>
      </c>
      <c r="E15" s="178">
        <v>228</v>
      </c>
      <c r="F15" s="181">
        <v>0</v>
      </c>
      <c r="H15" s="203" t="s">
        <v>243</v>
      </c>
      <c r="I15" s="204">
        <v>30</v>
      </c>
      <c r="J15" s="204">
        <v>0</v>
      </c>
      <c r="K15" s="204">
        <v>75</v>
      </c>
      <c r="L15" s="205">
        <v>4</v>
      </c>
      <c r="N15" s="203" t="s">
        <v>243</v>
      </c>
      <c r="O15" s="204">
        <v>75</v>
      </c>
      <c r="P15" s="205">
        <v>4</v>
      </c>
    </row>
    <row r="16" spans="1:23" ht="15.75">
      <c r="A16" s="179">
        <v>40271</v>
      </c>
      <c r="B16" s="176"/>
      <c r="C16" s="177">
        <v>14</v>
      </c>
      <c r="D16" s="177">
        <v>11</v>
      </c>
      <c r="E16" s="177">
        <v>11</v>
      </c>
      <c r="F16" s="177">
        <v>0</v>
      </c>
      <c r="H16" s="203" t="s">
        <v>244</v>
      </c>
      <c r="I16" s="204">
        <v>142</v>
      </c>
      <c r="J16" s="204">
        <v>63</v>
      </c>
      <c r="K16" s="204">
        <v>138</v>
      </c>
      <c r="L16" s="205">
        <v>43</v>
      </c>
      <c r="N16" s="203" t="s">
        <v>244</v>
      </c>
      <c r="O16" s="204">
        <v>138</v>
      </c>
      <c r="P16" s="205">
        <v>43</v>
      </c>
    </row>
    <row r="17" spans="1:16" ht="15.75">
      <c r="A17" s="180">
        <v>40326</v>
      </c>
      <c r="B17" s="176"/>
      <c r="C17" s="177">
        <v>22</v>
      </c>
      <c r="D17" s="177">
        <v>30</v>
      </c>
      <c r="E17" s="177">
        <v>30</v>
      </c>
      <c r="F17" s="177">
        <v>0</v>
      </c>
      <c r="H17" s="203" t="s">
        <v>245</v>
      </c>
      <c r="I17" s="204">
        <v>188</v>
      </c>
      <c r="J17" s="204">
        <v>55</v>
      </c>
      <c r="K17" s="204">
        <v>136</v>
      </c>
      <c r="L17" s="205">
        <v>22</v>
      </c>
      <c r="N17" s="203" t="s">
        <v>245</v>
      </c>
      <c r="O17" s="204">
        <v>136</v>
      </c>
      <c r="P17" s="205">
        <v>22</v>
      </c>
    </row>
    <row r="18" spans="1:16" ht="16.5" thickBot="1">
      <c r="A18" s="180">
        <v>40368</v>
      </c>
      <c r="B18" s="176"/>
      <c r="C18" s="177">
        <v>28</v>
      </c>
      <c r="D18" s="177">
        <v>205</v>
      </c>
      <c r="E18" s="181">
        <v>142</v>
      </c>
      <c r="F18" s="181">
        <v>63</v>
      </c>
      <c r="H18" s="206" t="s">
        <v>246</v>
      </c>
      <c r="I18" s="207">
        <v>8</v>
      </c>
      <c r="J18" s="207">
        <v>0</v>
      </c>
      <c r="K18" s="207">
        <v>18</v>
      </c>
      <c r="L18" s="208">
        <v>0</v>
      </c>
      <c r="N18" s="206" t="s">
        <v>246</v>
      </c>
      <c r="O18" s="207">
        <v>18</v>
      </c>
      <c r="P18" s="208">
        <v>0</v>
      </c>
    </row>
    <row r="19" spans="1:16" ht="15.75">
      <c r="A19" s="180">
        <v>40393</v>
      </c>
      <c r="B19" s="176"/>
      <c r="C19" s="177">
        <v>32</v>
      </c>
      <c r="D19" s="177">
        <v>243</v>
      </c>
      <c r="E19" s="181">
        <v>188</v>
      </c>
      <c r="F19" s="181">
        <v>55</v>
      </c>
    </row>
    <row r="20" spans="1:16" ht="15.75">
      <c r="A20" s="180">
        <v>40414</v>
      </c>
      <c r="B20" s="176"/>
      <c r="C20" s="177">
        <v>35</v>
      </c>
      <c r="D20" s="177">
        <v>179</v>
      </c>
      <c r="E20" s="181">
        <v>170</v>
      </c>
      <c r="F20" s="181">
        <v>0</v>
      </c>
    </row>
    <row r="21" spans="1:16" ht="15.75">
      <c r="A21" s="180">
        <v>40485</v>
      </c>
      <c r="B21" s="176"/>
      <c r="C21" s="177">
        <v>45</v>
      </c>
      <c r="D21" s="177">
        <v>8</v>
      </c>
      <c r="E21" s="181">
        <v>8</v>
      </c>
      <c r="F21" s="181">
        <v>0</v>
      </c>
    </row>
    <row r="26" spans="1:16">
      <c r="B26" s="169" t="s">
        <v>234</v>
      </c>
      <c r="C26" s="169" t="s">
        <v>235</v>
      </c>
      <c r="D26" s="169" t="s">
        <v>229</v>
      </c>
      <c r="E26" s="169" t="s">
        <v>223</v>
      </c>
      <c r="F26" s="169" t="s">
        <v>224</v>
      </c>
    </row>
    <row r="27" spans="1:16" ht="15.75">
      <c r="A27" s="175">
        <v>39653</v>
      </c>
      <c r="B27" s="176">
        <v>39653</v>
      </c>
      <c r="C27" s="177">
        <f>WEEKNUM(B27)</f>
        <v>30</v>
      </c>
      <c r="D27" s="178">
        <v>148</v>
      </c>
      <c r="E27" s="178">
        <v>148</v>
      </c>
      <c r="F27" s="181">
        <v>0</v>
      </c>
    </row>
    <row r="28" spans="1:16" ht="15.75">
      <c r="A28" s="175">
        <v>39662</v>
      </c>
      <c r="B28" s="176">
        <v>39662</v>
      </c>
      <c r="C28" s="177">
        <f t="shared" ref="C28:C34" si="3">WEEKNUM(B28)</f>
        <v>31</v>
      </c>
      <c r="D28" s="178">
        <v>235</v>
      </c>
      <c r="E28" s="178">
        <v>235</v>
      </c>
      <c r="F28" s="181">
        <v>0</v>
      </c>
    </row>
    <row r="29" spans="1:16" ht="15.75">
      <c r="A29" s="175">
        <v>39675</v>
      </c>
      <c r="B29" s="176">
        <v>39675</v>
      </c>
      <c r="C29" s="177">
        <f t="shared" si="3"/>
        <v>33</v>
      </c>
      <c r="D29" s="178">
        <v>232</v>
      </c>
      <c r="E29" s="178">
        <v>232</v>
      </c>
      <c r="F29" s="181">
        <v>0</v>
      </c>
    </row>
    <row r="30" spans="1:16" ht="15.75">
      <c r="A30" s="175">
        <v>39680</v>
      </c>
      <c r="B30" s="176">
        <v>39680</v>
      </c>
      <c r="C30" s="177">
        <f t="shared" si="3"/>
        <v>34</v>
      </c>
      <c r="D30" s="178">
        <v>216</v>
      </c>
      <c r="E30" s="178">
        <v>216</v>
      </c>
      <c r="F30" s="181">
        <v>0</v>
      </c>
    </row>
    <row r="31" spans="1:16" ht="15.75">
      <c r="A31" s="175">
        <v>39942</v>
      </c>
      <c r="B31" s="176">
        <v>39942</v>
      </c>
      <c r="C31" s="177">
        <f t="shared" si="3"/>
        <v>19</v>
      </c>
      <c r="D31" s="178">
        <v>0</v>
      </c>
      <c r="E31" s="178">
        <v>0</v>
      </c>
      <c r="F31" s="181">
        <v>0</v>
      </c>
    </row>
    <row r="32" spans="1:16" ht="15.75">
      <c r="A32" s="175">
        <v>39978</v>
      </c>
      <c r="B32" s="176">
        <v>39978</v>
      </c>
      <c r="C32" s="177">
        <f t="shared" si="3"/>
        <v>25</v>
      </c>
      <c r="D32" s="178">
        <v>27</v>
      </c>
      <c r="E32" s="178">
        <v>27</v>
      </c>
      <c r="F32" s="181">
        <v>0</v>
      </c>
    </row>
    <row r="33" spans="1:6" ht="15.75">
      <c r="A33" s="175">
        <v>40040</v>
      </c>
      <c r="B33" s="176">
        <v>40040</v>
      </c>
      <c r="C33" s="177">
        <f t="shared" si="3"/>
        <v>33</v>
      </c>
      <c r="D33" s="178">
        <v>131</v>
      </c>
      <c r="E33" s="178">
        <v>131</v>
      </c>
      <c r="F33" s="181">
        <v>0</v>
      </c>
    </row>
    <row r="34" spans="1:6" ht="15.75">
      <c r="A34" s="175">
        <v>40047</v>
      </c>
      <c r="B34" s="176">
        <v>40047</v>
      </c>
      <c r="C34" s="177">
        <f t="shared" si="3"/>
        <v>34</v>
      </c>
      <c r="D34" s="178">
        <v>228</v>
      </c>
      <c r="E34" s="178">
        <v>228</v>
      </c>
      <c r="F34" s="181">
        <v>0</v>
      </c>
    </row>
    <row r="35" spans="1:6" ht="15.75">
      <c r="A35" s="179">
        <v>40271</v>
      </c>
      <c r="B35" s="176"/>
      <c r="C35" s="177">
        <v>14</v>
      </c>
      <c r="D35" s="177">
        <v>11</v>
      </c>
      <c r="E35" s="177">
        <v>11</v>
      </c>
      <c r="F35" s="177">
        <v>0</v>
      </c>
    </row>
    <row r="36" spans="1:6" ht="15.75">
      <c r="A36" s="180">
        <v>40326</v>
      </c>
      <c r="B36" s="176"/>
      <c r="C36" s="177">
        <v>22</v>
      </c>
      <c r="D36" s="177">
        <v>30</v>
      </c>
      <c r="E36" s="177">
        <v>30</v>
      </c>
      <c r="F36" s="177">
        <v>0</v>
      </c>
    </row>
    <row r="37" spans="1:6" ht="15.75">
      <c r="A37" s="180">
        <v>40368</v>
      </c>
      <c r="B37" s="176"/>
      <c r="C37" s="177">
        <v>28</v>
      </c>
      <c r="D37" s="177">
        <v>205</v>
      </c>
      <c r="E37" s="181">
        <v>142</v>
      </c>
      <c r="F37" s="181">
        <v>63</v>
      </c>
    </row>
    <row r="38" spans="1:6" ht="15.75">
      <c r="A38" s="180">
        <v>40393</v>
      </c>
      <c r="B38" s="176"/>
      <c r="C38" s="177">
        <v>32</v>
      </c>
      <c r="D38" s="177">
        <v>243</v>
      </c>
      <c r="E38" s="181">
        <v>188</v>
      </c>
      <c r="F38" s="181">
        <v>55</v>
      </c>
    </row>
    <row r="39" spans="1:6" ht="15.75">
      <c r="A39" s="180">
        <v>40414</v>
      </c>
      <c r="B39" s="176"/>
      <c r="C39" s="177">
        <v>35</v>
      </c>
      <c r="D39" s="177">
        <v>179</v>
      </c>
      <c r="E39" s="181">
        <v>170</v>
      </c>
      <c r="F39" s="181">
        <v>0</v>
      </c>
    </row>
    <row r="40" spans="1:6" ht="16.5" thickBot="1">
      <c r="A40" s="180">
        <v>40485</v>
      </c>
      <c r="B40" s="176"/>
      <c r="C40" s="177">
        <v>45</v>
      </c>
      <c r="D40" s="177">
        <v>8</v>
      </c>
      <c r="E40" s="181">
        <v>8</v>
      </c>
      <c r="F40" s="181">
        <v>0</v>
      </c>
    </row>
    <row r="41" spans="1:6" ht="18" customHeight="1" thickBot="1">
      <c r="A41" s="185">
        <f t="shared" ref="A41:E41" si="4">SUM(A22:A38)</f>
        <v>480035</v>
      </c>
      <c r="B41" s="185">
        <f t="shared" si="4"/>
        <v>318677</v>
      </c>
      <c r="C41" s="185">
        <f t="shared" si="4"/>
        <v>335</v>
      </c>
      <c r="D41" s="185">
        <f t="shared" si="4"/>
        <v>1706</v>
      </c>
      <c r="E41" s="185">
        <f t="shared" si="4"/>
        <v>1588</v>
      </c>
      <c r="F41" s="186"/>
    </row>
    <row r="42" spans="1:6" ht="18" customHeight="1" thickBot="1">
      <c r="A42" s="187"/>
      <c r="B42" s="187"/>
      <c r="C42" s="187"/>
      <c r="D42" s="187"/>
      <c r="E42" s="187"/>
      <c r="F42" s="186"/>
    </row>
    <row r="43" spans="1:6" ht="18" customHeight="1" thickBot="1">
      <c r="A43" s="188">
        <v>36020</v>
      </c>
      <c r="B43" s="187"/>
      <c r="C43" s="187">
        <f>WEEKNUM(A43)</f>
        <v>33</v>
      </c>
      <c r="D43" s="185">
        <v>319</v>
      </c>
      <c r="E43" s="187"/>
      <c r="F43" s="186"/>
    </row>
    <row r="44" spans="1:6" ht="18" customHeight="1" thickBot="1">
      <c r="A44" s="188">
        <v>36029</v>
      </c>
      <c r="B44" s="187"/>
      <c r="C44" s="187">
        <f t="shared" ref="C44:C47" si="5">WEEKNUM(A44)</f>
        <v>34</v>
      </c>
      <c r="D44" s="185">
        <v>218</v>
      </c>
      <c r="E44" s="187"/>
      <c r="F44" s="186"/>
    </row>
    <row r="45" spans="1:6" ht="18" customHeight="1" thickBot="1">
      <c r="A45" s="188">
        <v>36395</v>
      </c>
      <c r="B45" s="187"/>
      <c r="C45" s="187">
        <f t="shared" si="5"/>
        <v>35</v>
      </c>
      <c r="D45" s="185">
        <v>225</v>
      </c>
      <c r="E45" s="187"/>
      <c r="F45" s="186"/>
    </row>
    <row r="46" spans="1:6" ht="18" customHeight="1" thickBot="1">
      <c r="A46" s="189">
        <v>37839</v>
      </c>
      <c r="B46" s="187"/>
      <c r="C46" s="187">
        <f t="shared" si="5"/>
        <v>32</v>
      </c>
      <c r="D46" s="185">
        <v>166</v>
      </c>
      <c r="E46" s="187"/>
      <c r="F46" s="186"/>
    </row>
    <row r="47" spans="1:6" ht="18" customHeight="1" thickBot="1">
      <c r="A47" s="188">
        <v>38574</v>
      </c>
      <c r="B47" s="187"/>
      <c r="C47" s="187">
        <f t="shared" si="5"/>
        <v>33</v>
      </c>
      <c r="D47" s="185">
        <v>80</v>
      </c>
      <c r="E47" s="187"/>
      <c r="F47" s="186"/>
    </row>
    <row r="48" spans="1:6" ht="18" customHeight="1">
      <c r="A48" s="187"/>
      <c r="B48" s="187"/>
      <c r="C48" s="187"/>
      <c r="D48" s="187"/>
      <c r="E48" s="187"/>
      <c r="F48" s="186"/>
    </row>
    <row r="49" spans="1:9" ht="18" customHeight="1">
      <c r="A49" s="187"/>
      <c r="B49" s="187"/>
      <c r="C49" s="187"/>
      <c r="D49" s="187"/>
      <c r="E49" s="187"/>
      <c r="F49" s="186"/>
    </row>
    <row r="50" spans="1:9" ht="18" customHeight="1">
      <c r="A50" s="187"/>
      <c r="B50" s="187"/>
      <c r="C50" s="187"/>
      <c r="D50" s="187"/>
      <c r="E50" s="187"/>
      <c r="F50" s="186"/>
    </row>
    <row r="51" spans="1:9" ht="18" customHeight="1">
      <c r="A51" s="187"/>
      <c r="B51" s="187"/>
      <c r="C51" s="187"/>
      <c r="D51" s="187"/>
      <c r="E51" s="187"/>
      <c r="F51" s="186"/>
    </row>
    <row r="52" spans="1:9" ht="18" customHeight="1">
      <c r="A52" s="187"/>
      <c r="B52" s="187"/>
      <c r="C52" s="187"/>
      <c r="D52" s="187"/>
      <c r="E52" s="187"/>
      <c r="F52" s="186"/>
    </row>
    <row r="53" spans="1:9" ht="15.75">
      <c r="A53" s="186"/>
      <c r="B53" s="190"/>
      <c r="C53" s="190"/>
      <c r="D53" s="186"/>
      <c r="E53" s="186"/>
      <c r="F53" s="186"/>
    </row>
    <row r="54" spans="1:9">
      <c r="B54" s="169">
        <v>319</v>
      </c>
      <c r="C54" s="169">
        <v>225</v>
      </c>
      <c r="D54">
        <v>166</v>
      </c>
      <c r="E54">
        <v>80</v>
      </c>
      <c r="F54">
        <v>235</v>
      </c>
      <c r="G54">
        <v>228</v>
      </c>
      <c r="H54">
        <v>243</v>
      </c>
      <c r="I54">
        <v>196</v>
      </c>
    </row>
    <row r="55" spans="1:9" ht="15.75">
      <c r="A55" t="s">
        <v>233</v>
      </c>
      <c r="B55" s="184">
        <v>1998</v>
      </c>
      <c r="C55" s="184">
        <v>1999</v>
      </c>
      <c r="D55" s="184">
        <v>2003</v>
      </c>
      <c r="E55" s="184">
        <v>2005</v>
      </c>
      <c r="F55" s="183">
        <v>2008</v>
      </c>
      <c r="G55" s="183">
        <v>2009</v>
      </c>
      <c r="H55" s="182">
        <v>2010</v>
      </c>
      <c r="I55" s="183">
        <v>2011</v>
      </c>
    </row>
    <row r="56" spans="1:9">
      <c r="A56">
        <v>14</v>
      </c>
      <c r="B56"/>
      <c r="C56"/>
      <c r="F56" s="169"/>
      <c r="G56" s="169"/>
      <c r="H56" s="169">
        <v>11</v>
      </c>
      <c r="I56" s="191"/>
    </row>
    <row r="57" spans="1:9">
      <c r="A57">
        <v>15</v>
      </c>
      <c r="B57"/>
      <c r="C57"/>
      <c r="F57" s="169"/>
      <c r="G57" s="169"/>
      <c r="H57" s="169"/>
      <c r="I57" s="191">
        <v>73</v>
      </c>
    </row>
    <row r="58" spans="1:9">
      <c r="A58">
        <v>16</v>
      </c>
      <c r="B58"/>
      <c r="C58"/>
      <c r="F58" s="169"/>
      <c r="G58" s="169"/>
      <c r="H58" s="169"/>
      <c r="I58" s="191"/>
    </row>
    <row r="59" spans="1:9">
      <c r="A59">
        <v>17</v>
      </c>
      <c r="B59"/>
      <c r="C59"/>
      <c r="F59" s="169"/>
      <c r="G59" s="169"/>
      <c r="H59" s="169"/>
      <c r="I59" s="191"/>
    </row>
    <row r="60" spans="1:9">
      <c r="A60">
        <v>18</v>
      </c>
      <c r="B60"/>
      <c r="C60"/>
      <c r="F60" s="169"/>
      <c r="G60" s="169"/>
      <c r="H60" s="169"/>
      <c r="I60" s="191"/>
    </row>
    <row r="61" spans="1:9">
      <c r="A61">
        <v>19</v>
      </c>
      <c r="B61"/>
      <c r="C61"/>
      <c r="F61" s="169"/>
      <c r="G61" s="169">
        <v>0</v>
      </c>
      <c r="H61" s="169"/>
      <c r="I61" s="191"/>
    </row>
    <row r="62" spans="1:9">
      <c r="A62">
        <v>20</v>
      </c>
      <c r="B62"/>
      <c r="C62"/>
      <c r="F62" s="169"/>
      <c r="G62" s="169"/>
      <c r="H62" s="169"/>
      <c r="I62" s="191"/>
    </row>
    <row r="63" spans="1:9">
      <c r="A63">
        <v>21</v>
      </c>
      <c r="B63"/>
      <c r="C63"/>
      <c r="F63" s="169"/>
      <c r="G63" s="169"/>
      <c r="H63" s="169"/>
      <c r="I63" s="191"/>
    </row>
    <row r="64" spans="1:9">
      <c r="A64">
        <v>22</v>
      </c>
      <c r="B64"/>
      <c r="C64"/>
      <c r="F64" s="169"/>
      <c r="G64" s="169"/>
      <c r="H64" s="169">
        <v>30</v>
      </c>
      <c r="I64" s="191"/>
    </row>
    <row r="65" spans="1:9">
      <c r="A65">
        <v>23</v>
      </c>
      <c r="B65"/>
      <c r="C65"/>
      <c r="F65" s="169"/>
      <c r="G65" s="169"/>
      <c r="H65" s="169"/>
      <c r="I65" s="191"/>
    </row>
    <row r="66" spans="1:9">
      <c r="A66">
        <v>24</v>
      </c>
      <c r="B66"/>
      <c r="C66"/>
      <c r="F66" s="169"/>
      <c r="G66" s="169"/>
      <c r="H66" s="169"/>
      <c r="I66" s="191">
        <v>79</v>
      </c>
    </row>
    <row r="67" spans="1:9">
      <c r="A67">
        <v>25</v>
      </c>
      <c r="B67"/>
      <c r="C67"/>
      <c r="F67" s="169"/>
      <c r="G67" s="169">
        <v>27</v>
      </c>
      <c r="H67" s="169"/>
      <c r="I67" s="191"/>
    </row>
    <row r="68" spans="1:9">
      <c r="A68">
        <v>26</v>
      </c>
      <c r="B68"/>
      <c r="C68"/>
      <c r="F68" s="169"/>
      <c r="G68" s="169"/>
      <c r="H68" s="169"/>
      <c r="I68" s="191"/>
    </row>
    <row r="69" spans="1:9">
      <c r="A69">
        <v>27</v>
      </c>
      <c r="B69"/>
      <c r="C69"/>
      <c r="F69" s="169"/>
      <c r="G69" s="169"/>
      <c r="H69" s="169"/>
      <c r="I69" s="191"/>
    </row>
    <row r="70" spans="1:9">
      <c r="A70">
        <v>28</v>
      </c>
      <c r="B70"/>
      <c r="C70"/>
      <c r="F70" s="169"/>
      <c r="G70" s="169"/>
      <c r="H70" s="169">
        <v>205</v>
      </c>
      <c r="I70" s="191">
        <v>181</v>
      </c>
    </row>
    <row r="71" spans="1:9">
      <c r="A71">
        <v>29</v>
      </c>
      <c r="B71"/>
      <c r="C71"/>
      <c r="F71" s="169"/>
      <c r="G71" s="169"/>
      <c r="H71" s="169"/>
      <c r="I71" s="191"/>
    </row>
    <row r="72" spans="1:9">
      <c r="A72">
        <v>30</v>
      </c>
      <c r="B72"/>
      <c r="C72"/>
      <c r="F72" s="169">
        <v>148</v>
      </c>
      <c r="G72" s="169"/>
      <c r="H72" s="169"/>
      <c r="I72" s="191"/>
    </row>
    <row r="73" spans="1:9">
      <c r="A73">
        <v>31</v>
      </c>
      <c r="B73"/>
      <c r="C73"/>
      <c r="F73" s="169">
        <v>235</v>
      </c>
      <c r="G73" s="169"/>
      <c r="H73" s="169"/>
      <c r="I73" s="191"/>
    </row>
    <row r="74" spans="1:9">
      <c r="A74">
        <v>32</v>
      </c>
      <c r="B74"/>
      <c r="C74"/>
      <c r="D74">
        <v>166</v>
      </c>
      <c r="F74" s="169"/>
      <c r="G74" s="169"/>
      <c r="H74" s="169">
        <v>243</v>
      </c>
      <c r="I74" s="191">
        <v>196</v>
      </c>
    </row>
    <row r="75" spans="1:9">
      <c r="A75">
        <v>33</v>
      </c>
      <c r="B75">
        <v>319</v>
      </c>
      <c r="C75"/>
      <c r="E75">
        <v>80</v>
      </c>
      <c r="F75" s="169">
        <v>232</v>
      </c>
      <c r="G75" s="169">
        <v>131</v>
      </c>
      <c r="H75" s="169"/>
      <c r="I75" s="191">
        <v>158</v>
      </c>
    </row>
    <row r="76" spans="1:9">
      <c r="A76">
        <v>34</v>
      </c>
      <c r="B76">
        <v>218</v>
      </c>
      <c r="C76"/>
      <c r="F76" s="169">
        <v>216</v>
      </c>
      <c r="G76" s="169">
        <v>228</v>
      </c>
      <c r="H76" s="169"/>
      <c r="I76" s="191"/>
    </row>
    <row r="77" spans="1:9">
      <c r="A77">
        <v>35</v>
      </c>
      <c r="B77"/>
      <c r="C77">
        <v>225</v>
      </c>
      <c r="F77" s="169"/>
      <c r="G77" s="169"/>
      <c r="H77" s="169">
        <v>179</v>
      </c>
      <c r="I77" s="191"/>
    </row>
    <row r="78" spans="1:9">
      <c r="A78">
        <v>36</v>
      </c>
      <c r="B78"/>
      <c r="C78"/>
      <c r="F78" s="169"/>
      <c r="G78" s="169"/>
      <c r="H78" s="169"/>
      <c r="I78" s="191"/>
    </row>
    <row r="79" spans="1:9">
      <c r="A79">
        <v>37</v>
      </c>
      <c r="B79"/>
      <c r="C79"/>
      <c r="F79" s="169"/>
      <c r="G79" s="169"/>
      <c r="H79" s="169"/>
      <c r="I79" s="191"/>
    </row>
    <row r="80" spans="1:9">
      <c r="A80">
        <v>38</v>
      </c>
      <c r="B80"/>
      <c r="C80"/>
      <c r="F80" s="169"/>
      <c r="G80" s="169"/>
      <c r="H80" s="169"/>
      <c r="I80" s="191"/>
    </row>
    <row r="81" spans="1:9">
      <c r="A81">
        <v>39</v>
      </c>
      <c r="B81"/>
      <c r="C81"/>
      <c r="F81" s="169"/>
      <c r="G81" s="169"/>
      <c r="H81" s="169"/>
      <c r="I81" s="191"/>
    </row>
    <row r="82" spans="1:9">
      <c r="A82">
        <v>40</v>
      </c>
      <c r="B82"/>
      <c r="C82"/>
      <c r="F82" s="169"/>
      <c r="G82" s="169"/>
      <c r="H82" s="169"/>
      <c r="I82" s="191"/>
    </row>
    <row r="83" spans="1:9">
      <c r="A83">
        <v>41</v>
      </c>
      <c r="B83"/>
      <c r="C83"/>
      <c r="F83" s="169"/>
      <c r="G83" s="169"/>
      <c r="H83" s="169"/>
      <c r="I83" s="191"/>
    </row>
    <row r="84" spans="1:9">
      <c r="A84">
        <v>42</v>
      </c>
      <c r="B84"/>
      <c r="C84"/>
      <c r="F84" s="169"/>
      <c r="G84" s="169"/>
      <c r="H84" s="169"/>
      <c r="I84" s="191"/>
    </row>
    <row r="85" spans="1:9">
      <c r="A85">
        <v>43</v>
      </c>
      <c r="B85"/>
      <c r="C85"/>
      <c r="F85" s="169"/>
      <c r="G85" s="169"/>
      <c r="H85" s="169"/>
      <c r="I85" s="191"/>
    </row>
    <row r="86" spans="1:9">
      <c r="A86">
        <v>44</v>
      </c>
      <c r="B86"/>
      <c r="C86"/>
      <c r="F86" s="169"/>
      <c r="G86" s="169"/>
      <c r="H86" s="169"/>
      <c r="I86" s="191">
        <v>0</v>
      </c>
    </row>
    <row r="87" spans="1:9">
      <c r="A87">
        <v>45</v>
      </c>
      <c r="B87"/>
      <c r="C87"/>
      <c r="F87" s="169"/>
      <c r="G87" s="169"/>
      <c r="H87" s="169">
        <v>8</v>
      </c>
      <c r="I87" s="191">
        <v>18</v>
      </c>
    </row>
    <row r="88" spans="1:9">
      <c r="B88"/>
      <c r="C88"/>
      <c r="F88" s="169"/>
      <c r="G88" s="169"/>
      <c r="I88" s="191"/>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AR62"/>
  <sheetViews>
    <sheetView zoomScale="50" zoomScaleNormal="50" workbookViewId="0">
      <selection activeCell="AG46" sqref="AG46:AH49"/>
    </sheetView>
  </sheetViews>
  <sheetFormatPr defaultColWidth="8.7109375" defaultRowHeight="15"/>
  <cols>
    <col min="1" max="1" width="65.5703125" customWidth="1"/>
    <col min="2" max="2" width="47.5703125" style="169" customWidth="1"/>
    <col min="3" max="4" width="47.5703125" style="169" hidden="1" customWidth="1"/>
    <col min="5" max="8" width="32.7109375" style="169" hidden="1" customWidth="1"/>
    <col min="9" max="14" width="50.5703125" style="169" hidden="1" customWidth="1"/>
    <col min="15" max="18" width="35.28515625" style="169" hidden="1" customWidth="1"/>
    <col min="19" max="19" width="44.7109375" style="169" hidden="1" customWidth="1"/>
    <col min="20" max="21" width="44.7109375" style="169" customWidth="1"/>
    <col min="22" max="22" width="60.7109375" style="169" customWidth="1"/>
    <col min="23" max="23" width="38.7109375" style="169" customWidth="1"/>
    <col min="24" max="24" width="39.85546875" style="169" customWidth="1"/>
    <col min="25" max="25" width="41.5703125" style="169" customWidth="1"/>
    <col min="26" max="26" width="38.7109375" style="169" customWidth="1"/>
    <col min="27" max="28" width="39.85546875" style="169" customWidth="1"/>
    <col min="29" max="32" width="41.5703125" style="169" customWidth="1"/>
    <col min="33" max="38" width="24.42578125" style="169" customWidth="1"/>
    <col min="39" max="39" width="28.140625" style="169" customWidth="1"/>
    <col min="40" max="40" width="17.85546875" customWidth="1"/>
    <col min="41" max="42" width="24.42578125" customWidth="1"/>
    <col min="43" max="44" width="31" customWidth="1"/>
  </cols>
  <sheetData>
    <row r="1" spans="1:44" ht="44.25">
      <c r="A1" s="1281" t="s">
        <v>219</v>
      </c>
      <c r="B1" s="1281"/>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c r="AA1"/>
      <c r="AB1"/>
      <c r="AC1"/>
      <c r="AD1"/>
      <c r="AE1"/>
      <c r="AF1"/>
      <c r="AG1"/>
      <c r="AH1"/>
      <c r="AI1"/>
      <c r="AJ1"/>
      <c r="AK1"/>
      <c r="AL1"/>
      <c r="AM1"/>
    </row>
    <row r="3" spans="1:44" ht="15.75" thickBot="1"/>
    <row r="4" spans="1:44" ht="34.5">
      <c r="A4" s="139" t="s">
        <v>186</v>
      </c>
      <c r="B4" s="140"/>
      <c r="C4" s="128"/>
      <c r="D4" s="80"/>
      <c r="E4" s="81">
        <v>30900</v>
      </c>
      <c r="F4" s="81">
        <v>32018</v>
      </c>
      <c r="G4" s="81">
        <v>32030</v>
      </c>
      <c r="H4" s="81">
        <v>32329</v>
      </c>
      <c r="I4" s="81">
        <v>33473</v>
      </c>
      <c r="J4" s="81">
        <v>33474</v>
      </c>
      <c r="K4" s="81">
        <v>33475</v>
      </c>
      <c r="L4" s="81">
        <v>33476</v>
      </c>
      <c r="M4" s="96" t="s">
        <v>55</v>
      </c>
      <c r="N4" s="96" t="s">
        <v>56</v>
      </c>
      <c r="O4" s="81">
        <v>36020</v>
      </c>
      <c r="P4" s="81">
        <v>36029</v>
      </c>
      <c r="Q4" s="81">
        <v>36395</v>
      </c>
      <c r="R4" s="82">
        <v>37839</v>
      </c>
      <c r="S4" s="81">
        <v>38574</v>
      </c>
      <c r="T4" s="145">
        <v>39653</v>
      </c>
      <c r="U4" s="119">
        <v>39654</v>
      </c>
      <c r="V4" s="145">
        <v>39662</v>
      </c>
      <c r="W4" s="119">
        <v>39663</v>
      </c>
      <c r="X4" s="145">
        <v>39675</v>
      </c>
      <c r="Y4" s="166">
        <v>39680</v>
      </c>
      <c r="Z4" s="145">
        <v>39942</v>
      </c>
      <c r="AA4" s="119">
        <v>39978</v>
      </c>
      <c r="AB4" s="145">
        <v>39978</v>
      </c>
      <c r="AC4" s="166">
        <v>40040</v>
      </c>
      <c r="AD4" s="150">
        <v>40045</v>
      </c>
      <c r="AE4" s="166">
        <v>40045</v>
      </c>
      <c r="AF4" s="150">
        <v>40047</v>
      </c>
      <c r="AG4" s="1282">
        <v>40271</v>
      </c>
      <c r="AH4" s="1283"/>
      <c r="AI4" s="1284">
        <v>40326</v>
      </c>
      <c r="AJ4" s="1285"/>
      <c r="AK4" s="1286">
        <v>40368</v>
      </c>
      <c r="AL4" s="1287"/>
      <c r="AM4" s="1284">
        <v>40393</v>
      </c>
      <c r="AN4" s="1288"/>
      <c r="AO4" s="1289">
        <v>40414</v>
      </c>
      <c r="AP4" s="1290"/>
      <c r="AQ4" s="1289">
        <v>40485</v>
      </c>
      <c r="AR4" s="1290"/>
    </row>
    <row r="5" spans="1:44" ht="34.5">
      <c r="A5" s="141" t="s">
        <v>187</v>
      </c>
      <c r="B5" s="142"/>
      <c r="C5" s="129"/>
      <c r="D5" s="85"/>
      <c r="E5" s="85" t="s">
        <v>58</v>
      </c>
      <c r="F5" s="85" t="s">
        <v>58</v>
      </c>
      <c r="G5" s="85" t="s">
        <v>58</v>
      </c>
      <c r="H5" s="85" t="s">
        <v>58</v>
      </c>
      <c r="I5" s="85" t="s">
        <v>41</v>
      </c>
      <c r="J5" s="85" t="s">
        <v>41</v>
      </c>
      <c r="K5" s="85" t="s">
        <v>41</v>
      </c>
      <c r="L5" s="85" t="s">
        <v>41</v>
      </c>
      <c r="M5" s="85" t="s">
        <v>41</v>
      </c>
      <c r="N5" s="85" t="s">
        <v>41</v>
      </c>
      <c r="O5" s="85" t="s">
        <v>12</v>
      </c>
      <c r="P5" s="85" t="s">
        <v>12</v>
      </c>
      <c r="Q5" s="85" t="s">
        <v>12</v>
      </c>
      <c r="R5" s="85" t="s">
        <v>40</v>
      </c>
      <c r="S5" s="85" t="s">
        <v>11</v>
      </c>
      <c r="T5" s="107" t="s">
        <v>190</v>
      </c>
      <c r="U5" s="120" t="s">
        <v>190</v>
      </c>
      <c r="V5" s="107" t="s">
        <v>1</v>
      </c>
      <c r="W5" s="120" t="s">
        <v>0</v>
      </c>
      <c r="X5" s="107" t="s">
        <v>190</v>
      </c>
      <c r="Y5" s="168" t="s">
        <v>190</v>
      </c>
      <c r="Z5" s="107" t="s">
        <v>11</v>
      </c>
      <c r="AA5" s="120" t="s">
        <v>11</v>
      </c>
      <c r="AB5" s="107" t="s">
        <v>11</v>
      </c>
      <c r="AC5" s="168" t="s">
        <v>190</v>
      </c>
      <c r="AD5" s="108" t="s">
        <v>190</v>
      </c>
      <c r="AE5" s="168" t="s">
        <v>190</v>
      </c>
      <c r="AF5" s="108" t="s">
        <v>190</v>
      </c>
      <c r="AG5" s="1291" t="s">
        <v>220</v>
      </c>
      <c r="AH5" s="1292"/>
      <c r="AI5" s="1293" t="s">
        <v>221</v>
      </c>
      <c r="AJ5" s="1294"/>
      <c r="AK5" s="1295" t="s">
        <v>222</v>
      </c>
      <c r="AL5" s="1296"/>
      <c r="AM5" s="1293" t="s">
        <v>11</v>
      </c>
      <c r="AN5" s="1297"/>
      <c r="AO5" s="1298" t="s">
        <v>190</v>
      </c>
      <c r="AP5" s="1299"/>
      <c r="AQ5" s="1295" t="s">
        <v>222</v>
      </c>
      <c r="AR5" s="1296"/>
    </row>
    <row r="6" spans="1:44" ht="35.25" thickBot="1">
      <c r="A6" s="143" t="s">
        <v>188</v>
      </c>
      <c r="B6" s="144"/>
      <c r="C6" s="130"/>
      <c r="D6" s="88"/>
      <c r="E6" s="88"/>
      <c r="F6" s="88"/>
      <c r="G6" s="88"/>
      <c r="H6" s="88"/>
      <c r="I6" s="97" t="s">
        <v>57</v>
      </c>
      <c r="J6" s="97" t="s">
        <v>57</v>
      </c>
      <c r="K6" s="97" t="s">
        <v>57</v>
      </c>
      <c r="L6" s="97" t="s">
        <v>57</v>
      </c>
      <c r="M6" s="97" t="s">
        <v>57</v>
      </c>
      <c r="N6" s="97" t="s">
        <v>57</v>
      </c>
      <c r="O6" s="88" t="s">
        <v>13</v>
      </c>
      <c r="P6" s="88" t="s">
        <v>13</v>
      </c>
      <c r="Q6" s="88" t="s">
        <v>13</v>
      </c>
      <c r="R6" s="88" t="s">
        <v>13</v>
      </c>
      <c r="S6" s="88" t="s">
        <v>2</v>
      </c>
      <c r="T6" s="146" t="s">
        <v>2</v>
      </c>
      <c r="U6" s="121" t="s">
        <v>2</v>
      </c>
      <c r="V6" s="146" t="s">
        <v>2</v>
      </c>
      <c r="W6" s="121" t="s">
        <v>2</v>
      </c>
      <c r="X6" s="146" t="s">
        <v>2</v>
      </c>
      <c r="Y6" s="167" t="s">
        <v>2</v>
      </c>
      <c r="Z6" s="146" t="s">
        <v>2</v>
      </c>
      <c r="AA6" s="121" t="s">
        <v>2</v>
      </c>
      <c r="AB6" s="146" t="s">
        <v>2</v>
      </c>
      <c r="AC6" s="167" t="s">
        <v>2</v>
      </c>
      <c r="AD6" s="138" t="s">
        <v>2</v>
      </c>
      <c r="AE6" s="167" t="s">
        <v>2</v>
      </c>
      <c r="AF6" s="138" t="s">
        <v>2</v>
      </c>
      <c r="AG6" s="1301" t="s">
        <v>2</v>
      </c>
      <c r="AH6" s="1302"/>
      <c r="AI6" s="1303" t="s">
        <v>2</v>
      </c>
      <c r="AJ6" s="1304"/>
      <c r="AK6" s="1305" t="s">
        <v>2</v>
      </c>
      <c r="AL6" s="1306"/>
      <c r="AM6" s="1303" t="s">
        <v>2</v>
      </c>
      <c r="AN6" s="1307"/>
      <c r="AO6" s="1308" t="s">
        <v>2</v>
      </c>
      <c r="AP6" s="1309"/>
      <c r="AQ6" s="1308" t="s">
        <v>2</v>
      </c>
      <c r="AR6" s="1309"/>
    </row>
    <row r="7" spans="1:44" s="118" customFormat="1" ht="34.5">
      <c r="A7" s="153"/>
      <c r="B7" s="154"/>
      <c r="C7" s="154"/>
      <c r="D7" s="154"/>
      <c r="E7" s="154"/>
      <c r="F7" s="154"/>
      <c r="G7" s="154"/>
      <c r="H7" s="154"/>
      <c r="I7" s="154"/>
      <c r="J7" s="154"/>
      <c r="K7" s="154"/>
      <c r="L7" s="154"/>
      <c r="M7" s="154"/>
      <c r="N7" s="154"/>
      <c r="O7" s="154"/>
      <c r="P7" s="154"/>
      <c r="Q7" s="154"/>
      <c r="R7" s="154"/>
      <c r="S7" s="154"/>
      <c r="T7" s="155">
        <v>0.58819444444444446</v>
      </c>
      <c r="U7" s="155">
        <v>0.61597222222222225</v>
      </c>
      <c r="V7" s="155">
        <v>0.59930555555555554</v>
      </c>
      <c r="W7" s="155">
        <v>0.67708333333333337</v>
      </c>
      <c r="X7" s="155">
        <v>0.42638888888888887</v>
      </c>
      <c r="Y7" s="155">
        <v>0.48888888888888887</v>
      </c>
      <c r="Z7" s="154" t="s">
        <v>197</v>
      </c>
      <c r="AA7" s="155">
        <v>0.60069444444444442</v>
      </c>
      <c r="AB7" s="155">
        <v>0.63611111111111118</v>
      </c>
      <c r="AC7" s="155">
        <v>0.70208333333333339</v>
      </c>
      <c r="AD7" s="155">
        <v>0.6069444444444444</v>
      </c>
      <c r="AE7" s="155">
        <v>0.69305555555555554</v>
      </c>
      <c r="AF7" s="155">
        <v>0.58263888888888882</v>
      </c>
      <c r="AG7" s="1300">
        <v>0.58472222222222225</v>
      </c>
      <c r="AH7" s="1300"/>
      <c r="AI7" s="1300">
        <v>0.62777777777777777</v>
      </c>
      <c r="AJ7" s="1300"/>
      <c r="AK7" s="1300">
        <v>0.6020833333333333</v>
      </c>
      <c r="AL7" s="1300"/>
      <c r="AM7" s="1300">
        <v>0.67638888888888893</v>
      </c>
      <c r="AN7" s="1300"/>
      <c r="AO7" s="1300">
        <v>0.59583333333333333</v>
      </c>
      <c r="AP7" s="1300"/>
      <c r="AQ7" s="1300">
        <v>0.58611111111111114</v>
      </c>
      <c r="AR7" s="1300"/>
    </row>
    <row r="8" spans="1:44" s="118" customFormat="1" ht="34.5">
      <c r="A8" s="153" t="s">
        <v>189</v>
      </c>
      <c r="B8" s="154"/>
      <c r="C8" s="154"/>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Q8" s="154"/>
    </row>
    <row r="9" spans="1:44" s="118" customFormat="1" ht="35.25" thickBot="1">
      <c r="A9" s="153" t="s">
        <v>10</v>
      </c>
      <c r="B9" s="154" t="s">
        <v>42</v>
      </c>
      <c r="C9" s="154" t="s">
        <v>59</v>
      </c>
      <c r="D9" s="154" t="s">
        <v>60</v>
      </c>
      <c r="E9" s="154"/>
      <c r="F9" s="154"/>
      <c r="G9" s="154"/>
      <c r="H9" s="154"/>
      <c r="I9" s="154"/>
      <c r="J9" s="154"/>
      <c r="K9" s="154"/>
      <c r="L9" s="154"/>
      <c r="M9" s="154"/>
      <c r="N9" s="154"/>
      <c r="O9" s="154"/>
      <c r="P9" s="154"/>
      <c r="Q9" s="154"/>
      <c r="R9" s="154"/>
      <c r="S9" s="154"/>
      <c r="T9" s="154"/>
      <c r="U9" s="154"/>
      <c r="V9" s="154"/>
      <c r="W9" s="154"/>
      <c r="X9" s="154"/>
      <c r="Y9" s="154"/>
      <c r="Z9" s="154"/>
      <c r="AA9" s="154"/>
      <c r="AB9" s="154"/>
      <c r="AC9" s="154"/>
      <c r="AD9" s="154"/>
      <c r="AE9" s="154"/>
      <c r="AF9" s="154"/>
      <c r="AG9" s="154" t="s">
        <v>223</v>
      </c>
      <c r="AH9" s="154" t="s">
        <v>224</v>
      </c>
      <c r="AI9" s="154" t="s">
        <v>223</v>
      </c>
      <c r="AJ9" s="154" t="s">
        <v>224</v>
      </c>
      <c r="AK9" s="154" t="s">
        <v>223</v>
      </c>
      <c r="AL9" s="154" t="s">
        <v>224</v>
      </c>
      <c r="AM9" s="154" t="s">
        <v>223</v>
      </c>
      <c r="AN9" s="154" t="s">
        <v>224</v>
      </c>
      <c r="AO9" s="154" t="s">
        <v>223</v>
      </c>
      <c r="AP9" s="154" t="s">
        <v>224</v>
      </c>
      <c r="AQ9" s="154" t="s">
        <v>223</v>
      </c>
      <c r="AR9" s="154" t="s">
        <v>224</v>
      </c>
    </row>
    <row r="10" spans="1:44" ht="34.5">
      <c r="A10" s="133" t="s">
        <v>171</v>
      </c>
      <c r="B10" s="134" t="s">
        <v>123</v>
      </c>
      <c r="C10" s="128" t="s">
        <v>61</v>
      </c>
      <c r="D10" s="80" t="s">
        <v>62</v>
      </c>
      <c r="E10" s="80"/>
      <c r="F10" s="80"/>
      <c r="G10" s="80"/>
      <c r="H10" s="80"/>
      <c r="I10" s="80"/>
      <c r="J10" s="80"/>
      <c r="K10" s="80"/>
      <c r="L10" s="80"/>
      <c r="M10" s="80"/>
      <c r="N10" s="80"/>
      <c r="O10" s="80">
        <v>2</v>
      </c>
      <c r="P10" s="80">
        <v>0</v>
      </c>
      <c r="Q10" s="80">
        <v>0</v>
      </c>
      <c r="R10" s="80">
        <v>0</v>
      </c>
      <c r="S10" s="80">
        <v>0</v>
      </c>
      <c r="T10" s="147">
        <v>3</v>
      </c>
      <c r="U10" s="122">
        <v>1</v>
      </c>
      <c r="V10" s="147">
        <v>0</v>
      </c>
      <c r="W10" s="122">
        <v>0</v>
      </c>
      <c r="X10" s="147">
        <v>0</v>
      </c>
      <c r="Y10" s="125">
        <v>0</v>
      </c>
      <c r="Z10" s="147">
        <v>0</v>
      </c>
      <c r="AA10" s="122">
        <v>0</v>
      </c>
      <c r="AB10" s="147">
        <v>0</v>
      </c>
      <c r="AC10" s="125">
        <v>0</v>
      </c>
      <c r="AD10" s="137">
        <v>0</v>
      </c>
      <c r="AE10" s="125">
        <v>0</v>
      </c>
      <c r="AF10" s="137">
        <v>0</v>
      </c>
      <c r="AG10" s="125">
        <v>0</v>
      </c>
      <c r="AH10" s="137">
        <v>0</v>
      </c>
      <c r="AI10" s="125">
        <v>0</v>
      </c>
      <c r="AJ10" s="137">
        <v>0</v>
      </c>
      <c r="AK10" s="125">
        <v>0</v>
      </c>
      <c r="AL10" s="137">
        <v>0</v>
      </c>
      <c r="AM10" s="125">
        <v>0</v>
      </c>
      <c r="AN10" s="137">
        <v>0</v>
      </c>
      <c r="AO10" s="125">
        <v>0</v>
      </c>
      <c r="AP10" s="137">
        <v>0</v>
      </c>
      <c r="AQ10" s="125">
        <v>0</v>
      </c>
      <c r="AR10" s="137">
        <v>0</v>
      </c>
    </row>
    <row r="11" spans="1:44" ht="34.5">
      <c r="A11" s="135" t="s">
        <v>214</v>
      </c>
      <c r="B11" s="136" t="s">
        <v>191</v>
      </c>
      <c r="C11" s="131" t="s">
        <v>193</v>
      </c>
      <c r="D11" s="103" t="s">
        <v>194</v>
      </c>
      <c r="E11" s="103"/>
      <c r="F11" s="103"/>
      <c r="G11" s="103"/>
      <c r="H11" s="103"/>
      <c r="I11" s="103"/>
      <c r="J11" s="103"/>
      <c r="K11" s="103"/>
      <c r="L11" s="103"/>
      <c r="M11" s="103"/>
      <c r="N11" s="103"/>
      <c r="O11" s="103"/>
      <c r="P11" s="103"/>
      <c r="Q11" s="103"/>
      <c r="R11" s="103"/>
      <c r="S11" s="103"/>
      <c r="T11" s="148"/>
      <c r="U11" s="123"/>
      <c r="V11" s="148"/>
      <c r="W11" s="123"/>
      <c r="X11" s="148"/>
      <c r="Y11" s="126"/>
      <c r="Z11" s="148"/>
      <c r="AA11" s="123">
        <v>0</v>
      </c>
      <c r="AB11" s="148">
        <v>0</v>
      </c>
      <c r="AC11" s="126">
        <v>0</v>
      </c>
      <c r="AD11" s="151">
        <v>0</v>
      </c>
      <c r="AE11" s="126">
        <v>0</v>
      </c>
      <c r="AF11" s="151">
        <v>0</v>
      </c>
      <c r="AG11" s="126">
        <v>0</v>
      </c>
      <c r="AH11" s="151">
        <v>0</v>
      </c>
      <c r="AI11" s="126">
        <v>0</v>
      </c>
      <c r="AJ11" s="151">
        <v>0</v>
      </c>
      <c r="AK11" s="126">
        <v>0</v>
      </c>
      <c r="AL11" s="151">
        <v>0</v>
      </c>
      <c r="AM11" s="126">
        <v>0</v>
      </c>
      <c r="AN11" s="151">
        <v>0</v>
      </c>
      <c r="AO11" s="126">
        <v>0</v>
      </c>
      <c r="AP11" s="151">
        <v>0</v>
      </c>
      <c r="AQ11" s="126">
        <v>0</v>
      </c>
      <c r="AR11" s="151">
        <v>0</v>
      </c>
    </row>
    <row r="12" spans="1:44" ht="34.5">
      <c r="A12" s="135" t="s">
        <v>215</v>
      </c>
      <c r="B12" s="136" t="s">
        <v>192</v>
      </c>
      <c r="C12" s="131" t="s">
        <v>195</v>
      </c>
      <c r="D12" s="103" t="s">
        <v>196</v>
      </c>
      <c r="E12" s="103"/>
      <c r="F12" s="103"/>
      <c r="G12" s="103"/>
      <c r="H12" s="103"/>
      <c r="I12" s="103"/>
      <c r="J12" s="103"/>
      <c r="K12" s="103"/>
      <c r="L12" s="103"/>
      <c r="M12" s="103"/>
      <c r="N12" s="103"/>
      <c r="O12" s="103"/>
      <c r="P12" s="103"/>
      <c r="Q12" s="103"/>
      <c r="R12" s="103"/>
      <c r="S12" s="103"/>
      <c r="T12" s="148"/>
      <c r="U12" s="123"/>
      <c r="V12" s="148"/>
      <c r="W12" s="123"/>
      <c r="X12" s="148"/>
      <c r="Y12" s="126"/>
      <c r="Z12" s="148"/>
      <c r="AA12" s="123">
        <v>21</v>
      </c>
      <c r="AB12" s="148">
        <v>27</v>
      </c>
      <c r="AC12" s="126">
        <v>0</v>
      </c>
      <c r="AD12" s="151">
        <v>0</v>
      </c>
      <c r="AE12" s="126">
        <v>0</v>
      </c>
      <c r="AF12" s="151">
        <v>0</v>
      </c>
      <c r="AG12" s="126">
        <v>0</v>
      </c>
      <c r="AH12" s="151">
        <v>0</v>
      </c>
      <c r="AI12" s="126">
        <v>0</v>
      </c>
      <c r="AJ12" s="151">
        <v>0</v>
      </c>
      <c r="AK12" s="126">
        <v>0</v>
      </c>
      <c r="AL12" s="151">
        <v>0</v>
      </c>
      <c r="AM12" s="126">
        <v>0</v>
      </c>
      <c r="AN12" s="151">
        <v>0</v>
      </c>
      <c r="AO12" s="126">
        <v>0</v>
      </c>
      <c r="AP12" s="151">
        <v>0</v>
      </c>
      <c r="AQ12" s="126">
        <v>0</v>
      </c>
      <c r="AR12" s="151">
        <v>0</v>
      </c>
    </row>
    <row r="13" spans="1:44" ht="34.5">
      <c r="A13" s="135" t="s">
        <v>43</v>
      </c>
      <c r="B13" s="136" t="s">
        <v>9</v>
      </c>
      <c r="C13" s="129" t="s">
        <v>63</v>
      </c>
      <c r="D13" s="85" t="s">
        <v>64</v>
      </c>
      <c r="E13" s="85"/>
      <c r="F13" s="85"/>
      <c r="G13" s="85"/>
      <c r="H13" s="85"/>
      <c r="I13" s="85"/>
      <c r="J13" s="85"/>
      <c r="K13" s="85"/>
      <c r="L13" s="85"/>
      <c r="M13" s="85"/>
      <c r="N13" s="85"/>
      <c r="O13" s="85"/>
      <c r="P13" s="85"/>
      <c r="Q13" s="85"/>
      <c r="R13" s="85"/>
      <c r="S13" s="85"/>
      <c r="T13" s="107">
        <f>23+97</f>
        <v>120</v>
      </c>
      <c r="U13" s="120">
        <f>51+2+4</f>
        <v>57</v>
      </c>
      <c r="V13" s="107">
        <f>10+55+57</f>
        <v>122</v>
      </c>
      <c r="W13" s="120">
        <v>17</v>
      </c>
      <c r="X13" s="107">
        <v>0</v>
      </c>
      <c r="Y13" s="168">
        <v>0</v>
      </c>
      <c r="Z13" s="107">
        <v>0</v>
      </c>
      <c r="AA13" s="120">
        <v>0</v>
      </c>
      <c r="AB13" s="107">
        <v>0</v>
      </c>
      <c r="AC13" s="168">
        <v>0</v>
      </c>
      <c r="AD13" s="108">
        <v>0</v>
      </c>
      <c r="AE13" s="168">
        <v>0</v>
      </c>
      <c r="AF13" s="108">
        <v>0</v>
      </c>
      <c r="AG13" s="168">
        <v>0</v>
      </c>
      <c r="AH13" s="108">
        <v>0</v>
      </c>
      <c r="AI13" s="168">
        <v>0</v>
      </c>
      <c r="AJ13" s="108">
        <v>0</v>
      </c>
      <c r="AK13" s="168">
        <v>94</v>
      </c>
      <c r="AL13" s="108">
        <v>37</v>
      </c>
      <c r="AM13" s="168">
        <v>105</v>
      </c>
      <c r="AN13" s="108">
        <v>45</v>
      </c>
      <c r="AO13" s="168">
        <v>4</v>
      </c>
      <c r="AP13" s="108">
        <v>0</v>
      </c>
      <c r="AQ13" s="168">
        <v>0</v>
      </c>
      <c r="AR13" s="108">
        <v>0</v>
      </c>
    </row>
    <row r="14" spans="1:44" ht="34.5">
      <c r="A14" s="135" t="s">
        <v>213</v>
      </c>
      <c r="B14" s="136" t="s">
        <v>198</v>
      </c>
      <c r="C14" s="129" t="s">
        <v>208</v>
      </c>
      <c r="D14" s="85" t="s">
        <v>209</v>
      </c>
      <c r="E14" s="85"/>
      <c r="F14" s="85"/>
      <c r="G14" s="85"/>
      <c r="H14" s="85"/>
      <c r="I14" s="105"/>
      <c r="J14" s="105"/>
      <c r="K14" s="105"/>
      <c r="L14" s="105"/>
      <c r="M14" s="105"/>
      <c r="N14" s="105"/>
      <c r="O14" s="85"/>
      <c r="P14" s="85"/>
      <c r="Q14" s="85"/>
      <c r="R14" s="85"/>
      <c r="S14" s="85"/>
      <c r="T14" s="107"/>
      <c r="U14" s="120"/>
      <c r="V14" s="107"/>
      <c r="W14" s="120"/>
      <c r="X14" s="107"/>
      <c r="Y14" s="168"/>
      <c r="Z14" s="107"/>
      <c r="AA14" s="120">
        <v>0</v>
      </c>
      <c r="AB14" s="107">
        <v>0</v>
      </c>
      <c r="AC14" s="168">
        <v>0</v>
      </c>
      <c r="AD14" s="108">
        <v>0</v>
      </c>
      <c r="AE14" s="168">
        <v>0</v>
      </c>
      <c r="AF14" s="108">
        <v>1</v>
      </c>
      <c r="AG14" s="168">
        <v>0</v>
      </c>
      <c r="AH14" s="108">
        <v>0</v>
      </c>
      <c r="AI14" s="168">
        <v>0</v>
      </c>
      <c r="AJ14" s="108">
        <v>0</v>
      </c>
      <c r="AK14" s="168">
        <v>11</v>
      </c>
      <c r="AL14" s="108">
        <v>10</v>
      </c>
      <c r="AM14" s="168">
        <v>0</v>
      </c>
      <c r="AN14" s="108">
        <v>0</v>
      </c>
      <c r="AO14" s="168">
        <v>0</v>
      </c>
      <c r="AP14" s="108">
        <v>0</v>
      </c>
      <c r="AQ14" s="168">
        <v>0</v>
      </c>
      <c r="AR14" s="108">
        <v>0</v>
      </c>
    </row>
    <row r="15" spans="1:44" ht="34.5">
      <c r="A15" s="135" t="s">
        <v>199</v>
      </c>
      <c r="B15" s="136" t="s">
        <v>210</v>
      </c>
      <c r="C15" s="129" t="s">
        <v>202</v>
      </c>
      <c r="D15" s="85" t="s">
        <v>203</v>
      </c>
      <c r="E15" s="85"/>
      <c r="F15" s="85"/>
      <c r="G15" s="85"/>
      <c r="H15" s="85"/>
      <c r="I15" s="105"/>
      <c r="J15" s="105"/>
      <c r="K15" s="105"/>
      <c r="L15" s="105"/>
      <c r="M15" s="105"/>
      <c r="N15" s="105"/>
      <c r="O15" s="85"/>
      <c r="P15" s="85"/>
      <c r="Q15" s="85"/>
      <c r="R15" s="85"/>
      <c r="S15" s="85"/>
      <c r="T15" s="107"/>
      <c r="U15" s="120"/>
      <c r="V15" s="107"/>
      <c r="W15" s="120"/>
      <c r="X15" s="107"/>
      <c r="Y15" s="168"/>
      <c r="Z15" s="107"/>
      <c r="AA15" s="120">
        <v>0</v>
      </c>
      <c r="AB15" s="107">
        <v>0</v>
      </c>
      <c r="AC15" s="168">
        <v>0</v>
      </c>
      <c r="AD15" s="108">
        <v>0</v>
      </c>
      <c r="AE15" s="168">
        <v>0</v>
      </c>
      <c r="AF15" s="108">
        <v>0</v>
      </c>
      <c r="AG15" s="168">
        <v>0</v>
      </c>
      <c r="AH15" s="108">
        <v>0</v>
      </c>
      <c r="AI15" s="168">
        <v>0</v>
      </c>
      <c r="AJ15" s="108">
        <v>0</v>
      </c>
      <c r="AK15" s="168">
        <v>0</v>
      </c>
      <c r="AL15" s="108">
        <v>0</v>
      </c>
      <c r="AM15" s="168">
        <v>0</v>
      </c>
      <c r="AN15" s="108">
        <v>0</v>
      </c>
      <c r="AO15" s="168">
        <v>0</v>
      </c>
      <c r="AP15" s="108">
        <v>0</v>
      </c>
      <c r="AQ15" s="168">
        <v>0</v>
      </c>
      <c r="AR15" s="108">
        <v>0</v>
      </c>
    </row>
    <row r="16" spans="1:44" ht="34.5">
      <c r="A16" s="135" t="s">
        <v>200</v>
      </c>
      <c r="B16" s="136" t="s">
        <v>211</v>
      </c>
      <c r="C16" s="129" t="s">
        <v>204</v>
      </c>
      <c r="D16" s="85" t="s">
        <v>205</v>
      </c>
      <c r="E16" s="85"/>
      <c r="F16" s="85"/>
      <c r="G16" s="85"/>
      <c r="H16" s="85"/>
      <c r="I16" s="105"/>
      <c r="J16" s="105"/>
      <c r="K16" s="105"/>
      <c r="L16" s="105"/>
      <c r="M16" s="105"/>
      <c r="N16" s="105"/>
      <c r="O16" s="85"/>
      <c r="P16" s="85"/>
      <c r="Q16" s="85"/>
      <c r="R16" s="85"/>
      <c r="S16" s="85"/>
      <c r="T16" s="107"/>
      <c r="U16" s="120"/>
      <c r="V16" s="107"/>
      <c r="W16" s="120"/>
      <c r="X16" s="107"/>
      <c r="Y16" s="168"/>
      <c r="Z16" s="107"/>
      <c r="AA16" s="120">
        <v>0</v>
      </c>
      <c r="AB16" s="107">
        <v>0</v>
      </c>
      <c r="AC16" s="168">
        <v>0</v>
      </c>
      <c r="AD16" s="108">
        <v>0</v>
      </c>
      <c r="AE16" s="168">
        <v>0</v>
      </c>
      <c r="AF16" s="108">
        <v>0</v>
      </c>
      <c r="AG16" s="168">
        <v>0</v>
      </c>
      <c r="AH16" s="108">
        <v>0</v>
      </c>
      <c r="AI16" s="168">
        <v>0</v>
      </c>
      <c r="AJ16" s="108">
        <v>0</v>
      </c>
      <c r="AK16" s="168">
        <v>0</v>
      </c>
      <c r="AL16" s="108">
        <v>0</v>
      </c>
      <c r="AM16" s="168">
        <v>0</v>
      </c>
      <c r="AN16" s="108">
        <v>0</v>
      </c>
      <c r="AO16" s="168">
        <v>0</v>
      </c>
      <c r="AP16" s="108">
        <v>0</v>
      </c>
      <c r="AQ16" s="168">
        <v>0</v>
      </c>
      <c r="AR16" s="108">
        <v>0</v>
      </c>
    </row>
    <row r="17" spans="1:44" ht="34.5">
      <c r="A17" s="135" t="s">
        <v>201</v>
      </c>
      <c r="B17" s="136" t="s">
        <v>212</v>
      </c>
      <c r="C17" s="129" t="s">
        <v>206</v>
      </c>
      <c r="D17" s="85" t="s">
        <v>207</v>
      </c>
      <c r="E17" s="85"/>
      <c r="F17" s="85"/>
      <c r="G17" s="85"/>
      <c r="H17" s="85"/>
      <c r="I17" s="105"/>
      <c r="J17" s="105"/>
      <c r="K17" s="105"/>
      <c r="L17" s="105"/>
      <c r="M17" s="105"/>
      <c r="N17" s="105"/>
      <c r="O17" s="85"/>
      <c r="P17" s="85"/>
      <c r="Q17" s="85"/>
      <c r="R17" s="85"/>
      <c r="S17" s="85"/>
      <c r="T17" s="107"/>
      <c r="U17" s="120"/>
      <c r="V17" s="107"/>
      <c r="W17" s="120"/>
      <c r="X17" s="107"/>
      <c r="Y17" s="168"/>
      <c r="Z17" s="107"/>
      <c r="AA17" s="120">
        <v>0</v>
      </c>
      <c r="AB17" s="107">
        <v>0</v>
      </c>
      <c r="AC17" s="168">
        <v>31</v>
      </c>
      <c r="AD17" s="108">
        <v>0</v>
      </c>
      <c r="AE17" s="168">
        <v>0</v>
      </c>
      <c r="AF17" s="108">
        <v>0</v>
      </c>
      <c r="AG17" s="168">
        <v>0</v>
      </c>
      <c r="AH17" s="108">
        <v>0</v>
      </c>
      <c r="AI17" s="168">
        <v>0</v>
      </c>
      <c r="AJ17" s="108">
        <v>0</v>
      </c>
      <c r="AK17" s="168">
        <v>0</v>
      </c>
      <c r="AL17" s="108">
        <v>0</v>
      </c>
      <c r="AM17" s="168">
        <v>0</v>
      </c>
      <c r="AN17" s="108">
        <v>0</v>
      </c>
      <c r="AO17" s="168">
        <v>0</v>
      </c>
      <c r="AP17" s="108">
        <v>0</v>
      </c>
      <c r="AQ17" s="168">
        <v>0</v>
      </c>
      <c r="AR17" s="108">
        <v>0</v>
      </c>
    </row>
    <row r="18" spans="1:44" ht="34.5">
      <c r="A18" s="135" t="s">
        <v>53</v>
      </c>
      <c r="B18" s="136" t="s">
        <v>168</v>
      </c>
      <c r="C18" s="129" t="s">
        <v>65</v>
      </c>
      <c r="D18" s="85" t="s">
        <v>66</v>
      </c>
      <c r="E18" s="85">
        <v>77</v>
      </c>
      <c r="F18" s="85">
        <v>75</v>
      </c>
      <c r="G18" s="85">
        <v>0</v>
      </c>
      <c r="H18" s="85">
        <v>20</v>
      </c>
      <c r="I18" s="1310">
        <v>65</v>
      </c>
      <c r="J18" s="1310">
        <v>103</v>
      </c>
      <c r="K18" s="1310">
        <v>52</v>
      </c>
      <c r="L18" s="1310">
        <v>28</v>
      </c>
      <c r="M18" s="1310">
        <v>60</v>
      </c>
      <c r="N18" s="1310">
        <v>75</v>
      </c>
      <c r="O18" s="85">
        <v>98</v>
      </c>
      <c r="P18" s="85">
        <v>0</v>
      </c>
      <c r="Q18" s="85">
        <v>35</v>
      </c>
      <c r="R18" s="85">
        <v>0</v>
      </c>
      <c r="S18" s="85">
        <v>0</v>
      </c>
      <c r="T18" s="107">
        <v>0</v>
      </c>
      <c r="U18" s="120">
        <f>1+2</f>
        <v>3</v>
      </c>
      <c r="V18" s="107">
        <v>2</v>
      </c>
      <c r="W18" s="120">
        <v>0</v>
      </c>
      <c r="X18" s="107">
        <v>17</v>
      </c>
      <c r="Y18" s="168">
        <v>0</v>
      </c>
      <c r="Z18" s="107">
        <v>0</v>
      </c>
      <c r="AA18" s="120">
        <v>0</v>
      </c>
      <c r="AB18" s="107">
        <v>0</v>
      </c>
      <c r="AC18" s="168">
        <v>0</v>
      </c>
      <c r="AD18" s="108">
        <v>0</v>
      </c>
      <c r="AE18" s="168">
        <v>0</v>
      </c>
      <c r="AF18" s="108">
        <v>0</v>
      </c>
      <c r="AG18" s="168">
        <v>0</v>
      </c>
      <c r="AH18" s="108">
        <v>0</v>
      </c>
      <c r="AI18" s="168">
        <v>0</v>
      </c>
      <c r="AJ18" s="108">
        <v>0</v>
      </c>
      <c r="AK18" s="168">
        <v>0</v>
      </c>
      <c r="AL18" s="108">
        <v>0</v>
      </c>
      <c r="AM18" s="168">
        <v>2</v>
      </c>
      <c r="AN18" s="108">
        <v>0</v>
      </c>
      <c r="AO18" s="168">
        <v>0</v>
      </c>
      <c r="AP18" s="108">
        <v>0</v>
      </c>
      <c r="AQ18" s="168">
        <v>0</v>
      </c>
      <c r="AR18" s="108">
        <v>0</v>
      </c>
    </row>
    <row r="19" spans="1:44" ht="34.5">
      <c r="A19" s="135" t="s">
        <v>54</v>
      </c>
      <c r="B19" s="136" t="s">
        <v>134</v>
      </c>
      <c r="C19" s="129" t="s">
        <v>67</v>
      </c>
      <c r="D19" s="85" t="s">
        <v>68</v>
      </c>
      <c r="E19" s="85"/>
      <c r="F19" s="85"/>
      <c r="G19" s="85"/>
      <c r="H19" s="85"/>
      <c r="I19" s="1311"/>
      <c r="J19" s="1311"/>
      <c r="K19" s="1311"/>
      <c r="L19" s="1311"/>
      <c r="M19" s="1311"/>
      <c r="N19" s="1311"/>
      <c r="O19" s="85">
        <v>11</v>
      </c>
      <c r="P19" s="85">
        <v>0</v>
      </c>
      <c r="Q19" s="85">
        <v>0</v>
      </c>
      <c r="R19" s="85">
        <v>0</v>
      </c>
      <c r="S19" s="85">
        <v>0</v>
      </c>
      <c r="T19" s="107">
        <v>6</v>
      </c>
      <c r="U19" s="120">
        <v>0</v>
      </c>
      <c r="V19" s="107">
        <v>17</v>
      </c>
      <c r="W19" s="120">
        <v>6</v>
      </c>
      <c r="X19" s="107">
        <v>0</v>
      </c>
      <c r="Y19" s="168">
        <v>0</v>
      </c>
      <c r="Z19" s="107">
        <v>0</v>
      </c>
      <c r="AA19" s="120">
        <v>0</v>
      </c>
      <c r="AB19" s="107">
        <v>0</v>
      </c>
      <c r="AC19" s="168">
        <v>0</v>
      </c>
      <c r="AD19" s="108">
        <v>0</v>
      </c>
      <c r="AE19" s="168">
        <v>0</v>
      </c>
      <c r="AF19" s="108">
        <v>0</v>
      </c>
      <c r="AG19" s="168">
        <v>0</v>
      </c>
      <c r="AH19" s="108">
        <v>0</v>
      </c>
      <c r="AI19" s="168">
        <v>0</v>
      </c>
      <c r="AJ19" s="108">
        <v>0</v>
      </c>
      <c r="AK19" s="168">
        <v>0</v>
      </c>
      <c r="AL19" s="108">
        <v>0</v>
      </c>
      <c r="AM19" s="168">
        <v>0</v>
      </c>
      <c r="AN19" s="108">
        <v>0</v>
      </c>
      <c r="AO19" s="168">
        <v>0</v>
      </c>
      <c r="AP19" s="108">
        <v>0</v>
      </c>
      <c r="AQ19" s="168">
        <v>0</v>
      </c>
      <c r="AR19" s="108">
        <v>0</v>
      </c>
    </row>
    <row r="20" spans="1:44" s="118" customFormat="1" ht="34.5">
      <c r="A20" s="135" t="s">
        <v>175</v>
      </c>
      <c r="B20" s="136" t="s">
        <v>218</v>
      </c>
      <c r="C20" s="132" t="s">
        <v>71</v>
      </c>
      <c r="D20" s="117" t="s">
        <v>72</v>
      </c>
      <c r="E20" s="117"/>
      <c r="F20" s="117"/>
      <c r="G20" s="117"/>
      <c r="H20" s="117"/>
      <c r="I20" s="117"/>
      <c r="J20" s="117"/>
      <c r="K20" s="117"/>
      <c r="L20" s="117"/>
      <c r="M20" s="117"/>
      <c r="N20" s="117"/>
      <c r="O20" s="117">
        <f>29+124</f>
        <v>153</v>
      </c>
      <c r="P20" s="117">
        <v>194</v>
      </c>
      <c r="Q20" s="117">
        <v>133</v>
      </c>
      <c r="R20" s="117">
        <v>136</v>
      </c>
      <c r="S20" s="117">
        <v>17</v>
      </c>
      <c r="T20" s="107">
        <v>2</v>
      </c>
      <c r="U20" s="120">
        <v>2</v>
      </c>
      <c r="V20" s="107">
        <v>31</v>
      </c>
      <c r="W20" s="120">
        <v>1</v>
      </c>
      <c r="X20" s="107">
        <v>154</v>
      </c>
      <c r="Y20" s="168">
        <v>174</v>
      </c>
      <c r="Z20" s="107">
        <v>0</v>
      </c>
      <c r="AA20" s="120">
        <v>0</v>
      </c>
      <c r="AB20" s="107">
        <v>0</v>
      </c>
      <c r="AC20" s="168">
        <v>63</v>
      </c>
      <c r="AD20" s="108">
        <v>61</v>
      </c>
      <c r="AE20" s="168">
        <v>100</v>
      </c>
      <c r="AF20" s="108">
        <v>147</v>
      </c>
      <c r="AG20" s="168">
        <v>0</v>
      </c>
      <c r="AH20" s="108">
        <v>0</v>
      </c>
      <c r="AI20" s="168">
        <v>0</v>
      </c>
      <c r="AJ20" s="108">
        <v>0</v>
      </c>
      <c r="AK20" s="168">
        <v>0</v>
      </c>
      <c r="AL20" s="108">
        <v>0</v>
      </c>
      <c r="AM20" s="168">
        <v>50</v>
      </c>
      <c r="AN20" s="108">
        <v>3</v>
      </c>
      <c r="AO20" s="168">
        <v>96</v>
      </c>
      <c r="AP20" s="108">
        <v>0</v>
      </c>
      <c r="AQ20" s="168">
        <v>0</v>
      </c>
      <c r="AR20" s="108">
        <v>0</v>
      </c>
    </row>
    <row r="21" spans="1:44" ht="34.5">
      <c r="A21" s="135" t="s">
        <v>176</v>
      </c>
      <c r="B21" s="136" t="s">
        <v>5</v>
      </c>
      <c r="C21" s="129" t="s">
        <v>73</v>
      </c>
      <c r="D21" s="85" t="s">
        <v>74</v>
      </c>
      <c r="E21" s="85"/>
      <c r="F21" s="85"/>
      <c r="G21" s="85"/>
      <c r="H21" s="85"/>
      <c r="I21" s="85"/>
      <c r="J21" s="85"/>
      <c r="K21" s="85"/>
      <c r="L21" s="85"/>
      <c r="M21" s="85"/>
      <c r="N21" s="85"/>
      <c r="O21" s="85">
        <v>9</v>
      </c>
      <c r="P21" s="85">
        <v>0</v>
      </c>
      <c r="Q21" s="85">
        <v>0</v>
      </c>
      <c r="R21" s="85">
        <v>2</v>
      </c>
      <c r="S21" s="85">
        <v>2</v>
      </c>
      <c r="T21" s="107">
        <v>0</v>
      </c>
      <c r="U21" s="120">
        <v>0</v>
      </c>
      <c r="V21" s="107">
        <v>0</v>
      </c>
      <c r="W21" s="120">
        <v>0</v>
      </c>
      <c r="X21" s="107">
        <v>0</v>
      </c>
      <c r="Y21" s="168">
        <v>0</v>
      </c>
      <c r="Z21" s="107">
        <v>0</v>
      </c>
      <c r="AA21" s="120">
        <v>0</v>
      </c>
      <c r="AB21" s="107">
        <v>0</v>
      </c>
      <c r="AC21" s="168">
        <v>0</v>
      </c>
      <c r="AD21" s="108">
        <v>0</v>
      </c>
      <c r="AE21" s="168">
        <v>0</v>
      </c>
      <c r="AF21" s="108">
        <v>0</v>
      </c>
      <c r="AG21" s="168">
        <v>0</v>
      </c>
      <c r="AH21" s="108">
        <v>0</v>
      </c>
      <c r="AI21" s="168">
        <v>0</v>
      </c>
      <c r="AJ21" s="108">
        <v>0</v>
      </c>
      <c r="AK21" s="168">
        <v>5</v>
      </c>
      <c r="AL21" s="108">
        <v>0</v>
      </c>
      <c r="AM21" s="168">
        <v>1</v>
      </c>
      <c r="AN21" s="108">
        <v>0</v>
      </c>
      <c r="AO21" s="168">
        <v>0</v>
      </c>
      <c r="AP21" s="108">
        <v>0</v>
      </c>
      <c r="AQ21" s="168">
        <v>0</v>
      </c>
      <c r="AR21" s="108">
        <v>0</v>
      </c>
    </row>
    <row r="22" spans="1:44" ht="34.5">
      <c r="A22" s="135" t="s">
        <v>44</v>
      </c>
      <c r="B22" s="136" t="s">
        <v>6</v>
      </c>
      <c r="C22" s="129" t="s">
        <v>75</v>
      </c>
      <c r="D22" s="85" t="s">
        <v>76</v>
      </c>
      <c r="E22" s="85"/>
      <c r="F22" s="85"/>
      <c r="G22" s="85"/>
      <c r="H22" s="85"/>
      <c r="I22" s="85"/>
      <c r="J22" s="85"/>
      <c r="K22" s="85"/>
      <c r="L22" s="85"/>
      <c r="M22" s="85"/>
      <c r="N22" s="85"/>
      <c r="O22" s="85"/>
      <c r="P22" s="85"/>
      <c r="Q22" s="85"/>
      <c r="R22" s="85"/>
      <c r="S22" s="85"/>
      <c r="T22" s="107">
        <v>0</v>
      </c>
      <c r="U22" s="120">
        <v>0</v>
      </c>
      <c r="V22" s="107">
        <v>0</v>
      </c>
      <c r="W22" s="120">
        <v>0</v>
      </c>
      <c r="X22" s="107">
        <v>0</v>
      </c>
      <c r="Y22" s="168">
        <v>0</v>
      </c>
      <c r="Z22" s="107">
        <v>0</v>
      </c>
      <c r="AA22" s="120">
        <v>0</v>
      </c>
      <c r="AB22" s="107">
        <v>0</v>
      </c>
      <c r="AC22" s="168">
        <v>0</v>
      </c>
      <c r="AD22" s="108">
        <v>0</v>
      </c>
      <c r="AE22" s="168">
        <v>0</v>
      </c>
      <c r="AF22" s="108">
        <v>0</v>
      </c>
      <c r="AG22" s="168">
        <v>0</v>
      </c>
      <c r="AH22" s="108">
        <v>0</v>
      </c>
      <c r="AI22" s="168">
        <v>0</v>
      </c>
      <c r="AJ22" s="108">
        <v>0</v>
      </c>
      <c r="AK22" s="168">
        <v>0</v>
      </c>
      <c r="AL22" s="108">
        <v>0</v>
      </c>
      <c r="AM22" s="168">
        <v>0</v>
      </c>
      <c r="AN22" s="108">
        <v>0</v>
      </c>
      <c r="AO22" s="168">
        <v>0</v>
      </c>
      <c r="AP22" s="108">
        <v>0</v>
      </c>
      <c r="AQ22" s="168">
        <v>0</v>
      </c>
      <c r="AR22" s="108">
        <v>0</v>
      </c>
    </row>
    <row r="23" spans="1:44" ht="34.5">
      <c r="A23" s="135" t="s">
        <v>45</v>
      </c>
      <c r="B23" s="136" t="s">
        <v>7</v>
      </c>
      <c r="C23" s="129" t="s">
        <v>77</v>
      </c>
      <c r="D23" s="85" t="s">
        <v>78</v>
      </c>
      <c r="E23" s="85"/>
      <c r="F23" s="85"/>
      <c r="G23" s="85"/>
      <c r="H23" s="85"/>
      <c r="I23" s="85"/>
      <c r="J23" s="85"/>
      <c r="K23" s="85"/>
      <c r="L23" s="85"/>
      <c r="M23" s="85"/>
      <c r="N23" s="85"/>
      <c r="O23" s="85"/>
      <c r="P23" s="85"/>
      <c r="Q23" s="85"/>
      <c r="R23" s="85"/>
      <c r="S23" s="85"/>
      <c r="T23" s="107">
        <v>0</v>
      </c>
      <c r="U23" s="120">
        <v>0</v>
      </c>
      <c r="V23" s="107">
        <v>0</v>
      </c>
      <c r="W23" s="120">
        <v>0</v>
      </c>
      <c r="X23" s="107">
        <v>0</v>
      </c>
      <c r="Y23" s="168">
        <v>0</v>
      </c>
      <c r="Z23" s="107">
        <v>0</v>
      </c>
      <c r="AA23" s="120">
        <v>0</v>
      </c>
      <c r="AB23" s="107">
        <v>0</v>
      </c>
      <c r="AC23" s="168">
        <v>0</v>
      </c>
      <c r="AD23" s="108">
        <v>0</v>
      </c>
      <c r="AE23" s="168">
        <v>0</v>
      </c>
      <c r="AF23" s="108">
        <v>0</v>
      </c>
      <c r="AG23" s="168">
        <v>0</v>
      </c>
      <c r="AH23" s="108">
        <v>0</v>
      </c>
      <c r="AI23" s="168">
        <v>0</v>
      </c>
      <c r="AJ23" s="108">
        <v>0</v>
      </c>
      <c r="AK23" s="168">
        <v>1</v>
      </c>
      <c r="AL23" s="108">
        <v>1</v>
      </c>
      <c r="AM23" s="168">
        <v>0</v>
      </c>
      <c r="AN23" s="108">
        <v>0</v>
      </c>
      <c r="AO23" s="168">
        <v>0</v>
      </c>
      <c r="AP23" s="108">
        <v>0</v>
      </c>
      <c r="AQ23" s="168">
        <v>0</v>
      </c>
      <c r="AR23" s="108">
        <v>0</v>
      </c>
    </row>
    <row r="24" spans="1:44" ht="34.5">
      <c r="A24" s="135" t="s">
        <v>52</v>
      </c>
      <c r="B24" s="136" t="s">
        <v>137</v>
      </c>
      <c r="C24" s="129" t="s">
        <v>79</v>
      </c>
      <c r="D24" s="85" t="s">
        <v>80</v>
      </c>
      <c r="E24" s="85"/>
      <c r="F24" s="85"/>
      <c r="G24" s="85"/>
      <c r="H24" s="85"/>
      <c r="I24" s="1310">
        <v>2</v>
      </c>
      <c r="J24" s="1310">
        <v>0</v>
      </c>
      <c r="K24" s="1310">
        <v>53</v>
      </c>
      <c r="L24" s="1310">
        <v>36</v>
      </c>
      <c r="M24" s="1310">
        <v>62</v>
      </c>
      <c r="N24" s="1310">
        <v>62</v>
      </c>
      <c r="O24" s="85">
        <v>48</v>
      </c>
      <c r="P24" s="85">
        <v>24</v>
      </c>
      <c r="Q24" s="85">
        <v>57</v>
      </c>
      <c r="R24" s="85">
        <v>28</v>
      </c>
      <c r="S24" s="85">
        <v>56</v>
      </c>
      <c r="T24" s="107">
        <v>18</v>
      </c>
      <c r="U24" s="120">
        <v>19</v>
      </c>
      <c r="V24" s="107">
        <f>19+44</f>
        <v>63</v>
      </c>
      <c r="W24" s="120">
        <v>0</v>
      </c>
      <c r="X24" s="107">
        <v>54</v>
      </c>
      <c r="Y24" s="168">
        <v>39</v>
      </c>
      <c r="Z24" s="107">
        <v>0</v>
      </c>
      <c r="AA24" s="120">
        <v>0</v>
      </c>
      <c r="AB24" s="107">
        <v>0</v>
      </c>
      <c r="AC24" s="168">
        <v>34</v>
      </c>
      <c r="AD24" s="108">
        <v>33</v>
      </c>
      <c r="AE24" s="168">
        <v>58</v>
      </c>
      <c r="AF24" s="108">
        <v>66</v>
      </c>
      <c r="AG24" s="168">
        <v>0</v>
      </c>
      <c r="AH24" s="108">
        <v>0</v>
      </c>
      <c r="AI24" s="168">
        <v>30</v>
      </c>
      <c r="AJ24" s="108">
        <v>0</v>
      </c>
      <c r="AK24" s="168">
        <v>31</v>
      </c>
      <c r="AL24" s="108">
        <v>15</v>
      </c>
      <c r="AM24" s="168">
        <v>30</v>
      </c>
      <c r="AN24" s="108">
        <v>7</v>
      </c>
      <c r="AO24" s="168">
        <v>79</v>
      </c>
      <c r="AP24" s="108">
        <v>0</v>
      </c>
      <c r="AQ24" s="168">
        <v>8</v>
      </c>
      <c r="AR24" s="108">
        <v>0</v>
      </c>
    </row>
    <row r="25" spans="1:44" ht="34.5">
      <c r="A25" s="135" t="s">
        <v>51</v>
      </c>
      <c r="B25" s="136" t="s">
        <v>138</v>
      </c>
      <c r="C25" s="129" t="s">
        <v>83</v>
      </c>
      <c r="D25" s="85" t="s">
        <v>84</v>
      </c>
      <c r="E25" s="85"/>
      <c r="F25" s="85"/>
      <c r="G25" s="85"/>
      <c r="H25" s="85"/>
      <c r="I25" s="1311"/>
      <c r="J25" s="1311"/>
      <c r="K25" s="1311"/>
      <c r="L25" s="1311"/>
      <c r="M25" s="1311"/>
      <c r="N25" s="1311"/>
      <c r="O25" s="85"/>
      <c r="P25" s="85"/>
      <c r="Q25" s="85">
        <v>0</v>
      </c>
      <c r="R25" s="85"/>
      <c r="S25" s="85">
        <v>5</v>
      </c>
      <c r="T25" s="107">
        <v>2</v>
      </c>
      <c r="U25" s="120">
        <v>0</v>
      </c>
      <c r="V25" s="107">
        <v>0</v>
      </c>
      <c r="W25" s="120">
        <v>0</v>
      </c>
      <c r="X25" s="107">
        <v>7</v>
      </c>
      <c r="Y25" s="168">
        <v>3</v>
      </c>
      <c r="Z25" s="107">
        <v>0</v>
      </c>
      <c r="AA25" s="120">
        <v>0</v>
      </c>
      <c r="AB25" s="107">
        <v>0</v>
      </c>
      <c r="AC25" s="168">
        <v>3</v>
      </c>
      <c r="AD25" s="108">
        <v>21</v>
      </c>
      <c r="AE25" s="168">
        <v>22</v>
      </c>
      <c r="AF25" s="108">
        <v>14</v>
      </c>
      <c r="AG25" s="168">
        <v>0</v>
      </c>
      <c r="AH25" s="108">
        <v>0</v>
      </c>
      <c r="AI25" s="168">
        <v>0</v>
      </c>
      <c r="AJ25" s="108">
        <v>0</v>
      </c>
      <c r="AK25" s="168">
        <v>0</v>
      </c>
      <c r="AL25" s="108">
        <v>0</v>
      </c>
      <c r="AM25" s="168">
        <v>0</v>
      </c>
      <c r="AN25" s="108">
        <v>0</v>
      </c>
      <c r="AO25" s="168">
        <v>0</v>
      </c>
      <c r="AP25" s="108">
        <v>0</v>
      </c>
      <c r="AQ25" s="168">
        <v>0</v>
      </c>
      <c r="AR25" s="108">
        <v>0</v>
      </c>
    </row>
    <row r="26" spans="1:44" ht="34.5">
      <c r="A26" s="156" t="s">
        <v>46</v>
      </c>
      <c r="B26" s="157" t="s">
        <v>8</v>
      </c>
      <c r="C26" s="158" t="s">
        <v>85</v>
      </c>
      <c r="D26" s="105" t="s">
        <v>86</v>
      </c>
      <c r="E26" s="105"/>
      <c r="F26" s="105"/>
      <c r="G26" s="105"/>
      <c r="H26" s="105"/>
      <c r="I26" s="105"/>
      <c r="J26" s="105"/>
      <c r="K26" s="105"/>
      <c r="L26" s="105"/>
      <c r="M26" s="105"/>
      <c r="N26" s="105"/>
      <c r="O26" s="105"/>
      <c r="P26" s="105"/>
      <c r="Q26" s="105"/>
      <c r="R26" s="105"/>
      <c r="S26" s="105"/>
      <c r="T26" s="159">
        <v>0</v>
      </c>
      <c r="U26" s="160">
        <v>0</v>
      </c>
      <c r="V26" s="159">
        <v>0</v>
      </c>
      <c r="W26" s="160">
        <v>0</v>
      </c>
      <c r="X26" s="159">
        <v>0</v>
      </c>
      <c r="Y26" s="161">
        <v>0</v>
      </c>
      <c r="Z26" s="159">
        <v>0</v>
      </c>
      <c r="AA26" s="160">
        <v>0</v>
      </c>
      <c r="AB26" s="159">
        <v>0</v>
      </c>
      <c r="AC26" s="161">
        <v>0</v>
      </c>
      <c r="AD26" s="162">
        <v>0</v>
      </c>
      <c r="AE26" s="161">
        <v>0</v>
      </c>
      <c r="AF26" s="162">
        <v>0</v>
      </c>
      <c r="AG26" s="161">
        <v>0</v>
      </c>
      <c r="AH26" s="162">
        <v>0</v>
      </c>
      <c r="AI26" s="161">
        <v>0</v>
      </c>
      <c r="AJ26" s="162">
        <v>0</v>
      </c>
      <c r="AK26" s="161">
        <v>0</v>
      </c>
      <c r="AL26" s="162">
        <v>0</v>
      </c>
      <c r="AM26" s="161">
        <v>0</v>
      </c>
      <c r="AN26" s="162">
        <v>0</v>
      </c>
      <c r="AO26" s="161">
        <v>0</v>
      </c>
      <c r="AP26" s="162">
        <v>0</v>
      </c>
      <c r="AQ26" s="161">
        <v>0</v>
      </c>
      <c r="AR26" s="162">
        <v>0</v>
      </c>
    </row>
    <row r="27" spans="1:44" ht="34.5">
      <c r="A27" s="164"/>
      <c r="B27" s="165" t="s">
        <v>225</v>
      </c>
      <c r="C27" s="85"/>
      <c r="D27" s="85"/>
      <c r="E27" s="85"/>
      <c r="F27" s="85"/>
      <c r="G27" s="85"/>
      <c r="H27" s="85"/>
      <c r="I27" s="85"/>
      <c r="J27" s="85"/>
      <c r="K27" s="85"/>
      <c r="L27" s="85"/>
      <c r="M27" s="85"/>
      <c r="N27" s="85"/>
      <c r="O27" s="85"/>
      <c r="P27" s="85"/>
      <c r="Q27" s="85"/>
      <c r="R27" s="85"/>
      <c r="S27" s="85"/>
      <c r="T27" s="107"/>
      <c r="U27" s="120"/>
      <c r="V27" s="107"/>
      <c r="W27" s="120"/>
      <c r="X27" s="107"/>
      <c r="Y27" s="120"/>
      <c r="Z27" s="107"/>
      <c r="AA27" s="120"/>
      <c r="AB27" s="107"/>
      <c r="AC27" s="120"/>
      <c r="AD27" s="107"/>
      <c r="AE27" s="120"/>
      <c r="AF27" s="107"/>
      <c r="AG27" s="120">
        <v>11</v>
      </c>
      <c r="AH27" s="107">
        <v>0</v>
      </c>
      <c r="AI27" s="120"/>
      <c r="AJ27" s="107"/>
      <c r="AK27" s="120"/>
      <c r="AL27" s="107"/>
      <c r="AM27" s="120"/>
      <c r="AN27" s="107"/>
      <c r="AO27" s="120"/>
      <c r="AP27" s="107"/>
      <c r="AQ27" s="120"/>
      <c r="AR27" s="107"/>
    </row>
    <row r="28" spans="1:44" s="118" customFormat="1" ht="35.25" thickBot="1">
      <c r="A28" s="153"/>
      <c r="B28" s="154"/>
      <c r="C28" s="163"/>
      <c r="D28" s="163"/>
      <c r="E28" s="154"/>
      <c r="F28" s="154"/>
      <c r="G28" s="154"/>
      <c r="H28" s="154"/>
      <c r="I28" s="154"/>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row>
    <row r="29" spans="1:44" ht="35.25" thickBot="1">
      <c r="A29" s="93" t="s">
        <v>180</v>
      </c>
      <c r="B29" s="94"/>
      <c r="C29" s="94"/>
      <c r="D29" s="94"/>
      <c r="E29" s="94"/>
      <c r="F29" s="94"/>
      <c r="G29" s="94"/>
      <c r="H29" s="94">
        <f t="shared" ref="H29:Y31" si="0">SUM(H10:H26)</f>
        <v>20</v>
      </c>
      <c r="I29" s="94">
        <f t="shared" si="0"/>
        <v>67</v>
      </c>
      <c r="J29" s="94">
        <f t="shared" si="0"/>
        <v>103</v>
      </c>
      <c r="K29" s="94">
        <f t="shared" si="0"/>
        <v>105</v>
      </c>
      <c r="L29" s="94">
        <f t="shared" si="0"/>
        <v>64</v>
      </c>
      <c r="M29" s="94">
        <f t="shared" si="0"/>
        <v>122</v>
      </c>
      <c r="N29" s="94">
        <f t="shared" si="0"/>
        <v>137</v>
      </c>
      <c r="O29" s="94">
        <f t="shared" si="0"/>
        <v>321</v>
      </c>
      <c r="P29" s="94">
        <f t="shared" si="0"/>
        <v>218</v>
      </c>
      <c r="Q29" s="94">
        <f t="shared" si="0"/>
        <v>225</v>
      </c>
      <c r="R29" s="94">
        <f t="shared" si="0"/>
        <v>166</v>
      </c>
      <c r="S29" s="94">
        <f t="shared" si="0"/>
        <v>80</v>
      </c>
      <c r="T29" s="149">
        <f t="shared" si="0"/>
        <v>151</v>
      </c>
      <c r="U29" s="124">
        <f t="shared" si="0"/>
        <v>82</v>
      </c>
      <c r="V29" s="149">
        <f t="shared" si="0"/>
        <v>235</v>
      </c>
      <c r="W29" s="124">
        <f t="shared" si="0"/>
        <v>24</v>
      </c>
      <c r="X29" s="149">
        <f t="shared" si="0"/>
        <v>232</v>
      </c>
      <c r="Y29" s="127">
        <f t="shared" si="0"/>
        <v>216</v>
      </c>
      <c r="Z29" s="149"/>
      <c r="AA29" s="124">
        <f t="shared" ref="AA29:AF31" si="1">SUM(AA10:AA26)</f>
        <v>21</v>
      </c>
      <c r="AB29" s="149">
        <f t="shared" si="1"/>
        <v>27</v>
      </c>
      <c r="AC29" s="127">
        <f t="shared" si="1"/>
        <v>131</v>
      </c>
      <c r="AD29" s="152">
        <f t="shared" si="1"/>
        <v>115</v>
      </c>
      <c r="AE29" s="127">
        <f t="shared" si="1"/>
        <v>180</v>
      </c>
      <c r="AF29" s="152">
        <f t="shared" si="1"/>
        <v>228</v>
      </c>
      <c r="AG29" s="127">
        <f>SUM(AG10:AG27)</f>
        <v>11</v>
      </c>
      <c r="AH29" s="152">
        <f>SUM(AH10:AH27)</f>
        <v>0</v>
      </c>
      <c r="AI29" s="127">
        <f>SUM(AI10:AI26)</f>
        <v>30</v>
      </c>
      <c r="AJ29" s="152">
        <f t="shared" ref="AJ29" si="2">SUM(AJ10:AJ26)</f>
        <v>0</v>
      </c>
      <c r="AK29" s="127">
        <f>SUM(AK10:AK26)</f>
        <v>142</v>
      </c>
      <c r="AL29" s="152">
        <f t="shared" ref="AL29" si="3">SUM(AL10:AL26)</f>
        <v>63</v>
      </c>
      <c r="AM29" s="127">
        <f>SUM(AM10:AM26)</f>
        <v>188</v>
      </c>
      <c r="AN29" s="152">
        <f t="shared" ref="AN29:AR29" si="4">SUM(AN10:AN26)</f>
        <v>55</v>
      </c>
      <c r="AO29" s="127">
        <f t="shared" si="4"/>
        <v>179</v>
      </c>
      <c r="AP29" s="152">
        <f t="shared" si="4"/>
        <v>0</v>
      </c>
      <c r="AQ29" s="127">
        <f t="shared" si="4"/>
        <v>8</v>
      </c>
      <c r="AR29" s="152">
        <f t="shared" si="4"/>
        <v>0</v>
      </c>
    </row>
    <row r="30" spans="1:44" ht="15.75" thickBot="1">
      <c r="AN30" s="169"/>
      <c r="AO30" s="169"/>
      <c r="AQ30" s="169"/>
    </row>
    <row r="31" spans="1:44" ht="35.25" thickBot="1">
      <c r="A31" s="93" t="s">
        <v>226</v>
      </c>
      <c r="B31" s="94"/>
      <c r="C31" s="94"/>
      <c r="D31" s="94"/>
      <c r="E31" s="94"/>
      <c r="F31" s="94"/>
      <c r="G31" s="94"/>
      <c r="H31" s="94">
        <f t="shared" si="0"/>
        <v>20</v>
      </c>
      <c r="I31" s="94">
        <f t="shared" si="0"/>
        <v>67</v>
      </c>
      <c r="J31" s="94">
        <f t="shared" si="0"/>
        <v>103</v>
      </c>
      <c r="K31" s="94">
        <f t="shared" si="0"/>
        <v>105</v>
      </c>
      <c r="L31" s="94">
        <f t="shared" si="0"/>
        <v>64</v>
      </c>
      <c r="M31" s="94">
        <f t="shared" si="0"/>
        <v>122</v>
      </c>
      <c r="N31" s="94">
        <f t="shared" si="0"/>
        <v>137</v>
      </c>
      <c r="O31" s="94">
        <f t="shared" si="0"/>
        <v>319</v>
      </c>
      <c r="P31" s="94">
        <f t="shared" si="0"/>
        <v>218</v>
      </c>
      <c r="Q31" s="94">
        <f t="shared" si="0"/>
        <v>225</v>
      </c>
      <c r="R31" s="94">
        <f t="shared" si="0"/>
        <v>166</v>
      </c>
      <c r="S31" s="94">
        <f t="shared" si="0"/>
        <v>80</v>
      </c>
      <c r="T31" s="149">
        <f t="shared" si="0"/>
        <v>148</v>
      </c>
      <c r="U31" s="124">
        <f t="shared" si="0"/>
        <v>81</v>
      </c>
      <c r="V31" s="149">
        <f t="shared" si="0"/>
        <v>235</v>
      </c>
      <c r="W31" s="124">
        <f t="shared" si="0"/>
        <v>24</v>
      </c>
      <c r="X31" s="149">
        <f t="shared" si="0"/>
        <v>232</v>
      </c>
      <c r="Y31" s="127">
        <f t="shared" si="0"/>
        <v>216</v>
      </c>
      <c r="Z31" s="149"/>
      <c r="AA31" s="124">
        <f t="shared" si="1"/>
        <v>21</v>
      </c>
      <c r="AB31" s="149">
        <f t="shared" si="1"/>
        <v>27</v>
      </c>
      <c r="AC31" s="127">
        <f t="shared" si="1"/>
        <v>131</v>
      </c>
      <c r="AD31" s="152">
        <f t="shared" si="1"/>
        <v>115</v>
      </c>
      <c r="AE31" s="127">
        <f t="shared" si="1"/>
        <v>180</v>
      </c>
      <c r="AF31" s="152">
        <f t="shared" si="1"/>
        <v>228</v>
      </c>
      <c r="AG31" s="1312">
        <f>AG29+AH29</f>
        <v>11</v>
      </c>
      <c r="AH31" s="1313"/>
      <c r="AI31" s="1312">
        <f>AI29+AJ29</f>
        <v>30</v>
      </c>
      <c r="AJ31" s="1313"/>
      <c r="AK31" s="1312">
        <f>AK29+AL29</f>
        <v>205</v>
      </c>
      <c r="AL31" s="1313"/>
      <c r="AM31" s="1312">
        <f>AM29+AN29</f>
        <v>243</v>
      </c>
      <c r="AN31" s="1313"/>
      <c r="AO31" s="1312">
        <f>AO29+AP29</f>
        <v>179</v>
      </c>
      <c r="AP31" s="1313"/>
      <c r="AQ31" s="1312">
        <f>AQ29+AR29</f>
        <v>8</v>
      </c>
      <c r="AR31" s="1313"/>
    </row>
    <row r="38" spans="1:39" ht="27.75" customHeight="1">
      <c r="A38" s="116" t="s">
        <v>217</v>
      </c>
    </row>
    <row r="42" spans="1:39" ht="31.5">
      <c r="A42" s="170"/>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t="s">
        <v>227</v>
      </c>
      <c r="AJ42" s="171" t="s">
        <v>228</v>
      </c>
      <c r="AK42" s="169" t="s">
        <v>230</v>
      </c>
      <c r="AL42" s="169" t="s">
        <v>231</v>
      </c>
      <c r="AM42" s="169" t="s">
        <v>232</v>
      </c>
    </row>
    <row r="43" spans="1:39" ht="28.5" customHeight="1">
      <c r="A43" s="170"/>
      <c r="B43" s="171" t="s">
        <v>229</v>
      </c>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c r="AA43" s="171"/>
      <c r="AB43" s="171"/>
      <c r="AC43" s="171"/>
      <c r="AD43" s="171"/>
      <c r="AE43" s="171"/>
      <c r="AF43" s="171"/>
      <c r="AG43" s="171" t="s">
        <v>223</v>
      </c>
      <c r="AH43" s="171" t="s">
        <v>224</v>
      </c>
      <c r="AI43" s="171"/>
      <c r="AJ43" s="171"/>
    </row>
    <row r="44" spans="1:39" ht="28.5" customHeight="1">
      <c r="A44" s="173">
        <v>40271</v>
      </c>
      <c r="B44" s="171">
        <v>11</v>
      </c>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v>11</v>
      </c>
      <c r="AH44" s="171">
        <v>0</v>
      </c>
      <c r="AI44" s="174">
        <f>DATE(AK44,AL44,AM44)</f>
        <v>40271</v>
      </c>
      <c r="AJ44" s="171">
        <f>WEEKNUM(AI44)</f>
        <v>14</v>
      </c>
      <c r="AK44" s="169">
        <v>2010</v>
      </c>
      <c r="AL44" s="169">
        <v>4</v>
      </c>
      <c r="AM44" s="169">
        <v>3</v>
      </c>
    </row>
    <row r="45" spans="1:39" ht="28.5" customHeight="1">
      <c r="A45" s="172">
        <v>40326</v>
      </c>
      <c r="B45" s="171">
        <v>30</v>
      </c>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1"/>
      <c r="AB45" s="171"/>
      <c r="AC45" s="171"/>
      <c r="AD45" s="171"/>
      <c r="AE45" s="171"/>
      <c r="AF45" s="171"/>
      <c r="AG45" s="171">
        <v>30</v>
      </c>
      <c r="AH45" s="171">
        <v>0</v>
      </c>
      <c r="AI45" s="174">
        <f t="shared" ref="AI45:AI49" si="5">DATE(AK45,AL45,AM45)</f>
        <v>40326</v>
      </c>
      <c r="AJ45" s="171">
        <f t="shared" ref="AJ45:AJ49" si="6">WEEKNUM(AI45)</f>
        <v>22</v>
      </c>
      <c r="AK45" s="169">
        <v>2010</v>
      </c>
      <c r="AL45" s="169">
        <v>5</v>
      </c>
      <c r="AM45" s="169">
        <v>28</v>
      </c>
    </row>
    <row r="46" spans="1:39" ht="28.5" customHeight="1">
      <c r="A46" s="172">
        <v>40368</v>
      </c>
      <c r="B46" s="171">
        <v>205</v>
      </c>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v>142</v>
      </c>
      <c r="AH46" s="171">
        <v>63</v>
      </c>
      <c r="AI46" s="174">
        <f t="shared" si="5"/>
        <v>40368</v>
      </c>
      <c r="AJ46" s="171">
        <f t="shared" si="6"/>
        <v>28</v>
      </c>
      <c r="AK46" s="169">
        <v>2010</v>
      </c>
      <c r="AL46" s="169">
        <v>7</v>
      </c>
      <c r="AM46" s="169">
        <v>9</v>
      </c>
    </row>
    <row r="47" spans="1:39" ht="28.5" customHeight="1">
      <c r="A47" s="172">
        <v>40393</v>
      </c>
      <c r="B47" s="171">
        <v>243</v>
      </c>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v>188</v>
      </c>
      <c r="AH47" s="171">
        <v>55</v>
      </c>
      <c r="AI47" s="174">
        <f t="shared" si="5"/>
        <v>40393</v>
      </c>
      <c r="AJ47" s="171">
        <f t="shared" si="6"/>
        <v>32</v>
      </c>
      <c r="AK47" s="169">
        <v>2010</v>
      </c>
      <c r="AL47" s="169">
        <v>8</v>
      </c>
      <c r="AM47" s="169">
        <v>3</v>
      </c>
    </row>
    <row r="48" spans="1:39" ht="28.5" customHeight="1">
      <c r="A48" s="172">
        <v>40414</v>
      </c>
      <c r="B48" s="171">
        <v>179</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v>170</v>
      </c>
      <c r="AH48" s="171">
        <v>0</v>
      </c>
      <c r="AI48" s="174">
        <f t="shared" si="5"/>
        <v>40414</v>
      </c>
      <c r="AJ48" s="171">
        <f t="shared" si="6"/>
        <v>35</v>
      </c>
      <c r="AK48" s="169">
        <v>2010</v>
      </c>
      <c r="AL48" s="169">
        <v>8</v>
      </c>
      <c r="AM48" s="169">
        <v>24</v>
      </c>
    </row>
    <row r="49" spans="1:39" ht="28.5" customHeight="1">
      <c r="A49" s="172">
        <v>40485</v>
      </c>
      <c r="B49" s="171">
        <v>8</v>
      </c>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v>8</v>
      </c>
      <c r="AH49" s="171">
        <v>0</v>
      </c>
      <c r="AI49" s="174">
        <f t="shared" si="5"/>
        <v>40485</v>
      </c>
      <c r="AJ49" s="171">
        <f t="shared" si="6"/>
        <v>45</v>
      </c>
      <c r="AK49" s="169">
        <v>2010</v>
      </c>
      <c r="AL49" s="169">
        <v>11</v>
      </c>
      <c r="AM49" s="169">
        <v>3</v>
      </c>
    </row>
    <row r="55" spans="1:39" ht="31.5">
      <c r="AG55" s="171"/>
    </row>
    <row r="56" spans="1:39" ht="31.5">
      <c r="B56" s="171" t="s">
        <v>229</v>
      </c>
      <c r="AG56" s="171" t="s">
        <v>233</v>
      </c>
    </row>
    <row r="57" spans="1:39" ht="31.5">
      <c r="B57" s="171">
        <v>11</v>
      </c>
      <c r="AG57" s="171">
        <v>14</v>
      </c>
    </row>
    <row r="58" spans="1:39" ht="31.5">
      <c r="B58" s="171">
        <v>30</v>
      </c>
      <c r="AG58" s="171">
        <v>22</v>
      </c>
    </row>
    <row r="59" spans="1:39" ht="31.5">
      <c r="B59" s="171">
        <v>205</v>
      </c>
      <c r="AG59" s="171">
        <v>28</v>
      </c>
    </row>
    <row r="60" spans="1:39" ht="31.5">
      <c r="B60" s="171">
        <v>243</v>
      </c>
      <c r="AG60" s="171">
        <v>32</v>
      </c>
    </row>
    <row r="61" spans="1:39" ht="31.5">
      <c r="B61" s="171">
        <v>179</v>
      </c>
      <c r="AG61" s="171">
        <v>35</v>
      </c>
    </row>
    <row r="62" spans="1:39" ht="31.5">
      <c r="B62" s="171">
        <v>8</v>
      </c>
      <c r="AG62" s="171">
        <v>45</v>
      </c>
    </row>
  </sheetData>
  <mergeCells count="43">
    <mergeCell ref="AQ31:AR31"/>
    <mergeCell ref="I24:I25"/>
    <mergeCell ref="J24:J25"/>
    <mergeCell ref="K24:K25"/>
    <mergeCell ref="L24:L25"/>
    <mergeCell ref="M24:M25"/>
    <mergeCell ref="N24:N25"/>
    <mergeCell ref="AG31:AH31"/>
    <mergeCell ref="AI31:AJ31"/>
    <mergeCell ref="AK31:AL31"/>
    <mergeCell ref="AM31:AN31"/>
    <mergeCell ref="AO31:AP31"/>
    <mergeCell ref="I18:I19"/>
    <mergeCell ref="J18:J19"/>
    <mergeCell ref="K18:K19"/>
    <mergeCell ref="L18:L19"/>
    <mergeCell ref="M18:M19"/>
    <mergeCell ref="N18:N19"/>
    <mergeCell ref="AG7:AH7"/>
    <mergeCell ref="AI7:AJ7"/>
    <mergeCell ref="AK7:AL7"/>
    <mergeCell ref="AM7:AN7"/>
    <mergeCell ref="AO7:AP7"/>
    <mergeCell ref="AQ7:AR7"/>
    <mergeCell ref="AG6:AH6"/>
    <mergeCell ref="AI6:AJ6"/>
    <mergeCell ref="AK6:AL6"/>
    <mergeCell ref="AM6:AN6"/>
    <mergeCell ref="AO6:AP6"/>
    <mergeCell ref="AQ6:AR6"/>
    <mergeCell ref="AQ4:AR4"/>
    <mergeCell ref="AG5:AH5"/>
    <mergeCell ref="AI5:AJ5"/>
    <mergeCell ref="AK5:AL5"/>
    <mergeCell ref="AM5:AN5"/>
    <mergeCell ref="AO5:AP5"/>
    <mergeCell ref="AQ5:AR5"/>
    <mergeCell ref="AO4:AP4"/>
    <mergeCell ref="A1:Y1"/>
    <mergeCell ref="AG4:AH4"/>
    <mergeCell ref="AI4:AJ4"/>
    <mergeCell ref="AK4:AL4"/>
    <mergeCell ref="AM4:AN4"/>
  </mergeCells>
  <pageMargins left="0.7" right="0.7" top="0.75" bottom="0.75" header="0.3" footer="0.3"/>
</worksheet>
</file>

<file path=xl/worksheets/sheet15.xml><?xml version="1.0" encoding="utf-8"?>
<worksheet xmlns="http://schemas.openxmlformats.org/spreadsheetml/2006/main" xmlns:r="http://schemas.openxmlformats.org/officeDocument/2006/relationships">
  <sheetPr>
    <pageSetUpPr fitToPage="1"/>
  </sheetPr>
  <dimension ref="A1:AF42"/>
  <sheetViews>
    <sheetView zoomScale="50" zoomScaleNormal="50" workbookViewId="0">
      <selection sqref="A1:IV65536"/>
    </sheetView>
  </sheetViews>
  <sheetFormatPr defaultColWidth="8.7109375" defaultRowHeight="15"/>
  <cols>
    <col min="1" max="1" width="65.5703125" customWidth="1"/>
    <col min="2" max="4" width="47.5703125" style="73" customWidth="1"/>
    <col min="5" max="8" width="32.7109375" style="73" hidden="1" customWidth="1"/>
    <col min="9" max="14" width="50.5703125" style="73" hidden="1" customWidth="1"/>
    <col min="15" max="18" width="35.28515625" style="73" hidden="1" customWidth="1"/>
    <col min="19" max="21" width="44.7109375" style="73" hidden="1" customWidth="1"/>
    <col min="22" max="22" width="60.7109375" style="73" hidden="1" customWidth="1"/>
    <col min="23" max="23" width="38.7109375" style="73" hidden="1" customWidth="1"/>
    <col min="24" max="24" width="39.85546875" style="73" hidden="1" customWidth="1"/>
    <col min="25" max="25" width="41.5703125" style="73" hidden="1" customWidth="1"/>
    <col min="26" max="26" width="38.7109375" style="100" hidden="1" customWidth="1"/>
    <col min="27" max="28" width="39.85546875" style="100" customWidth="1"/>
    <col min="29" max="32" width="41.5703125" style="100" customWidth="1"/>
  </cols>
  <sheetData>
    <row r="1" spans="1:32" ht="44.25">
      <c r="A1" s="1315" t="s">
        <v>47</v>
      </c>
      <c r="B1" s="1316"/>
      <c r="C1" s="1316"/>
      <c r="D1" s="1316"/>
      <c r="E1" s="1316"/>
      <c r="F1" s="1316"/>
      <c r="G1" s="1316"/>
      <c r="H1" s="1316"/>
      <c r="I1" s="1316"/>
      <c r="J1" s="1316"/>
      <c r="K1" s="1316"/>
      <c r="L1" s="1316"/>
      <c r="M1" s="1316"/>
      <c r="N1" s="1316"/>
      <c r="O1" s="1316"/>
      <c r="P1" s="1316"/>
      <c r="Q1" s="1316"/>
      <c r="R1" s="1316"/>
      <c r="S1" s="1316"/>
      <c r="T1" s="1316"/>
      <c r="U1" s="1316"/>
      <c r="V1" s="1316"/>
      <c r="W1" s="1316"/>
      <c r="X1" s="1316"/>
      <c r="Y1" s="1316"/>
      <c r="Z1"/>
      <c r="AA1"/>
      <c r="AB1"/>
      <c r="AC1"/>
      <c r="AD1"/>
      <c r="AE1"/>
      <c r="AF1"/>
    </row>
    <row r="3" spans="1:32" ht="15.75" thickBot="1"/>
    <row r="4" spans="1:32" ht="34.5">
      <c r="A4" s="79" t="s">
        <v>186</v>
      </c>
      <c r="B4" s="80"/>
      <c r="C4" s="80"/>
      <c r="D4" s="80"/>
      <c r="E4" s="81">
        <v>30900</v>
      </c>
      <c r="F4" s="81">
        <v>32018</v>
      </c>
      <c r="G4" s="81">
        <v>32030</v>
      </c>
      <c r="H4" s="81">
        <v>32329</v>
      </c>
      <c r="I4" s="81">
        <v>33473</v>
      </c>
      <c r="J4" s="81">
        <v>33474</v>
      </c>
      <c r="K4" s="81">
        <v>33475</v>
      </c>
      <c r="L4" s="81">
        <v>33476</v>
      </c>
      <c r="M4" s="96" t="s">
        <v>55</v>
      </c>
      <c r="N4" s="96" t="s">
        <v>56</v>
      </c>
      <c r="O4" s="81">
        <v>36020</v>
      </c>
      <c r="P4" s="81">
        <v>36029</v>
      </c>
      <c r="Q4" s="81">
        <v>36395</v>
      </c>
      <c r="R4" s="82">
        <v>37839</v>
      </c>
      <c r="S4" s="81">
        <v>38574</v>
      </c>
      <c r="T4" s="81">
        <v>39653</v>
      </c>
      <c r="U4" s="81">
        <v>39654</v>
      </c>
      <c r="V4" s="81">
        <v>39662</v>
      </c>
      <c r="W4" s="81">
        <v>39663</v>
      </c>
      <c r="X4" s="81">
        <v>39675</v>
      </c>
      <c r="Y4" s="83">
        <v>39680</v>
      </c>
      <c r="Z4" s="81">
        <v>39942</v>
      </c>
      <c r="AA4" s="81">
        <v>39978</v>
      </c>
      <c r="AB4" s="81">
        <v>39978</v>
      </c>
      <c r="AC4" s="83">
        <v>40040</v>
      </c>
      <c r="AD4" s="83">
        <v>40045</v>
      </c>
      <c r="AE4" s="83">
        <v>40045</v>
      </c>
      <c r="AF4" s="83">
        <v>40047</v>
      </c>
    </row>
    <row r="5" spans="1:32" ht="34.5">
      <c r="A5" s="84" t="s">
        <v>187</v>
      </c>
      <c r="B5" s="85"/>
      <c r="C5" s="85"/>
      <c r="D5" s="85"/>
      <c r="E5" s="85" t="s">
        <v>58</v>
      </c>
      <c r="F5" s="85" t="s">
        <v>58</v>
      </c>
      <c r="G5" s="85" t="s">
        <v>58</v>
      </c>
      <c r="H5" s="85" t="s">
        <v>58</v>
      </c>
      <c r="I5" s="85" t="s">
        <v>41</v>
      </c>
      <c r="J5" s="85" t="s">
        <v>41</v>
      </c>
      <c r="K5" s="85" t="s">
        <v>41</v>
      </c>
      <c r="L5" s="85" t="s">
        <v>41</v>
      </c>
      <c r="M5" s="85" t="s">
        <v>41</v>
      </c>
      <c r="N5" s="85" t="s">
        <v>41</v>
      </c>
      <c r="O5" s="85" t="s">
        <v>12</v>
      </c>
      <c r="P5" s="85" t="s">
        <v>12</v>
      </c>
      <c r="Q5" s="85" t="s">
        <v>12</v>
      </c>
      <c r="R5" s="85" t="s">
        <v>40</v>
      </c>
      <c r="S5" s="85" t="s">
        <v>11</v>
      </c>
      <c r="T5" s="85" t="s">
        <v>190</v>
      </c>
      <c r="U5" s="85" t="s">
        <v>190</v>
      </c>
      <c r="V5" s="85" t="s">
        <v>1</v>
      </c>
      <c r="W5" s="85" t="s">
        <v>0</v>
      </c>
      <c r="X5" s="85" t="s">
        <v>190</v>
      </c>
      <c r="Y5" s="86" t="s">
        <v>190</v>
      </c>
      <c r="Z5" s="85" t="s">
        <v>11</v>
      </c>
      <c r="AA5" s="85" t="s">
        <v>11</v>
      </c>
      <c r="AB5" s="85" t="s">
        <v>11</v>
      </c>
      <c r="AC5" s="86" t="s">
        <v>190</v>
      </c>
      <c r="AD5" s="86" t="s">
        <v>190</v>
      </c>
      <c r="AE5" s="86" t="s">
        <v>190</v>
      </c>
      <c r="AF5" s="86" t="s">
        <v>190</v>
      </c>
    </row>
    <row r="6" spans="1:32" ht="35.25" thickBot="1">
      <c r="A6" s="87" t="s">
        <v>188</v>
      </c>
      <c r="B6" s="88"/>
      <c r="C6" s="88"/>
      <c r="D6" s="88"/>
      <c r="E6" s="88"/>
      <c r="F6" s="88"/>
      <c r="G6" s="88"/>
      <c r="H6" s="88"/>
      <c r="I6" s="97" t="s">
        <v>57</v>
      </c>
      <c r="J6" s="97" t="s">
        <v>57</v>
      </c>
      <c r="K6" s="97" t="s">
        <v>57</v>
      </c>
      <c r="L6" s="97" t="s">
        <v>57</v>
      </c>
      <c r="M6" s="97" t="s">
        <v>57</v>
      </c>
      <c r="N6" s="97" t="s">
        <v>57</v>
      </c>
      <c r="O6" s="88" t="s">
        <v>13</v>
      </c>
      <c r="P6" s="88" t="s">
        <v>13</v>
      </c>
      <c r="Q6" s="88" t="s">
        <v>13</v>
      </c>
      <c r="R6" s="88" t="s">
        <v>13</v>
      </c>
      <c r="S6" s="88" t="s">
        <v>2</v>
      </c>
      <c r="T6" s="88" t="s">
        <v>2</v>
      </c>
      <c r="U6" s="88" t="s">
        <v>2</v>
      </c>
      <c r="V6" s="88" t="s">
        <v>2</v>
      </c>
      <c r="W6" s="88" t="s">
        <v>2</v>
      </c>
      <c r="X6" s="88" t="s">
        <v>2</v>
      </c>
      <c r="Y6" s="89" t="s">
        <v>2</v>
      </c>
      <c r="Z6" s="88" t="s">
        <v>2</v>
      </c>
      <c r="AA6" s="88" t="s">
        <v>2</v>
      </c>
      <c r="AB6" s="88" t="s">
        <v>2</v>
      </c>
      <c r="AC6" s="89" t="s">
        <v>2</v>
      </c>
      <c r="AD6" s="89" t="s">
        <v>2</v>
      </c>
      <c r="AE6" s="89" t="s">
        <v>2</v>
      </c>
      <c r="AF6" s="89" t="s">
        <v>2</v>
      </c>
    </row>
    <row r="7" spans="1:32" ht="34.5">
      <c r="A7" s="90"/>
      <c r="B7" s="91"/>
      <c r="C7" s="91"/>
      <c r="D7" s="91"/>
      <c r="E7" s="91"/>
      <c r="F7" s="91"/>
      <c r="G7" s="91"/>
      <c r="H7" s="91"/>
      <c r="I7" s="91"/>
      <c r="J7" s="91"/>
      <c r="K7" s="91"/>
      <c r="L7" s="91"/>
      <c r="M7" s="91"/>
      <c r="N7" s="91"/>
      <c r="O7" s="91"/>
      <c r="P7" s="91"/>
      <c r="Q7" s="91"/>
      <c r="R7" s="91"/>
      <c r="S7" s="91"/>
      <c r="T7" s="91"/>
      <c r="U7" s="91"/>
      <c r="V7" s="91"/>
      <c r="W7" s="91"/>
      <c r="X7" s="91"/>
      <c r="Y7" s="91"/>
      <c r="Z7" s="91" t="s">
        <v>197</v>
      </c>
      <c r="AA7" s="101">
        <v>0.60069444444444442</v>
      </c>
      <c r="AB7" s="101">
        <v>0.63611111111111118</v>
      </c>
      <c r="AC7" s="101">
        <v>0.70208333333333339</v>
      </c>
      <c r="AD7" s="101">
        <v>0.6069444444444444</v>
      </c>
      <c r="AE7" s="101">
        <v>0.69305555555555554</v>
      </c>
      <c r="AF7" s="101">
        <v>0.58263888888888882</v>
      </c>
    </row>
    <row r="8" spans="1:32" ht="34.5">
      <c r="A8" s="90" t="s">
        <v>189</v>
      </c>
      <c r="B8" s="91"/>
      <c r="C8" s="91"/>
      <c r="D8" s="91"/>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row>
    <row r="9" spans="1:32" ht="35.25" thickBot="1">
      <c r="A9" s="90" t="s">
        <v>10</v>
      </c>
      <c r="B9" s="91" t="s">
        <v>42</v>
      </c>
      <c r="C9" s="91" t="s">
        <v>59</v>
      </c>
      <c r="D9" s="91" t="s">
        <v>60</v>
      </c>
      <c r="E9" s="91"/>
      <c r="F9" s="91"/>
      <c r="G9" s="91"/>
      <c r="H9" s="91"/>
      <c r="I9" s="91"/>
      <c r="J9" s="91"/>
      <c r="K9" s="91"/>
      <c r="L9" s="91"/>
      <c r="M9" s="91"/>
      <c r="N9" s="91"/>
      <c r="O9" s="91"/>
      <c r="P9" s="91"/>
      <c r="Q9" s="91"/>
      <c r="R9" s="91"/>
      <c r="S9" s="91"/>
      <c r="T9" s="91"/>
      <c r="U9" s="91"/>
      <c r="V9" s="91"/>
      <c r="W9" s="91"/>
      <c r="X9" s="91"/>
      <c r="Y9" s="91"/>
      <c r="Z9" s="91"/>
      <c r="AA9" s="91"/>
      <c r="AB9" s="91"/>
      <c r="AC9" s="91"/>
      <c r="AD9" s="91"/>
      <c r="AE9" s="91"/>
      <c r="AF9" s="91"/>
    </row>
    <row r="10" spans="1:32" ht="34.5">
      <c r="A10" s="79" t="s">
        <v>171</v>
      </c>
      <c r="B10" s="80" t="s">
        <v>123</v>
      </c>
      <c r="C10" s="80" t="s">
        <v>61</v>
      </c>
      <c r="D10" s="80" t="s">
        <v>62</v>
      </c>
      <c r="E10" s="80"/>
      <c r="F10" s="80"/>
      <c r="G10" s="80"/>
      <c r="H10" s="80"/>
      <c r="I10" s="80"/>
      <c r="J10" s="80"/>
      <c r="K10" s="80"/>
      <c r="L10" s="80"/>
      <c r="M10" s="80"/>
      <c r="N10" s="80"/>
      <c r="O10" s="80">
        <v>2</v>
      </c>
      <c r="P10" s="80">
        <v>0</v>
      </c>
      <c r="Q10" s="80">
        <v>0</v>
      </c>
      <c r="R10" s="80">
        <v>0</v>
      </c>
      <c r="S10" s="80">
        <v>0</v>
      </c>
      <c r="T10" s="80">
        <v>3</v>
      </c>
      <c r="U10" s="80">
        <v>1</v>
      </c>
      <c r="V10" s="80">
        <v>0</v>
      </c>
      <c r="W10" s="80">
        <v>0</v>
      </c>
      <c r="X10" s="80">
        <v>0</v>
      </c>
      <c r="Y10" s="92">
        <v>0</v>
      </c>
      <c r="Z10" s="80">
        <v>0</v>
      </c>
      <c r="AA10" s="80">
        <v>0</v>
      </c>
      <c r="AB10" s="80">
        <v>0</v>
      </c>
      <c r="AC10" s="92">
        <v>0</v>
      </c>
      <c r="AD10" s="92">
        <v>0</v>
      </c>
      <c r="AE10" s="92">
        <v>0</v>
      </c>
      <c r="AF10" s="92">
        <v>0</v>
      </c>
    </row>
    <row r="11" spans="1:32" ht="34.5">
      <c r="A11" s="102" t="s">
        <v>214</v>
      </c>
      <c r="B11" s="103" t="s">
        <v>191</v>
      </c>
      <c r="C11" s="103" t="s">
        <v>193</v>
      </c>
      <c r="D11" s="103" t="s">
        <v>194</v>
      </c>
      <c r="E11" s="103"/>
      <c r="F11" s="103"/>
      <c r="G11" s="103"/>
      <c r="H11" s="103"/>
      <c r="I11" s="103"/>
      <c r="J11" s="103"/>
      <c r="K11" s="103"/>
      <c r="L11" s="103"/>
      <c r="M11" s="103"/>
      <c r="N11" s="103"/>
      <c r="O11" s="103"/>
      <c r="P11" s="103"/>
      <c r="Q11" s="103"/>
      <c r="R11" s="103"/>
      <c r="S11" s="103"/>
      <c r="T11" s="103"/>
      <c r="U11" s="103"/>
      <c r="V11" s="103"/>
      <c r="W11" s="103"/>
      <c r="X11" s="103"/>
      <c r="Y11" s="104"/>
      <c r="Z11" s="103"/>
      <c r="AA11" s="103">
        <v>0</v>
      </c>
      <c r="AB11" s="103">
        <v>0</v>
      </c>
      <c r="AC11" s="104">
        <v>0</v>
      </c>
      <c r="AD11" s="104">
        <v>0</v>
      </c>
      <c r="AE11" s="104">
        <v>0</v>
      </c>
      <c r="AF11" s="104">
        <v>0</v>
      </c>
    </row>
    <row r="12" spans="1:32" ht="34.5">
      <c r="A12" s="102" t="s">
        <v>215</v>
      </c>
      <c r="B12" s="103" t="s">
        <v>192</v>
      </c>
      <c r="C12" s="103" t="s">
        <v>195</v>
      </c>
      <c r="D12" s="103" t="s">
        <v>196</v>
      </c>
      <c r="E12" s="103"/>
      <c r="F12" s="103"/>
      <c r="G12" s="103"/>
      <c r="H12" s="103"/>
      <c r="I12" s="103"/>
      <c r="J12" s="103"/>
      <c r="K12" s="103"/>
      <c r="L12" s="103"/>
      <c r="M12" s="103"/>
      <c r="N12" s="103"/>
      <c r="O12" s="103"/>
      <c r="P12" s="103"/>
      <c r="Q12" s="103"/>
      <c r="R12" s="103"/>
      <c r="S12" s="103"/>
      <c r="T12" s="103"/>
      <c r="U12" s="103"/>
      <c r="V12" s="103"/>
      <c r="W12" s="103"/>
      <c r="X12" s="103"/>
      <c r="Y12" s="104"/>
      <c r="Z12" s="103"/>
      <c r="AA12" s="103">
        <v>21</v>
      </c>
      <c r="AB12" s="103">
        <v>27</v>
      </c>
      <c r="AC12" s="104">
        <v>0</v>
      </c>
      <c r="AD12" s="104">
        <v>0</v>
      </c>
      <c r="AE12" s="104">
        <v>0</v>
      </c>
      <c r="AF12" s="104">
        <v>0</v>
      </c>
    </row>
    <row r="13" spans="1:32" ht="34.5">
      <c r="A13" s="84" t="s">
        <v>43</v>
      </c>
      <c r="B13" s="85" t="s">
        <v>9</v>
      </c>
      <c r="C13" s="85" t="s">
        <v>63</v>
      </c>
      <c r="D13" s="85" t="s">
        <v>64</v>
      </c>
      <c r="E13" s="85"/>
      <c r="F13" s="85"/>
      <c r="G13" s="85"/>
      <c r="H13" s="85"/>
      <c r="I13" s="85"/>
      <c r="J13" s="85"/>
      <c r="K13" s="85"/>
      <c r="L13" s="85"/>
      <c r="M13" s="85"/>
      <c r="N13" s="85"/>
      <c r="O13" s="85"/>
      <c r="P13" s="85"/>
      <c r="Q13" s="85"/>
      <c r="R13" s="85"/>
      <c r="S13" s="85"/>
      <c r="T13" s="85">
        <f>23+97</f>
        <v>120</v>
      </c>
      <c r="U13" s="85">
        <f>51+2+4</f>
        <v>57</v>
      </c>
      <c r="V13" s="85">
        <f>10+55+57</f>
        <v>122</v>
      </c>
      <c r="W13" s="85">
        <v>17</v>
      </c>
      <c r="X13" s="85">
        <v>0</v>
      </c>
      <c r="Y13" s="86">
        <v>0</v>
      </c>
      <c r="Z13" s="85">
        <v>0</v>
      </c>
      <c r="AA13" s="85">
        <v>0</v>
      </c>
      <c r="AB13" s="85">
        <v>0</v>
      </c>
      <c r="AC13" s="86">
        <v>0</v>
      </c>
      <c r="AD13" s="86">
        <v>0</v>
      </c>
      <c r="AE13" s="86">
        <v>0</v>
      </c>
      <c r="AF13" s="86">
        <v>0</v>
      </c>
    </row>
    <row r="14" spans="1:32" ht="34.5">
      <c r="A14" s="84" t="s">
        <v>213</v>
      </c>
      <c r="B14" s="85" t="s">
        <v>198</v>
      </c>
      <c r="C14" s="85" t="s">
        <v>208</v>
      </c>
      <c r="D14" s="85" t="s">
        <v>209</v>
      </c>
      <c r="E14" s="85"/>
      <c r="F14" s="85"/>
      <c r="G14" s="85"/>
      <c r="H14" s="85"/>
      <c r="I14" s="105"/>
      <c r="J14" s="105"/>
      <c r="K14" s="105"/>
      <c r="L14" s="105"/>
      <c r="M14" s="105"/>
      <c r="N14" s="105"/>
      <c r="O14" s="85"/>
      <c r="P14" s="85"/>
      <c r="Q14" s="85"/>
      <c r="R14" s="85"/>
      <c r="S14" s="85"/>
      <c r="T14" s="85"/>
      <c r="U14" s="85"/>
      <c r="V14" s="85"/>
      <c r="W14" s="85"/>
      <c r="X14" s="85"/>
      <c r="Y14" s="86"/>
      <c r="Z14" s="85"/>
      <c r="AA14" s="85">
        <v>0</v>
      </c>
      <c r="AB14" s="85">
        <v>0</v>
      </c>
      <c r="AC14" s="86">
        <v>0</v>
      </c>
      <c r="AD14" s="86">
        <v>0</v>
      </c>
      <c r="AE14" s="86">
        <v>0</v>
      </c>
      <c r="AF14" s="86">
        <v>1</v>
      </c>
    </row>
    <row r="15" spans="1:32" ht="34.5">
      <c r="A15" s="84" t="s">
        <v>199</v>
      </c>
      <c r="B15" s="85" t="s">
        <v>210</v>
      </c>
      <c r="C15" s="85" t="s">
        <v>202</v>
      </c>
      <c r="D15" s="85" t="s">
        <v>203</v>
      </c>
      <c r="E15" s="85"/>
      <c r="F15" s="85"/>
      <c r="G15" s="85"/>
      <c r="H15" s="85"/>
      <c r="I15" s="105"/>
      <c r="J15" s="105"/>
      <c r="K15" s="105"/>
      <c r="L15" s="105"/>
      <c r="M15" s="105"/>
      <c r="N15" s="105"/>
      <c r="O15" s="85"/>
      <c r="P15" s="85"/>
      <c r="Q15" s="85"/>
      <c r="R15" s="85"/>
      <c r="S15" s="85"/>
      <c r="T15" s="85"/>
      <c r="U15" s="85"/>
      <c r="V15" s="85"/>
      <c r="W15" s="85"/>
      <c r="X15" s="85"/>
      <c r="Y15" s="86"/>
      <c r="Z15" s="85"/>
      <c r="AA15" s="85">
        <v>0</v>
      </c>
      <c r="AB15" s="85">
        <v>0</v>
      </c>
      <c r="AC15" s="86">
        <v>0</v>
      </c>
      <c r="AD15" s="86">
        <v>0</v>
      </c>
      <c r="AE15" s="86">
        <v>0</v>
      </c>
      <c r="AF15" s="86">
        <v>0</v>
      </c>
    </row>
    <row r="16" spans="1:32" ht="34.5">
      <c r="A16" s="84" t="s">
        <v>200</v>
      </c>
      <c r="B16" s="85" t="s">
        <v>211</v>
      </c>
      <c r="C16" s="85" t="s">
        <v>204</v>
      </c>
      <c r="D16" s="85" t="s">
        <v>205</v>
      </c>
      <c r="E16" s="85"/>
      <c r="F16" s="85"/>
      <c r="G16" s="85"/>
      <c r="H16" s="85"/>
      <c r="I16" s="105"/>
      <c r="J16" s="105"/>
      <c r="K16" s="105"/>
      <c r="L16" s="105"/>
      <c r="M16" s="105"/>
      <c r="N16" s="105"/>
      <c r="O16" s="85"/>
      <c r="P16" s="85"/>
      <c r="Q16" s="85"/>
      <c r="R16" s="85"/>
      <c r="S16" s="85"/>
      <c r="T16" s="85"/>
      <c r="U16" s="85"/>
      <c r="V16" s="85"/>
      <c r="W16" s="85"/>
      <c r="X16" s="85"/>
      <c r="Y16" s="86"/>
      <c r="Z16" s="85"/>
      <c r="AA16" s="85">
        <v>0</v>
      </c>
      <c r="AB16" s="85">
        <v>0</v>
      </c>
      <c r="AC16" s="86">
        <v>0</v>
      </c>
      <c r="AD16" s="86">
        <v>0</v>
      </c>
      <c r="AE16" s="86">
        <v>0</v>
      </c>
      <c r="AF16" s="86">
        <v>0</v>
      </c>
    </row>
    <row r="17" spans="1:32" ht="34.5">
      <c r="A17" s="84" t="s">
        <v>201</v>
      </c>
      <c r="B17" s="85" t="s">
        <v>212</v>
      </c>
      <c r="C17" s="85" t="s">
        <v>206</v>
      </c>
      <c r="D17" s="85" t="s">
        <v>207</v>
      </c>
      <c r="E17" s="85"/>
      <c r="F17" s="85"/>
      <c r="G17" s="85"/>
      <c r="H17" s="85"/>
      <c r="I17" s="105"/>
      <c r="J17" s="105"/>
      <c r="K17" s="105"/>
      <c r="L17" s="105"/>
      <c r="M17" s="105"/>
      <c r="N17" s="105"/>
      <c r="O17" s="85"/>
      <c r="P17" s="85"/>
      <c r="Q17" s="85"/>
      <c r="R17" s="85"/>
      <c r="S17" s="85"/>
      <c r="T17" s="85"/>
      <c r="U17" s="85"/>
      <c r="V17" s="85"/>
      <c r="W17" s="85"/>
      <c r="X17" s="85"/>
      <c r="Y17" s="86"/>
      <c r="Z17" s="85"/>
      <c r="AA17" s="85">
        <v>0</v>
      </c>
      <c r="AB17" s="85">
        <v>0</v>
      </c>
      <c r="AC17" s="86">
        <v>31</v>
      </c>
      <c r="AD17" s="86">
        <v>0</v>
      </c>
      <c r="AE17" s="86">
        <v>0</v>
      </c>
      <c r="AF17" s="86">
        <v>0</v>
      </c>
    </row>
    <row r="18" spans="1:32" ht="34.5">
      <c r="A18" s="84" t="s">
        <v>53</v>
      </c>
      <c r="B18" s="85" t="s">
        <v>168</v>
      </c>
      <c r="C18" s="85" t="s">
        <v>65</v>
      </c>
      <c r="D18" s="85" t="s">
        <v>66</v>
      </c>
      <c r="E18" s="85">
        <v>77</v>
      </c>
      <c r="F18" s="85">
        <v>75</v>
      </c>
      <c r="G18" s="85">
        <v>0</v>
      </c>
      <c r="H18" s="85">
        <v>20</v>
      </c>
      <c r="I18" s="1310">
        <v>65</v>
      </c>
      <c r="J18" s="1310">
        <v>103</v>
      </c>
      <c r="K18" s="1310">
        <v>52</v>
      </c>
      <c r="L18" s="1310">
        <v>28</v>
      </c>
      <c r="M18" s="1310">
        <v>60</v>
      </c>
      <c r="N18" s="1310">
        <v>75</v>
      </c>
      <c r="O18" s="85">
        <v>98</v>
      </c>
      <c r="P18" s="85">
        <v>0</v>
      </c>
      <c r="Q18" s="85">
        <v>35</v>
      </c>
      <c r="R18" s="85">
        <v>0</v>
      </c>
      <c r="S18" s="85">
        <v>0</v>
      </c>
      <c r="T18" s="85">
        <v>0</v>
      </c>
      <c r="U18" s="85">
        <f>1+2</f>
        <v>3</v>
      </c>
      <c r="V18" s="85">
        <v>2</v>
      </c>
      <c r="W18" s="85">
        <v>0</v>
      </c>
      <c r="X18" s="85">
        <v>17</v>
      </c>
      <c r="Y18" s="86">
        <v>0</v>
      </c>
      <c r="Z18" s="85">
        <v>0</v>
      </c>
      <c r="AA18" s="85">
        <v>0</v>
      </c>
      <c r="AB18" s="85">
        <v>0</v>
      </c>
      <c r="AC18" s="86">
        <v>0</v>
      </c>
      <c r="AD18" s="86">
        <v>0</v>
      </c>
      <c r="AE18" s="86">
        <v>0</v>
      </c>
      <c r="AF18" s="86">
        <v>0</v>
      </c>
    </row>
    <row r="19" spans="1:32" ht="34.5">
      <c r="A19" s="84" t="s">
        <v>54</v>
      </c>
      <c r="B19" s="85" t="s">
        <v>134</v>
      </c>
      <c r="C19" s="85" t="s">
        <v>67</v>
      </c>
      <c r="D19" s="85" t="s">
        <v>68</v>
      </c>
      <c r="E19" s="85"/>
      <c r="F19" s="85"/>
      <c r="G19" s="85"/>
      <c r="H19" s="85"/>
      <c r="I19" s="1311"/>
      <c r="J19" s="1311"/>
      <c r="K19" s="1311"/>
      <c r="L19" s="1311"/>
      <c r="M19" s="1311"/>
      <c r="N19" s="1311"/>
      <c r="O19" s="85">
        <v>11</v>
      </c>
      <c r="P19" s="85">
        <v>0</v>
      </c>
      <c r="Q19" s="85">
        <v>0</v>
      </c>
      <c r="R19" s="85">
        <v>0</v>
      </c>
      <c r="S19" s="85">
        <v>0</v>
      </c>
      <c r="T19" s="85">
        <v>6</v>
      </c>
      <c r="U19" s="85">
        <v>0</v>
      </c>
      <c r="V19" s="85">
        <v>17</v>
      </c>
      <c r="W19" s="85">
        <v>6</v>
      </c>
      <c r="X19" s="85">
        <v>0</v>
      </c>
      <c r="Y19" s="86">
        <v>0</v>
      </c>
      <c r="Z19" s="85">
        <v>0</v>
      </c>
      <c r="AA19" s="85">
        <v>0</v>
      </c>
      <c r="AB19" s="85">
        <v>0</v>
      </c>
      <c r="AC19" s="86">
        <v>0</v>
      </c>
      <c r="AD19" s="86">
        <v>0</v>
      </c>
      <c r="AE19" s="86">
        <v>0</v>
      </c>
      <c r="AF19" s="86">
        <v>0</v>
      </c>
    </row>
    <row r="20" spans="1:32" s="109" customFormat="1" ht="34.5">
      <c r="A20" s="110" t="s">
        <v>174</v>
      </c>
      <c r="B20" s="111" t="s">
        <v>3</v>
      </c>
      <c r="C20" s="111" t="s">
        <v>69</v>
      </c>
      <c r="D20" s="111" t="s">
        <v>70</v>
      </c>
      <c r="E20" s="111"/>
      <c r="F20" s="111"/>
      <c r="G20" s="111"/>
      <c r="H20" s="111"/>
      <c r="I20" s="111"/>
      <c r="J20" s="111"/>
      <c r="K20" s="111"/>
      <c r="L20" s="111"/>
      <c r="M20" s="111"/>
      <c r="N20" s="111"/>
      <c r="O20" s="111"/>
      <c r="P20" s="111"/>
      <c r="Q20" s="111"/>
      <c r="R20" s="111"/>
      <c r="S20" s="111">
        <v>0</v>
      </c>
      <c r="T20" s="111">
        <v>0</v>
      </c>
      <c r="U20" s="111">
        <v>0</v>
      </c>
      <c r="V20" s="111">
        <v>0</v>
      </c>
      <c r="W20" s="111">
        <v>0</v>
      </c>
      <c r="X20" s="111">
        <v>0</v>
      </c>
      <c r="Y20" s="112">
        <v>0</v>
      </c>
      <c r="Z20" s="111">
        <v>0</v>
      </c>
      <c r="AA20" s="111">
        <v>0</v>
      </c>
      <c r="AB20" s="111">
        <v>0</v>
      </c>
      <c r="AC20" s="112">
        <v>0</v>
      </c>
      <c r="AD20" s="112">
        <v>0</v>
      </c>
      <c r="AE20" s="112">
        <v>0</v>
      </c>
      <c r="AF20" s="112">
        <v>0</v>
      </c>
    </row>
    <row r="21" spans="1:32" s="109" customFormat="1" ht="34.5">
      <c r="A21" s="106" t="s">
        <v>175</v>
      </c>
      <c r="B21" s="107" t="s">
        <v>218</v>
      </c>
      <c r="C21" s="107" t="s">
        <v>71</v>
      </c>
      <c r="D21" s="107" t="s">
        <v>72</v>
      </c>
      <c r="E21" s="107"/>
      <c r="F21" s="107"/>
      <c r="G21" s="107"/>
      <c r="H21" s="107"/>
      <c r="I21" s="107"/>
      <c r="J21" s="107"/>
      <c r="K21" s="107"/>
      <c r="L21" s="107"/>
      <c r="M21" s="107"/>
      <c r="N21" s="107"/>
      <c r="O21" s="107">
        <f>29+124</f>
        <v>153</v>
      </c>
      <c r="P21" s="107">
        <v>194</v>
      </c>
      <c r="Q21" s="107">
        <v>133</v>
      </c>
      <c r="R21" s="107">
        <v>136</v>
      </c>
      <c r="S21" s="107">
        <v>17</v>
      </c>
      <c r="T21" s="107">
        <v>2</v>
      </c>
      <c r="U21" s="107">
        <v>2</v>
      </c>
      <c r="V21" s="107">
        <v>31</v>
      </c>
      <c r="W21" s="107">
        <v>1</v>
      </c>
      <c r="X21" s="107">
        <v>154</v>
      </c>
      <c r="Y21" s="108">
        <v>174</v>
      </c>
      <c r="Z21" s="107">
        <v>0</v>
      </c>
      <c r="AA21" s="107">
        <v>0</v>
      </c>
      <c r="AB21" s="107">
        <v>0</v>
      </c>
      <c r="AC21" s="108">
        <v>63</v>
      </c>
      <c r="AD21" s="108">
        <v>61</v>
      </c>
      <c r="AE21" s="108">
        <v>100</v>
      </c>
      <c r="AF21" s="108">
        <v>147</v>
      </c>
    </row>
    <row r="22" spans="1:32" ht="34.5">
      <c r="A22" s="84" t="s">
        <v>176</v>
      </c>
      <c r="B22" s="85" t="s">
        <v>5</v>
      </c>
      <c r="C22" s="85" t="s">
        <v>73</v>
      </c>
      <c r="D22" s="85" t="s">
        <v>74</v>
      </c>
      <c r="E22" s="85"/>
      <c r="F22" s="85"/>
      <c r="G22" s="85"/>
      <c r="H22" s="85"/>
      <c r="I22" s="85"/>
      <c r="J22" s="85"/>
      <c r="K22" s="85"/>
      <c r="L22" s="85"/>
      <c r="M22" s="85"/>
      <c r="N22" s="85"/>
      <c r="O22" s="85">
        <v>9</v>
      </c>
      <c r="P22" s="85">
        <v>0</v>
      </c>
      <c r="Q22" s="85">
        <v>0</v>
      </c>
      <c r="R22" s="85">
        <v>2</v>
      </c>
      <c r="S22" s="85">
        <v>2</v>
      </c>
      <c r="T22" s="85">
        <v>0</v>
      </c>
      <c r="U22" s="85">
        <v>0</v>
      </c>
      <c r="V22" s="85">
        <v>0</v>
      </c>
      <c r="W22" s="85">
        <v>0</v>
      </c>
      <c r="X22" s="85">
        <v>0</v>
      </c>
      <c r="Y22" s="86">
        <v>0</v>
      </c>
      <c r="Z22" s="85">
        <v>0</v>
      </c>
      <c r="AA22" s="85">
        <v>0</v>
      </c>
      <c r="AB22" s="85">
        <v>0</v>
      </c>
      <c r="AC22" s="86">
        <v>0</v>
      </c>
      <c r="AD22" s="86">
        <v>0</v>
      </c>
      <c r="AE22" s="86">
        <v>0</v>
      </c>
      <c r="AF22" s="86">
        <v>0</v>
      </c>
    </row>
    <row r="23" spans="1:32" ht="34.5">
      <c r="A23" s="84" t="s">
        <v>44</v>
      </c>
      <c r="B23" s="85" t="s">
        <v>6</v>
      </c>
      <c r="C23" s="85" t="s">
        <v>75</v>
      </c>
      <c r="D23" s="85" t="s">
        <v>76</v>
      </c>
      <c r="E23" s="85"/>
      <c r="F23" s="85"/>
      <c r="G23" s="85"/>
      <c r="H23" s="85"/>
      <c r="I23" s="85"/>
      <c r="J23" s="85"/>
      <c r="K23" s="85"/>
      <c r="L23" s="85"/>
      <c r="M23" s="85"/>
      <c r="N23" s="85"/>
      <c r="O23" s="85"/>
      <c r="P23" s="85"/>
      <c r="Q23" s="85"/>
      <c r="R23" s="85"/>
      <c r="S23" s="85"/>
      <c r="T23" s="85">
        <v>0</v>
      </c>
      <c r="U23" s="85">
        <v>0</v>
      </c>
      <c r="V23" s="85">
        <v>0</v>
      </c>
      <c r="W23" s="85">
        <v>0</v>
      </c>
      <c r="X23" s="85">
        <v>0</v>
      </c>
      <c r="Y23" s="86">
        <v>0</v>
      </c>
      <c r="Z23" s="85">
        <v>0</v>
      </c>
      <c r="AA23" s="85">
        <v>0</v>
      </c>
      <c r="AB23" s="85">
        <v>0</v>
      </c>
      <c r="AC23" s="86">
        <v>0</v>
      </c>
      <c r="AD23" s="86">
        <v>0</v>
      </c>
      <c r="AE23" s="86">
        <v>0</v>
      </c>
      <c r="AF23" s="86">
        <v>0</v>
      </c>
    </row>
    <row r="24" spans="1:32" ht="34.5">
      <c r="A24" s="84" t="s">
        <v>45</v>
      </c>
      <c r="B24" s="85" t="s">
        <v>7</v>
      </c>
      <c r="C24" s="85" t="s">
        <v>77</v>
      </c>
      <c r="D24" s="85" t="s">
        <v>78</v>
      </c>
      <c r="E24" s="85"/>
      <c r="F24" s="85"/>
      <c r="G24" s="85"/>
      <c r="H24" s="85"/>
      <c r="I24" s="85"/>
      <c r="J24" s="85"/>
      <c r="K24" s="85"/>
      <c r="L24" s="85"/>
      <c r="M24" s="85"/>
      <c r="N24" s="85"/>
      <c r="O24" s="85"/>
      <c r="P24" s="85"/>
      <c r="Q24" s="85"/>
      <c r="R24" s="85"/>
      <c r="S24" s="85"/>
      <c r="T24" s="85">
        <v>0</v>
      </c>
      <c r="U24" s="85">
        <v>0</v>
      </c>
      <c r="V24" s="85">
        <v>0</v>
      </c>
      <c r="W24" s="85">
        <v>0</v>
      </c>
      <c r="X24" s="85">
        <v>0</v>
      </c>
      <c r="Y24" s="86">
        <v>0</v>
      </c>
      <c r="Z24" s="85">
        <v>0</v>
      </c>
      <c r="AA24" s="85">
        <v>0</v>
      </c>
      <c r="AB24" s="85">
        <v>0</v>
      </c>
      <c r="AC24" s="86">
        <v>0</v>
      </c>
      <c r="AD24" s="86">
        <v>0</v>
      </c>
      <c r="AE24" s="86">
        <v>0</v>
      </c>
      <c r="AF24" s="86">
        <v>0</v>
      </c>
    </row>
    <row r="25" spans="1:32" ht="34.5">
      <c r="A25" s="84" t="s">
        <v>52</v>
      </c>
      <c r="B25" s="85" t="s">
        <v>137</v>
      </c>
      <c r="C25" s="85" t="s">
        <v>79</v>
      </c>
      <c r="D25" s="85" t="s">
        <v>80</v>
      </c>
      <c r="E25" s="85"/>
      <c r="F25" s="85"/>
      <c r="G25" s="85"/>
      <c r="H25" s="85"/>
      <c r="I25" s="1310">
        <v>2</v>
      </c>
      <c r="J25" s="1310">
        <v>0</v>
      </c>
      <c r="K25" s="1310">
        <v>53</v>
      </c>
      <c r="L25" s="1310">
        <v>36</v>
      </c>
      <c r="M25" s="1310">
        <v>62</v>
      </c>
      <c r="N25" s="1310">
        <v>62</v>
      </c>
      <c r="O25" s="85">
        <v>48</v>
      </c>
      <c r="P25" s="85">
        <v>24</v>
      </c>
      <c r="Q25" s="85">
        <v>57</v>
      </c>
      <c r="R25" s="85">
        <v>28</v>
      </c>
      <c r="S25" s="85">
        <v>56</v>
      </c>
      <c r="T25" s="85">
        <v>18</v>
      </c>
      <c r="U25" s="85">
        <v>19</v>
      </c>
      <c r="V25" s="85">
        <f>19+44</f>
        <v>63</v>
      </c>
      <c r="W25" s="85">
        <v>0</v>
      </c>
      <c r="X25" s="85">
        <v>54</v>
      </c>
      <c r="Y25" s="86">
        <v>39</v>
      </c>
      <c r="Z25" s="85">
        <v>0</v>
      </c>
      <c r="AA25" s="85">
        <v>0</v>
      </c>
      <c r="AB25" s="85">
        <v>0</v>
      </c>
      <c r="AC25" s="86">
        <v>34</v>
      </c>
      <c r="AD25" s="86">
        <v>33</v>
      </c>
      <c r="AE25" s="86">
        <v>58</v>
      </c>
      <c r="AF25" s="86">
        <v>66</v>
      </c>
    </row>
    <row r="26" spans="1:32" ht="34.5">
      <c r="A26" s="98" t="s">
        <v>93</v>
      </c>
      <c r="B26" s="115" t="s">
        <v>216</v>
      </c>
      <c r="C26" s="99" t="s">
        <v>81</v>
      </c>
      <c r="D26" s="99" t="s">
        <v>82</v>
      </c>
      <c r="E26" s="85"/>
      <c r="F26" s="85"/>
      <c r="G26" s="85"/>
      <c r="H26" s="85"/>
      <c r="I26" s="1314"/>
      <c r="J26" s="1314"/>
      <c r="K26" s="1314"/>
      <c r="L26" s="1314"/>
      <c r="M26" s="1314"/>
      <c r="N26" s="1314"/>
      <c r="O26" s="85"/>
      <c r="P26" s="85"/>
      <c r="Q26" s="85"/>
      <c r="R26" s="85"/>
      <c r="S26" s="85"/>
      <c r="T26" s="85"/>
      <c r="U26" s="85"/>
      <c r="V26" s="85"/>
      <c r="W26" s="85"/>
      <c r="X26" s="85"/>
      <c r="Y26" s="86"/>
      <c r="Z26" s="85">
        <v>0</v>
      </c>
      <c r="AA26" s="85">
        <v>0</v>
      </c>
      <c r="AB26" s="85">
        <v>0</v>
      </c>
      <c r="AC26" s="86">
        <v>0</v>
      </c>
      <c r="AD26" s="86">
        <v>0</v>
      </c>
      <c r="AE26" s="86">
        <v>0</v>
      </c>
      <c r="AF26" s="86">
        <v>0</v>
      </c>
    </row>
    <row r="27" spans="1:32" ht="34.5">
      <c r="A27" s="84" t="s">
        <v>51</v>
      </c>
      <c r="B27" s="85" t="s">
        <v>138</v>
      </c>
      <c r="C27" s="85" t="s">
        <v>83</v>
      </c>
      <c r="D27" s="85" t="s">
        <v>84</v>
      </c>
      <c r="E27" s="85"/>
      <c r="F27" s="85"/>
      <c r="G27" s="85"/>
      <c r="H27" s="85"/>
      <c r="I27" s="1311"/>
      <c r="J27" s="1311"/>
      <c r="K27" s="1311"/>
      <c r="L27" s="1311"/>
      <c r="M27" s="1311"/>
      <c r="N27" s="1311"/>
      <c r="O27" s="85"/>
      <c r="P27" s="85"/>
      <c r="Q27" s="85">
        <v>0</v>
      </c>
      <c r="R27" s="85"/>
      <c r="S27" s="85">
        <v>5</v>
      </c>
      <c r="T27" s="85">
        <v>2</v>
      </c>
      <c r="U27" s="85">
        <v>0</v>
      </c>
      <c r="V27" s="85">
        <v>0</v>
      </c>
      <c r="W27" s="85">
        <v>0</v>
      </c>
      <c r="X27" s="85">
        <v>7</v>
      </c>
      <c r="Y27" s="86">
        <v>3</v>
      </c>
      <c r="Z27" s="85">
        <v>0</v>
      </c>
      <c r="AA27" s="85">
        <v>0</v>
      </c>
      <c r="AB27" s="85">
        <v>0</v>
      </c>
      <c r="AC27" s="86">
        <v>3</v>
      </c>
      <c r="AD27" s="86">
        <v>21</v>
      </c>
      <c r="AE27" s="86">
        <v>22</v>
      </c>
      <c r="AF27" s="86">
        <v>14</v>
      </c>
    </row>
    <row r="28" spans="1:32" ht="34.5">
      <c r="A28" s="84" t="s">
        <v>46</v>
      </c>
      <c r="B28" s="85" t="s">
        <v>8</v>
      </c>
      <c r="C28" s="85" t="s">
        <v>85</v>
      </c>
      <c r="D28" s="85" t="s">
        <v>86</v>
      </c>
      <c r="E28" s="85"/>
      <c r="F28" s="85"/>
      <c r="G28" s="85"/>
      <c r="H28" s="85"/>
      <c r="I28" s="85"/>
      <c r="J28" s="85"/>
      <c r="K28" s="85"/>
      <c r="L28" s="85"/>
      <c r="M28" s="85"/>
      <c r="N28" s="85"/>
      <c r="O28" s="85"/>
      <c r="P28" s="85"/>
      <c r="Q28" s="85"/>
      <c r="R28" s="85"/>
      <c r="S28" s="85"/>
      <c r="T28" s="85">
        <v>0</v>
      </c>
      <c r="U28" s="85">
        <v>0</v>
      </c>
      <c r="V28" s="85">
        <v>0</v>
      </c>
      <c r="W28" s="85">
        <v>0</v>
      </c>
      <c r="X28" s="85">
        <v>0</v>
      </c>
      <c r="Y28" s="86">
        <v>0</v>
      </c>
      <c r="Z28" s="85">
        <v>0</v>
      </c>
      <c r="AA28" s="85">
        <v>0</v>
      </c>
      <c r="AB28" s="85">
        <v>0</v>
      </c>
      <c r="AC28" s="86">
        <v>0</v>
      </c>
      <c r="AD28" s="86">
        <v>0</v>
      </c>
      <c r="AE28" s="86">
        <v>0</v>
      </c>
      <c r="AF28" s="86">
        <v>0</v>
      </c>
    </row>
    <row r="29" spans="1:32" s="113" customFormat="1" ht="34.5">
      <c r="A29" s="110" t="s">
        <v>183</v>
      </c>
      <c r="B29" s="111" t="s">
        <v>49</v>
      </c>
      <c r="C29" s="111" t="s">
        <v>87</v>
      </c>
      <c r="D29" s="111" t="s">
        <v>88</v>
      </c>
      <c r="E29" s="111"/>
      <c r="F29" s="111"/>
      <c r="G29" s="111"/>
      <c r="H29" s="111"/>
      <c r="I29" s="111"/>
      <c r="J29" s="111"/>
      <c r="K29" s="111"/>
      <c r="L29" s="111"/>
      <c r="M29" s="111"/>
      <c r="N29" s="111"/>
      <c r="O29" s="111"/>
      <c r="P29" s="111"/>
      <c r="Q29" s="111"/>
      <c r="R29" s="111">
        <v>0</v>
      </c>
      <c r="S29" s="111"/>
      <c r="T29" s="111"/>
      <c r="U29" s="111"/>
      <c r="V29" s="111"/>
      <c r="W29" s="111"/>
      <c r="X29" s="111"/>
      <c r="Y29" s="112"/>
      <c r="Z29" s="111">
        <v>0</v>
      </c>
      <c r="AA29" s="111">
        <v>0</v>
      </c>
      <c r="AB29" s="111">
        <v>0</v>
      </c>
      <c r="AC29" s="112">
        <v>0</v>
      </c>
      <c r="AD29" s="112">
        <v>0</v>
      </c>
      <c r="AE29" s="112">
        <v>0</v>
      </c>
      <c r="AF29" s="112">
        <v>0</v>
      </c>
    </row>
    <row r="30" spans="1:32" s="113" customFormat="1" ht="35.25" thickBot="1">
      <c r="A30" s="110" t="s">
        <v>184</v>
      </c>
      <c r="B30" s="111" t="s">
        <v>48</v>
      </c>
      <c r="C30" s="114" t="s">
        <v>89</v>
      </c>
      <c r="D30" s="114" t="s">
        <v>90</v>
      </c>
      <c r="E30" s="111"/>
      <c r="F30" s="111"/>
      <c r="G30" s="111"/>
      <c r="H30" s="111"/>
      <c r="I30" s="111"/>
      <c r="J30" s="111"/>
      <c r="K30" s="111"/>
      <c r="L30" s="111"/>
      <c r="M30" s="111"/>
      <c r="N30" s="111"/>
      <c r="O30" s="111"/>
      <c r="P30" s="111"/>
      <c r="Q30" s="111"/>
      <c r="R30" s="111">
        <v>0</v>
      </c>
      <c r="S30" s="111"/>
      <c r="T30" s="111"/>
      <c r="U30" s="111"/>
      <c r="V30" s="111"/>
      <c r="W30" s="111"/>
      <c r="X30" s="111"/>
      <c r="Y30" s="112"/>
      <c r="Z30" s="111">
        <v>0</v>
      </c>
      <c r="AA30" s="111">
        <v>0</v>
      </c>
      <c r="AB30" s="111">
        <v>0</v>
      </c>
      <c r="AC30" s="112">
        <v>0</v>
      </c>
      <c r="AD30" s="112">
        <v>0</v>
      </c>
      <c r="AE30" s="112">
        <v>0</v>
      </c>
      <c r="AF30" s="112">
        <v>0</v>
      </c>
    </row>
    <row r="31" spans="1:32" ht="35.25" thickBot="1">
      <c r="A31" s="87" t="s">
        <v>185</v>
      </c>
      <c r="B31" s="88" t="s">
        <v>50</v>
      </c>
      <c r="C31" s="91" t="s">
        <v>91</v>
      </c>
      <c r="D31" s="91" t="s">
        <v>92</v>
      </c>
      <c r="E31" s="88"/>
      <c r="F31" s="88"/>
      <c r="G31" s="88"/>
      <c r="H31" s="88"/>
      <c r="I31" s="88"/>
      <c r="J31" s="88"/>
      <c r="K31" s="88"/>
      <c r="L31" s="88"/>
      <c r="M31" s="88"/>
      <c r="N31" s="88"/>
      <c r="O31" s="88"/>
      <c r="P31" s="88"/>
      <c r="Q31" s="88"/>
      <c r="R31" s="88">
        <v>5</v>
      </c>
      <c r="S31" s="88"/>
      <c r="T31" s="88"/>
      <c r="U31" s="88"/>
      <c r="V31" s="88"/>
      <c r="W31" s="88"/>
      <c r="X31" s="88"/>
      <c r="Y31" s="89"/>
      <c r="Z31" s="88"/>
      <c r="AA31" s="88"/>
      <c r="AB31" s="88"/>
      <c r="AC31" s="89">
        <v>0</v>
      </c>
      <c r="AD31" s="89">
        <v>0</v>
      </c>
      <c r="AE31" s="89">
        <v>0</v>
      </c>
      <c r="AF31" s="89"/>
    </row>
    <row r="32" spans="1:32" ht="35.25" thickBot="1">
      <c r="A32" s="90"/>
      <c r="B32" s="91"/>
      <c r="C32" s="94"/>
      <c r="D32" s="94"/>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row>
    <row r="33" spans="1:32" ht="35.25" thickBot="1">
      <c r="A33" s="93" t="s">
        <v>180</v>
      </c>
      <c r="B33" s="94"/>
      <c r="C33" s="94"/>
      <c r="D33" s="94"/>
      <c r="E33" s="94"/>
      <c r="F33" s="94"/>
      <c r="G33" s="94"/>
      <c r="H33" s="94">
        <f>SUM(H10:H31)</f>
        <v>20</v>
      </c>
      <c r="I33" s="94">
        <f t="shared" ref="I33:N33" si="0">SUM(I10:I31)</f>
        <v>67</v>
      </c>
      <c r="J33" s="94">
        <f t="shared" si="0"/>
        <v>103</v>
      </c>
      <c r="K33" s="94">
        <f t="shared" si="0"/>
        <v>105</v>
      </c>
      <c r="L33" s="94">
        <f t="shared" si="0"/>
        <v>64</v>
      </c>
      <c r="M33" s="94">
        <f t="shared" si="0"/>
        <v>122</v>
      </c>
      <c r="N33" s="94">
        <f t="shared" si="0"/>
        <v>137</v>
      </c>
      <c r="O33" s="94">
        <f>SUM(O10:O31)</f>
        <v>321</v>
      </c>
      <c r="P33" s="94">
        <f t="shared" ref="P33:Y33" si="1">SUM(P10:P31)</f>
        <v>218</v>
      </c>
      <c r="Q33" s="94">
        <f t="shared" si="1"/>
        <v>225</v>
      </c>
      <c r="R33" s="94">
        <f>SUM(R10:R31)</f>
        <v>171</v>
      </c>
      <c r="S33" s="94">
        <f>SUM(S10:S31)</f>
        <v>80</v>
      </c>
      <c r="T33" s="94">
        <f t="shared" si="1"/>
        <v>151</v>
      </c>
      <c r="U33" s="94">
        <f t="shared" si="1"/>
        <v>82</v>
      </c>
      <c r="V33" s="94">
        <f t="shared" si="1"/>
        <v>235</v>
      </c>
      <c r="W33" s="94">
        <f t="shared" si="1"/>
        <v>24</v>
      </c>
      <c r="X33" s="94">
        <f t="shared" si="1"/>
        <v>232</v>
      </c>
      <c r="Y33" s="95">
        <f t="shared" si="1"/>
        <v>216</v>
      </c>
      <c r="Z33" s="94">
        <f t="shared" ref="Z33:AF33" si="2">SUM(Z10:Z31)</f>
        <v>0</v>
      </c>
      <c r="AA33" s="94">
        <f t="shared" si="2"/>
        <v>21</v>
      </c>
      <c r="AB33" s="94">
        <f t="shared" si="2"/>
        <v>27</v>
      </c>
      <c r="AC33" s="95">
        <f t="shared" si="2"/>
        <v>131</v>
      </c>
      <c r="AD33" s="95">
        <f t="shared" si="2"/>
        <v>115</v>
      </c>
      <c r="AE33" s="95">
        <f t="shared" si="2"/>
        <v>180</v>
      </c>
      <c r="AF33" s="95">
        <f t="shared" si="2"/>
        <v>228</v>
      </c>
    </row>
    <row r="42" spans="1:32" ht="27.75" customHeight="1">
      <c r="A42" s="116" t="s">
        <v>217</v>
      </c>
    </row>
  </sheetData>
  <mergeCells count="13">
    <mergeCell ref="A1:Y1"/>
    <mergeCell ref="I18:I19"/>
    <mergeCell ref="J18:J19"/>
    <mergeCell ref="K18:K19"/>
    <mergeCell ref="L18:L19"/>
    <mergeCell ref="M18:M19"/>
    <mergeCell ref="N18:N19"/>
    <mergeCell ref="M25:M27"/>
    <mergeCell ref="N25:N27"/>
    <mergeCell ref="I25:I27"/>
    <mergeCell ref="J25:J27"/>
    <mergeCell ref="K25:K27"/>
    <mergeCell ref="L25:L27"/>
  </mergeCells>
  <pageMargins left="0.7" right="0.7" top="0.75" bottom="0.75" header="0.3" footer="0.3"/>
  <pageSetup scale="26" orientation="landscape" r:id="rId1"/>
</worksheet>
</file>

<file path=xl/worksheets/sheet16.xml><?xml version="1.0" encoding="utf-8"?>
<worksheet xmlns="http://schemas.openxmlformats.org/spreadsheetml/2006/main" xmlns:r="http://schemas.openxmlformats.org/officeDocument/2006/relationships">
  <dimension ref="A1:G18"/>
  <sheetViews>
    <sheetView workbookViewId="0">
      <selection activeCell="K24" sqref="K24"/>
    </sheetView>
  </sheetViews>
  <sheetFormatPr defaultColWidth="8.7109375" defaultRowHeight="15"/>
  <cols>
    <col min="1" max="1" width="20.7109375" customWidth="1"/>
    <col min="2" max="3" width="9.7109375" bestFit="1" customWidth="1"/>
    <col min="4" max="5" width="8.7109375" customWidth="1"/>
    <col min="6" max="7" width="9.7109375" bestFit="1" customWidth="1"/>
  </cols>
  <sheetData>
    <row r="1" spans="1:7" ht="31.5" customHeight="1" thickBot="1">
      <c r="A1" s="3" t="s">
        <v>94</v>
      </c>
      <c r="B1" s="21">
        <v>39653</v>
      </c>
      <c r="C1" s="7">
        <v>39654</v>
      </c>
      <c r="D1" s="10">
        <v>39662</v>
      </c>
      <c r="E1" s="4">
        <v>39663</v>
      </c>
      <c r="F1" s="7">
        <v>39675</v>
      </c>
      <c r="G1" s="22">
        <v>39680</v>
      </c>
    </row>
    <row r="2" spans="1:7" ht="31.5" customHeight="1">
      <c r="A2" s="30" t="s">
        <v>105</v>
      </c>
      <c r="B2" s="31" t="s">
        <v>103</v>
      </c>
      <c r="C2" s="32" t="s">
        <v>103</v>
      </c>
      <c r="D2" s="33" t="s">
        <v>103</v>
      </c>
      <c r="E2" s="34" t="s">
        <v>104</v>
      </c>
      <c r="F2" s="32" t="s">
        <v>103</v>
      </c>
      <c r="G2" s="35" t="s">
        <v>103</v>
      </c>
    </row>
    <row r="3" spans="1:7">
      <c r="A3" s="2" t="s">
        <v>113</v>
      </c>
      <c r="B3" s="24" t="s">
        <v>95</v>
      </c>
      <c r="C3" s="8" t="s">
        <v>97</v>
      </c>
      <c r="D3" s="11" t="s">
        <v>99</v>
      </c>
      <c r="E3" s="5" t="s">
        <v>101</v>
      </c>
      <c r="F3" s="9" t="s">
        <v>108</v>
      </c>
      <c r="G3" s="25" t="s">
        <v>106</v>
      </c>
    </row>
    <row r="4" spans="1:7">
      <c r="A4" s="14" t="s">
        <v>114</v>
      </c>
      <c r="B4" s="26" t="s">
        <v>96</v>
      </c>
      <c r="C4" s="16" t="s">
        <v>98</v>
      </c>
      <c r="D4" s="17" t="s">
        <v>100</v>
      </c>
      <c r="E4" s="15" t="s">
        <v>102</v>
      </c>
      <c r="F4" s="18" t="s">
        <v>109</v>
      </c>
      <c r="G4" s="27" t="s">
        <v>107</v>
      </c>
    </row>
    <row r="5" spans="1:7">
      <c r="A5" s="2"/>
      <c r="B5" s="28">
        <v>2</v>
      </c>
      <c r="C5" s="9">
        <v>1</v>
      </c>
      <c r="D5" s="12">
        <v>19</v>
      </c>
      <c r="E5" s="36">
        <v>1</v>
      </c>
      <c r="F5" s="20">
        <v>54</v>
      </c>
      <c r="G5" s="29">
        <v>173</v>
      </c>
    </row>
    <row r="6" spans="1:7">
      <c r="A6" s="2"/>
      <c r="B6" s="28">
        <v>23</v>
      </c>
      <c r="C6" s="9">
        <f>8+43</f>
        <v>51</v>
      </c>
      <c r="D6" s="12">
        <v>44</v>
      </c>
      <c r="E6" s="19">
        <v>6</v>
      </c>
      <c r="F6" s="9">
        <v>7</v>
      </c>
      <c r="G6" s="25">
        <v>1</v>
      </c>
    </row>
    <row r="7" spans="1:7">
      <c r="A7" s="2"/>
      <c r="B7" s="28">
        <v>97</v>
      </c>
      <c r="C7" s="9">
        <v>2</v>
      </c>
      <c r="D7" s="12">
        <v>31</v>
      </c>
      <c r="E7" s="36">
        <v>17</v>
      </c>
      <c r="F7" s="9">
        <v>52</v>
      </c>
      <c r="G7" s="25">
        <v>3</v>
      </c>
    </row>
    <row r="8" spans="1:7">
      <c r="A8" s="2" t="s">
        <v>116</v>
      </c>
      <c r="B8" s="28">
        <v>6</v>
      </c>
      <c r="C8" s="9">
        <v>2</v>
      </c>
      <c r="D8" s="12">
        <v>17</v>
      </c>
      <c r="E8" s="19"/>
      <c r="F8" s="9">
        <v>102</v>
      </c>
      <c r="G8" s="25">
        <v>39</v>
      </c>
    </row>
    <row r="9" spans="1:7">
      <c r="A9" s="2" t="s">
        <v>117</v>
      </c>
      <c r="B9" s="28">
        <v>2</v>
      </c>
      <c r="C9" s="9">
        <v>1</v>
      </c>
      <c r="D9" s="12">
        <v>2</v>
      </c>
      <c r="E9" s="19"/>
      <c r="F9" s="9">
        <v>17</v>
      </c>
      <c r="G9" s="25"/>
    </row>
    <row r="10" spans="1:7">
      <c r="A10" s="2"/>
      <c r="B10" s="28">
        <v>1</v>
      </c>
      <c r="C10" s="9">
        <v>4</v>
      </c>
      <c r="D10" s="12">
        <v>10</v>
      </c>
      <c r="E10" s="19"/>
      <c r="F10" s="9"/>
      <c r="G10" s="25"/>
    </row>
    <row r="11" spans="1:7">
      <c r="A11" s="2"/>
      <c r="B11" s="28">
        <v>18</v>
      </c>
      <c r="C11" s="9">
        <v>19</v>
      </c>
      <c r="D11" s="12">
        <v>55</v>
      </c>
      <c r="E11" s="19"/>
      <c r="F11" s="9"/>
      <c r="G11" s="25"/>
    </row>
    <row r="12" spans="1:7">
      <c r="A12" s="2"/>
      <c r="B12" s="28">
        <v>2</v>
      </c>
      <c r="C12" s="9">
        <v>2</v>
      </c>
      <c r="D12" s="12">
        <v>57</v>
      </c>
      <c r="E12" s="19"/>
      <c r="F12" s="9"/>
      <c r="G12" s="25"/>
    </row>
    <row r="13" spans="1:7" ht="15.75" thickBot="1">
      <c r="A13" s="2"/>
      <c r="B13" s="28"/>
      <c r="C13" s="9"/>
      <c r="D13" s="12"/>
      <c r="E13" s="19"/>
      <c r="F13" s="9"/>
      <c r="G13" s="25"/>
    </row>
    <row r="14" spans="1:7">
      <c r="A14" s="43" t="s">
        <v>112</v>
      </c>
      <c r="B14" s="44">
        <f t="shared" ref="B14:G14" si="0">SUM(B5:B13)</f>
        <v>151</v>
      </c>
      <c r="C14" s="45">
        <f t="shared" si="0"/>
        <v>82</v>
      </c>
      <c r="D14" s="46">
        <f t="shared" si="0"/>
        <v>235</v>
      </c>
      <c r="E14" s="45">
        <f t="shared" si="0"/>
        <v>24</v>
      </c>
      <c r="F14" s="45">
        <f t="shared" si="0"/>
        <v>232</v>
      </c>
      <c r="G14" s="47">
        <f t="shared" si="0"/>
        <v>216</v>
      </c>
    </row>
    <row r="15" spans="1:7" ht="30">
      <c r="A15" s="38" t="s">
        <v>110</v>
      </c>
      <c r="B15" s="39">
        <v>2</v>
      </c>
      <c r="C15" s="42">
        <v>48</v>
      </c>
      <c r="D15" s="40">
        <v>0</v>
      </c>
      <c r="E15" s="42">
        <v>0</v>
      </c>
      <c r="F15" s="42">
        <v>17</v>
      </c>
      <c r="G15" s="41">
        <v>4</v>
      </c>
    </row>
    <row r="16" spans="1:7" ht="30.75" thickBot="1">
      <c r="A16" s="37" t="s">
        <v>111</v>
      </c>
      <c r="B16" s="23">
        <v>0</v>
      </c>
      <c r="C16" s="13">
        <v>0</v>
      </c>
      <c r="D16" s="1">
        <f>1+2</f>
        <v>3</v>
      </c>
      <c r="E16" s="13">
        <f>2+2</f>
        <v>4</v>
      </c>
      <c r="F16" s="13">
        <v>0</v>
      </c>
      <c r="G16" s="6">
        <v>0</v>
      </c>
    </row>
    <row r="18" spans="1:1">
      <c r="A18" t="s">
        <v>115</v>
      </c>
    </row>
  </sheetData>
  <phoneticPr fontId="4" type="noConversion"/>
  <pageMargins left="0.7" right="0.7" top="0.75" bottom="0.75" header="0.3" footer="0.3"/>
  <pageSetup orientation="landscape" r:id="rId1"/>
  <ignoredErrors>
    <ignoredError sqref="C14:D14 E14" formulaRange="1"/>
  </ignoredErrors>
</worksheet>
</file>

<file path=xl/worksheets/sheet17.xml><?xml version="1.0" encoding="utf-8"?>
<worksheet xmlns="http://schemas.openxmlformats.org/spreadsheetml/2006/main" xmlns:r="http://schemas.openxmlformats.org/officeDocument/2006/relationships">
  <sheetPr>
    <pageSetUpPr fitToPage="1"/>
  </sheetPr>
  <dimension ref="A1:S32"/>
  <sheetViews>
    <sheetView topLeftCell="E1" workbookViewId="0">
      <selection sqref="A1:S32"/>
    </sheetView>
  </sheetViews>
  <sheetFormatPr defaultColWidth="8.7109375" defaultRowHeight="15"/>
  <cols>
    <col min="1" max="3" width="20.7109375" customWidth="1"/>
    <col min="4" max="4" width="9.7109375" bestFit="1" customWidth="1"/>
    <col min="5" max="6" width="20.7109375" customWidth="1"/>
    <col min="7" max="7" width="9.7109375" bestFit="1" customWidth="1"/>
    <col min="8" max="9" width="20.7109375" customWidth="1"/>
    <col min="10" max="10" width="9.7109375" bestFit="1" customWidth="1"/>
    <col min="11" max="12" width="20.7109375" customWidth="1"/>
    <col min="13" max="13" width="9.7109375" bestFit="1" customWidth="1"/>
    <col min="14" max="15" width="20.7109375" customWidth="1"/>
    <col min="16" max="16" width="9.7109375" bestFit="1" customWidth="1"/>
    <col min="17" max="18" width="20.7109375" customWidth="1"/>
    <col min="19" max="19" width="9.7109375" bestFit="1" customWidth="1"/>
  </cols>
  <sheetData>
    <row r="1" spans="1:19" ht="31.5" customHeight="1" thickBot="1">
      <c r="A1" s="3" t="s">
        <v>94</v>
      </c>
      <c r="B1" s="1317">
        <v>39653</v>
      </c>
      <c r="C1" s="1318"/>
      <c r="D1" s="1329"/>
      <c r="E1" s="1317">
        <v>39654</v>
      </c>
      <c r="F1" s="1318"/>
      <c r="G1" s="1329"/>
      <c r="H1" s="1317">
        <v>39662</v>
      </c>
      <c r="I1" s="1318"/>
      <c r="J1" s="1329"/>
      <c r="K1" s="1317">
        <v>39663</v>
      </c>
      <c r="L1" s="1318"/>
      <c r="M1" s="1319"/>
      <c r="N1" s="1317">
        <v>39675</v>
      </c>
      <c r="O1" s="1318"/>
      <c r="P1" s="1319"/>
      <c r="Q1" s="1317">
        <v>39680</v>
      </c>
      <c r="R1" s="1318"/>
      <c r="S1" s="1319"/>
    </row>
    <row r="2" spans="1:19" ht="31.5" customHeight="1">
      <c r="A2" s="30" t="s">
        <v>105</v>
      </c>
      <c r="B2" s="1320" t="s">
        <v>103</v>
      </c>
      <c r="C2" s="1321"/>
      <c r="D2" s="1330"/>
      <c r="E2" s="1320" t="s">
        <v>103</v>
      </c>
      <c r="F2" s="1321"/>
      <c r="G2" s="1330"/>
      <c r="H2" s="1320" t="s">
        <v>103</v>
      </c>
      <c r="I2" s="1321"/>
      <c r="J2" s="1330"/>
      <c r="K2" s="1320" t="s">
        <v>103</v>
      </c>
      <c r="L2" s="1321"/>
      <c r="M2" s="1322"/>
      <c r="N2" s="1320" t="s">
        <v>103</v>
      </c>
      <c r="O2" s="1321"/>
      <c r="P2" s="1322"/>
      <c r="Q2" s="1320" t="s">
        <v>103</v>
      </c>
      <c r="R2" s="1321"/>
      <c r="S2" s="1322"/>
    </row>
    <row r="3" spans="1:19">
      <c r="A3" s="2" t="s">
        <v>113</v>
      </c>
      <c r="B3" s="1323" t="s">
        <v>95</v>
      </c>
      <c r="C3" s="1324"/>
      <c r="D3" s="1331"/>
      <c r="E3" s="1323" t="s">
        <v>97</v>
      </c>
      <c r="F3" s="1324"/>
      <c r="G3" s="1331"/>
      <c r="H3" s="1323" t="s">
        <v>99</v>
      </c>
      <c r="I3" s="1324"/>
      <c r="J3" s="1331"/>
      <c r="K3" s="1323" t="s">
        <v>101</v>
      </c>
      <c r="L3" s="1324"/>
      <c r="M3" s="1325"/>
      <c r="N3" s="1323" t="s">
        <v>108</v>
      </c>
      <c r="O3" s="1324"/>
      <c r="P3" s="1325"/>
      <c r="Q3" s="1323" t="s">
        <v>106</v>
      </c>
      <c r="R3" s="1324"/>
      <c r="S3" s="1325"/>
    </row>
    <row r="4" spans="1:19" ht="15.75" thickBot="1">
      <c r="A4" s="2" t="s">
        <v>114</v>
      </c>
      <c r="B4" s="1326" t="s">
        <v>96</v>
      </c>
      <c r="C4" s="1327"/>
      <c r="D4" s="1332"/>
      <c r="E4" s="1326" t="s">
        <v>98</v>
      </c>
      <c r="F4" s="1327"/>
      <c r="G4" s="1332"/>
      <c r="H4" s="1326" t="s">
        <v>100</v>
      </c>
      <c r="I4" s="1327"/>
      <c r="J4" s="1332"/>
      <c r="K4" s="1326" t="s">
        <v>102</v>
      </c>
      <c r="L4" s="1327"/>
      <c r="M4" s="1328"/>
      <c r="N4" s="1326" t="s">
        <v>109</v>
      </c>
      <c r="O4" s="1327"/>
      <c r="P4" s="1328"/>
      <c r="Q4" s="1326" t="s">
        <v>107</v>
      </c>
      <c r="R4" s="1327"/>
      <c r="S4" s="1328"/>
    </row>
    <row r="5" spans="1:19" ht="15.75" thickBot="1">
      <c r="A5" s="3"/>
      <c r="B5" s="48" t="s">
        <v>124</v>
      </c>
      <c r="C5" s="49" t="s">
        <v>118</v>
      </c>
      <c r="D5" s="49" t="s">
        <v>119</v>
      </c>
      <c r="E5" s="48" t="s">
        <v>124</v>
      </c>
      <c r="F5" s="49" t="s">
        <v>118</v>
      </c>
      <c r="G5" s="49" t="s">
        <v>119</v>
      </c>
      <c r="H5" s="48" t="s">
        <v>124</v>
      </c>
      <c r="I5" s="49" t="s">
        <v>118</v>
      </c>
      <c r="J5" s="49" t="s">
        <v>119</v>
      </c>
      <c r="K5" s="48" t="s">
        <v>124</v>
      </c>
      <c r="L5" s="49" t="s">
        <v>118</v>
      </c>
      <c r="M5" s="53" t="s">
        <v>119</v>
      </c>
      <c r="N5" s="48" t="s">
        <v>124</v>
      </c>
      <c r="O5" s="49" t="s">
        <v>118</v>
      </c>
      <c r="P5" s="53" t="s">
        <v>119</v>
      </c>
      <c r="Q5" s="48" t="s">
        <v>124</v>
      </c>
      <c r="R5" s="49" t="s">
        <v>118</v>
      </c>
      <c r="S5" s="53" t="s">
        <v>119</v>
      </c>
    </row>
    <row r="6" spans="1:19">
      <c r="A6" s="2"/>
      <c r="B6" s="28" t="s">
        <v>125</v>
      </c>
      <c r="C6" s="51" t="s">
        <v>123</v>
      </c>
      <c r="D6" s="50">
        <v>2</v>
      </c>
      <c r="E6" s="28" t="s">
        <v>139</v>
      </c>
      <c r="F6" s="51" t="s">
        <v>123</v>
      </c>
      <c r="G6" s="9">
        <v>1</v>
      </c>
      <c r="H6" s="28" t="s">
        <v>147</v>
      </c>
      <c r="I6" s="51" t="s">
        <v>137</v>
      </c>
      <c r="J6" s="12">
        <v>19</v>
      </c>
      <c r="K6" s="28" t="s">
        <v>160</v>
      </c>
      <c r="L6" s="52" t="s">
        <v>167</v>
      </c>
      <c r="M6" s="54">
        <v>1</v>
      </c>
      <c r="N6" s="28" t="s">
        <v>155</v>
      </c>
      <c r="O6" s="51" t="s">
        <v>137</v>
      </c>
      <c r="P6" s="25">
        <v>54</v>
      </c>
      <c r="Q6" s="28" t="s">
        <v>164</v>
      </c>
      <c r="R6" s="52" t="s">
        <v>167</v>
      </c>
      <c r="S6" s="25">
        <v>173</v>
      </c>
    </row>
    <row r="7" spans="1:19">
      <c r="A7" s="2"/>
      <c r="B7" s="28" t="s">
        <v>126</v>
      </c>
      <c r="C7" s="52" t="s">
        <v>133</v>
      </c>
      <c r="D7" s="50">
        <v>23</v>
      </c>
      <c r="E7" s="28" t="s">
        <v>140</v>
      </c>
      <c r="F7" s="52" t="s">
        <v>133</v>
      </c>
      <c r="G7" s="9">
        <f>8+43</f>
        <v>51</v>
      </c>
      <c r="H7" s="28" t="s">
        <v>148</v>
      </c>
      <c r="I7" s="52" t="s">
        <v>137</v>
      </c>
      <c r="J7" s="12">
        <v>44</v>
      </c>
      <c r="K7" s="28" t="s">
        <v>161</v>
      </c>
      <c r="L7" s="52" t="s">
        <v>134</v>
      </c>
      <c r="M7" s="55">
        <v>6</v>
      </c>
      <c r="N7" s="28" t="s">
        <v>156</v>
      </c>
      <c r="O7" s="52" t="s">
        <v>138</v>
      </c>
      <c r="P7" s="25">
        <v>7</v>
      </c>
      <c r="Q7" s="28" t="s">
        <v>169</v>
      </c>
      <c r="R7" s="52" t="s">
        <v>167</v>
      </c>
      <c r="S7" s="25">
        <v>1</v>
      </c>
    </row>
    <row r="8" spans="1:19">
      <c r="A8" s="2" t="s">
        <v>122</v>
      </c>
      <c r="B8" s="28" t="s">
        <v>127</v>
      </c>
      <c r="C8" s="52" t="s">
        <v>133</v>
      </c>
      <c r="D8" s="50">
        <v>97</v>
      </c>
      <c r="E8" s="28" t="s">
        <v>141</v>
      </c>
      <c r="F8" s="52" t="s">
        <v>133</v>
      </c>
      <c r="G8" s="9">
        <v>2</v>
      </c>
      <c r="H8" s="28" t="s">
        <v>149</v>
      </c>
      <c r="I8" s="52" t="s">
        <v>167</v>
      </c>
      <c r="J8" s="12">
        <v>31</v>
      </c>
      <c r="K8" s="28" t="s">
        <v>162</v>
      </c>
      <c r="L8" s="52" t="s">
        <v>133</v>
      </c>
      <c r="M8" s="54">
        <v>17</v>
      </c>
      <c r="N8" s="28" t="s">
        <v>157</v>
      </c>
      <c r="O8" s="52" t="s">
        <v>167</v>
      </c>
      <c r="P8" s="25">
        <v>52</v>
      </c>
      <c r="Q8" s="28" t="s">
        <v>165</v>
      </c>
      <c r="R8" s="52" t="s">
        <v>138</v>
      </c>
      <c r="S8" s="25">
        <v>3</v>
      </c>
    </row>
    <row r="9" spans="1:19">
      <c r="A9" s="2" t="s">
        <v>120</v>
      </c>
      <c r="B9" s="28" t="s">
        <v>128</v>
      </c>
      <c r="C9" s="52" t="s">
        <v>134</v>
      </c>
      <c r="D9" s="50">
        <v>6</v>
      </c>
      <c r="E9" s="28" t="s">
        <v>142</v>
      </c>
      <c r="F9" s="52" t="s">
        <v>167</v>
      </c>
      <c r="G9" s="9">
        <v>2</v>
      </c>
      <c r="H9" s="28" t="s">
        <v>150</v>
      </c>
      <c r="I9" s="52" t="s">
        <v>134</v>
      </c>
      <c r="J9" s="12">
        <v>17</v>
      </c>
      <c r="K9" s="28"/>
      <c r="L9" s="52"/>
      <c r="M9" s="56"/>
      <c r="N9" s="28" t="s">
        <v>158</v>
      </c>
      <c r="O9" s="52" t="s">
        <v>167</v>
      </c>
      <c r="P9" s="25">
        <v>102</v>
      </c>
      <c r="Q9" s="28" t="s">
        <v>166</v>
      </c>
      <c r="R9" s="52" t="s">
        <v>137</v>
      </c>
      <c r="S9" s="25">
        <v>39</v>
      </c>
    </row>
    <row r="10" spans="1:19">
      <c r="A10" s="2" t="s">
        <v>121</v>
      </c>
      <c r="B10" s="28" t="s">
        <v>129</v>
      </c>
      <c r="C10" s="52" t="s">
        <v>167</v>
      </c>
      <c r="D10" s="50">
        <v>2</v>
      </c>
      <c r="E10" s="28" t="s">
        <v>143</v>
      </c>
      <c r="F10" s="52" t="s">
        <v>168</v>
      </c>
      <c r="G10" s="9">
        <v>1</v>
      </c>
      <c r="H10" s="28" t="s">
        <v>151</v>
      </c>
      <c r="I10" s="52" t="s">
        <v>168</v>
      </c>
      <c r="J10" s="12">
        <v>2</v>
      </c>
      <c r="K10" s="28"/>
      <c r="L10" s="52"/>
      <c r="M10" s="56"/>
      <c r="N10" s="28" t="s">
        <v>159</v>
      </c>
      <c r="O10" s="52" t="s">
        <v>168</v>
      </c>
      <c r="P10" s="25">
        <v>17</v>
      </c>
      <c r="Q10" s="28"/>
      <c r="R10" s="52"/>
      <c r="S10" s="25"/>
    </row>
    <row r="11" spans="1:19">
      <c r="A11" s="2"/>
      <c r="B11" s="28" t="s">
        <v>132</v>
      </c>
      <c r="C11" s="52" t="s">
        <v>123</v>
      </c>
      <c r="D11" s="50">
        <v>1</v>
      </c>
      <c r="E11" s="28" t="s">
        <v>144</v>
      </c>
      <c r="F11" s="52" t="s">
        <v>133</v>
      </c>
      <c r="G11" s="9">
        <v>4</v>
      </c>
      <c r="H11" s="28" t="s">
        <v>153</v>
      </c>
      <c r="I11" s="52" t="s">
        <v>133</v>
      </c>
      <c r="J11" s="12">
        <v>10</v>
      </c>
      <c r="K11" s="28"/>
      <c r="L11" s="52"/>
      <c r="M11" s="56"/>
      <c r="N11" s="28"/>
      <c r="O11" s="52"/>
      <c r="P11" s="25"/>
      <c r="Q11" s="28"/>
      <c r="R11" s="52"/>
      <c r="S11" s="25"/>
    </row>
    <row r="12" spans="1:19">
      <c r="A12" s="2"/>
      <c r="B12" s="28" t="s">
        <v>131</v>
      </c>
      <c r="C12" s="52" t="s">
        <v>137</v>
      </c>
      <c r="D12" s="50">
        <v>18</v>
      </c>
      <c r="E12" s="28" t="s">
        <v>145</v>
      </c>
      <c r="F12" s="52" t="s">
        <v>137</v>
      </c>
      <c r="G12" s="9">
        <v>19</v>
      </c>
      <c r="H12" s="28" t="s">
        <v>152</v>
      </c>
      <c r="I12" s="52" t="s">
        <v>133</v>
      </c>
      <c r="J12" s="12">
        <v>55</v>
      </c>
      <c r="K12" s="28"/>
      <c r="L12" s="52"/>
      <c r="M12" s="56"/>
      <c r="N12" s="28"/>
      <c r="O12" s="52"/>
      <c r="P12" s="56"/>
      <c r="Q12" s="28"/>
      <c r="R12" s="52"/>
      <c r="S12" s="56"/>
    </row>
    <row r="13" spans="1:19">
      <c r="A13" s="2"/>
      <c r="B13" s="28" t="s">
        <v>130</v>
      </c>
      <c r="C13" s="52" t="s">
        <v>138</v>
      </c>
      <c r="D13" s="50">
        <v>2</v>
      </c>
      <c r="E13" s="28" t="s">
        <v>146</v>
      </c>
      <c r="F13" s="52" t="s">
        <v>168</v>
      </c>
      <c r="G13" s="9">
        <v>2</v>
      </c>
      <c r="H13" s="28" t="s">
        <v>154</v>
      </c>
      <c r="I13" s="52" t="s">
        <v>133</v>
      </c>
      <c r="J13" s="12">
        <v>57</v>
      </c>
      <c r="K13" s="28"/>
      <c r="L13" s="52"/>
      <c r="M13" s="56"/>
      <c r="N13" s="28"/>
      <c r="O13" s="52"/>
      <c r="P13" s="56"/>
      <c r="Q13" s="28"/>
      <c r="R13" s="52"/>
      <c r="S13" s="56"/>
    </row>
    <row r="14" spans="1:19" ht="15.75" thickBot="1">
      <c r="A14" s="2"/>
      <c r="B14" s="28"/>
      <c r="C14" s="52"/>
      <c r="D14" s="50"/>
      <c r="E14" s="28"/>
      <c r="F14" s="52"/>
      <c r="G14" s="50"/>
      <c r="H14" s="28"/>
      <c r="I14" s="52"/>
      <c r="J14" s="50"/>
      <c r="K14" s="28"/>
      <c r="L14" s="52"/>
      <c r="M14" s="57"/>
      <c r="N14" s="28"/>
      <c r="O14" s="52"/>
      <c r="P14" s="57"/>
      <c r="Q14" s="28"/>
      <c r="R14" s="52"/>
      <c r="S14" s="57"/>
    </row>
    <row r="15" spans="1:19">
      <c r="A15" s="43" t="s">
        <v>112</v>
      </c>
      <c r="B15" s="58"/>
      <c r="C15" s="59"/>
      <c r="D15" s="46">
        <f>SUM(D6:D14)</f>
        <v>151</v>
      </c>
      <c r="E15" s="58"/>
      <c r="F15" s="59"/>
      <c r="G15" s="46">
        <f>SUM(G6:G14)</f>
        <v>82</v>
      </c>
      <c r="H15" s="58"/>
      <c r="I15" s="59"/>
      <c r="J15" s="46">
        <f>SUM(J6:J14)</f>
        <v>235</v>
      </c>
      <c r="K15" s="58"/>
      <c r="L15" s="59"/>
      <c r="M15" s="47">
        <f>SUM(M6:M14)</f>
        <v>24</v>
      </c>
      <c r="N15" s="58"/>
      <c r="O15" s="59"/>
      <c r="P15" s="47">
        <f>SUM(P6:P14)</f>
        <v>232</v>
      </c>
      <c r="Q15" s="58"/>
      <c r="R15" s="59"/>
      <c r="S15" s="47">
        <f>SUM(S6:S14)</f>
        <v>216</v>
      </c>
    </row>
    <row r="16" spans="1:19" ht="30">
      <c r="A16" s="38" t="s">
        <v>110</v>
      </c>
      <c r="B16" s="60"/>
      <c r="C16" s="61"/>
      <c r="D16" s="40">
        <v>2</v>
      </c>
      <c r="E16" s="60"/>
      <c r="F16" s="61"/>
      <c r="G16" s="40">
        <v>48</v>
      </c>
      <c r="H16" s="60"/>
      <c r="I16" s="61"/>
      <c r="J16" s="40">
        <v>0</v>
      </c>
      <c r="K16" s="60"/>
      <c r="L16" s="61"/>
      <c r="M16" s="41">
        <v>0</v>
      </c>
      <c r="N16" s="60"/>
      <c r="O16" s="61"/>
      <c r="P16" s="41">
        <v>17</v>
      </c>
      <c r="Q16" s="60"/>
      <c r="R16" s="61"/>
      <c r="S16" s="41">
        <v>4</v>
      </c>
    </row>
    <row r="17" spans="1:19" ht="30.75" thickBot="1">
      <c r="A17" s="37" t="s">
        <v>111</v>
      </c>
      <c r="B17" s="62"/>
      <c r="C17" s="63"/>
      <c r="D17" s="1">
        <v>0</v>
      </c>
      <c r="E17" s="62"/>
      <c r="F17" s="63"/>
      <c r="G17" s="1">
        <v>0</v>
      </c>
      <c r="H17" s="62"/>
      <c r="I17" s="63"/>
      <c r="J17" s="1">
        <v>3</v>
      </c>
      <c r="K17" s="62"/>
      <c r="L17" s="63"/>
      <c r="M17" s="6">
        <v>4</v>
      </c>
      <c r="N17" s="62"/>
      <c r="O17" s="63"/>
      <c r="P17" s="6">
        <v>0</v>
      </c>
      <c r="Q17" s="62"/>
      <c r="R17" s="63"/>
      <c r="S17" s="6">
        <v>0</v>
      </c>
    </row>
    <row r="19" spans="1:19">
      <c r="A19" t="s">
        <v>115</v>
      </c>
    </row>
    <row r="21" spans="1:19">
      <c r="A21" t="s">
        <v>135</v>
      </c>
    </row>
    <row r="22" spans="1:19">
      <c r="A22" t="s">
        <v>136</v>
      </c>
    </row>
    <row r="23" spans="1:19">
      <c r="A23" t="s">
        <v>163</v>
      </c>
    </row>
    <row r="24" spans="1:19">
      <c r="N24">
        <f>8+8+8+3+5+4</f>
        <v>36</v>
      </c>
    </row>
    <row r="28" spans="1:19">
      <c r="A28" t="s">
        <v>186</v>
      </c>
      <c r="B28" s="1316"/>
      <c r="C28" s="1316"/>
    </row>
    <row r="29" spans="1:19">
      <c r="A29" t="s">
        <v>187</v>
      </c>
      <c r="B29" s="1316"/>
      <c r="C29" s="1316"/>
    </row>
    <row r="30" spans="1:19">
      <c r="A30" t="s">
        <v>188</v>
      </c>
      <c r="B30" s="1316"/>
      <c r="C30" s="1316"/>
    </row>
    <row r="32" spans="1:19">
      <c r="A32" t="s">
        <v>189</v>
      </c>
    </row>
  </sheetData>
  <mergeCells count="27">
    <mergeCell ref="B1:D1"/>
    <mergeCell ref="B2:D2"/>
    <mergeCell ref="B3:D3"/>
    <mergeCell ref="B4:D4"/>
    <mergeCell ref="K2:M2"/>
    <mergeCell ref="K3:M3"/>
    <mergeCell ref="K4:M4"/>
    <mergeCell ref="E1:G1"/>
    <mergeCell ref="E2:G2"/>
    <mergeCell ref="E3:G3"/>
    <mergeCell ref="E4:G4"/>
    <mergeCell ref="B29:C29"/>
    <mergeCell ref="B30:C30"/>
    <mergeCell ref="Q1:S1"/>
    <mergeCell ref="Q2:S2"/>
    <mergeCell ref="Q3:S3"/>
    <mergeCell ref="Q4:S4"/>
    <mergeCell ref="N1:P1"/>
    <mergeCell ref="N2:P2"/>
    <mergeCell ref="N3:P3"/>
    <mergeCell ref="H1:J1"/>
    <mergeCell ref="H2:J2"/>
    <mergeCell ref="H3:J3"/>
    <mergeCell ref="H4:J4"/>
    <mergeCell ref="B28:C28"/>
    <mergeCell ref="N4:P4"/>
    <mergeCell ref="K1:M1"/>
  </mergeCells>
  <phoneticPr fontId="4" type="noConversion"/>
  <pageMargins left="0.7" right="0.7" top="0.75" bottom="0.75" header="0.3" footer="0.3"/>
  <pageSetup scale="37" orientation="landscape" r:id="rId1"/>
  <headerFooter>
    <oddFooter>&amp;RSpreadsheet Name: &amp;A</oddFooter>
  </headerFooter>
</worksheet>
</file>

<file path=xl/worksheets/sheet18.xml><?xml version="1.0" encoding="utf-8"?>
<worksheet xmlns="http://schemas.openxmlformats.org/spreadsheetml/2006/main" xmlns:r="http://schemas.openxmlformats.org/officeDocument/2006/relationships">
  <dimension ref="A1:G40"/>
  <sheetViews>
    <sheetView workbookViewId="0">
      <selection activeCell="G28" sqref="A17:G28"/>
    </sheetView>
  </sheetViews>
  <sheetFormatPr defaultColWidth="8.7109375" defaultRowHeight="15"/>
  <cols>
    <col min="2" max="2" width="12.7109375" customWidth="1"/>
    <col min="3" max="3" width="11.42578125" customWidth="1"/>
    <col min="4" max="4" width="12" customWidth="1"/>
    <col min="5" max="5" width="14" customWidth="1"/>
  </cols>
  <sheetData>
    <row r="1" spans="1:5" ht="15.75" thickBot="1">
      <c r="A1" s="64" t="s">
        <v>170</v>
      </c>
      <c r="B1" s="65">
        <v>36020</v>
      </c>
      <c r="C1" s="65">
        <v>36029</v>
      </c>
      <c r="D1" s="65">
        <v>36395</v>
      </c>
      <c r="E1" s="66">
        <v>38574</v>
      </c>
    </row>
    <row r="2" spans="1:5" ht="16.5" thickTop="1" thickBot="1">
      <c r="A2" s="67" t="s">
        <v>171</v>
      </c>
      <c r="B2" s="68">
        <v>2</v>
      </c>
      <c r="C2" s="68">
        <v>0</v>
      </c>
      <c r="D2" s="68">
        <v>0</v>
      </c>
      <c r="E2" s="69">
        <v>0</v>
      </c>
    </row>
    <row r="3" spans="1:5" ht="15.75" thickBot="1">
      <c r="A3" s="67" t="s">
        <v>172</v>
      </c>
      <c r="B3" s="68">
        <v>98</v>
      </c>
      <c r="C3" s="68">
        <v>0</v>
      </c>
      <c r="D3" s="68">
        <v>35</v>
      </c>
      <c r="E3" s="69">
        <v>0</v>
      </c>
    </row>
    <row r="4" spans="1:5" ht="15.75" thickBot="1">
      <c r="A4" s="67" t="s">
        <v>173</v>
      </c>
      <c r="B4" s="68">
        <v>11</v>
      </c>
      <c r="C4" s="68">
        <v>0</v>
      </c>
      <c r="D4" s="68">
        <v>0</v>
      </c>
      <c r="E4" s="69">
        <v>0</v>
      </c>
    </row>
    <row r="5" spans="1:5" ht="15.75" thickBot="1">
      <c r="A5" s="67" t="s">
        <v>174</v>
      </c>
      <c r="B5" s="68">
        <v>124</v>
      </c>
      <c r="C5" s="68">
        <v>194</v>
      </c>
      <c r="D5" s="68">
        <v>133</v>
      </c>
      <c r="E5" s="69"/>
    </row>
    <row r="6" spans="1:5" ht="15.75" thickBot="1">
      <c r="A6" s="67" t="s">
        <v>175</v>
      </c>
      <c r="B6" s="68">
        <v>29</v>
      </c>
      <c r="C6" s="68">
        <v>0</v>
      </c>
      <c r="D6" s="68">
        <v>0</v>
      </c>
      <c r="E6" s="69">
        <v>17</v>
      </c>
    </row>
    <row r="7" spans="1:5" ht="15.75" thickBot="1">
      <c r="A7" s="67" t="s">
        <v>176</v>
      </c>
      <c r="B7" s="68">
        <v>9</v>
      </c>
      <c r="C7" s="68">
        <v>0</v>
      </c>
      <c r="D7" s="68">
        <v>0</v>
      </c>
      <c r="E7" s="69">
        <v>2</v>
      </c>
    </row>
    <row r="8" spans="1:5" ht="15.75" thickBot="1">
      <c r="A8" s="67" t="s">
        <v>177</v>
      </c>
      <c r="B8" s="68">
        <v>48</v>
      </c>
      <c r="C8" s="68">
        <v>24</v>
      </c>
      <c r="D8" s="68">
        <v>57</v>
      </c>
      <c r="E8" s="69">
        <v>56</v>
      </c>
    </row>
    <row r="9" spans="1:5" ht="15.75" thickBot="1">
      <c r="A9" s="70" t="s">
        <v>178</v>
      </c>
      <c r="B9" s="71">
        <v>0</v>
      </c>
      <c r="C9" s="71">
        <v>0</v>
      </c>
      <c r="D9" s="71">
        <v>0</v>
      </c>
      <c r="E9" s="72">
        <v>4</v>
      </c>
    </row>
    <row r="10" spans="1:5" ht="16.5" thickTop="1" thickBot="1">
      <c r="A10" s="70" t="s">
        <v>179</v>
      </c>
      <c r="B10" s="71"/>
      <c r="C10" s="71"/>
      <c r="D10" s="71">
        <v>0</v>
      </c>
      <c r="E10" s="72">
        <v>5</v>
      </c>
    </row>
    <row r="11" spans="1:5" ht="16.5" thickTop="1" thickBot="1">
      <c r="A11" s="67" t="s">
        <v>180</v>
      </c>
      <c r="B11" s="68">
        <v>321</v>
      </c>
      <c r="C11" s="68">
        <v>218</v>
      </c>
      <c r="D11" s="68">
        <v>225</v>
      </c>
      <c r="E11" s="69">
        <v>84</v>
      </c>
    </row>
    <row r="17" spans="1:7">
      <c r="A17" s="73" t="s">
        <v>171</v>
      </c>
      <c r="B17" s="73" t="s">
        <v>181</v>
      </c>
      <c r="C17" s="73">
        <v>59</v>
      </c>
      <c r="D17" s="74">
        <v>42.763910000000003</v>
      </c>
      <c r="E17" s="75" t="s">
        <v>182</v>
      </c>
      <c r="F17" s="75">
        <v>154</v>
      </c>
      <c r="G17" s="74">
        <v>12.83319</v>
      </c>
    </row>
    <row r="18" spans="1:7">
      <c r="A18" s="73" t="s">
        <v>172</v>
      </c>
      <c r="B18" s="73" t="s">
        <v>181</v>
      </c>
      <c r="C18" s="73">
        <v>59</v>
      </c>
      <c r="D18" s="74">
        <v>42.874630000000003</v>
      </c>
      <c r="E18" s="75" t="s">
        <v>182</v>
      </c>
      <c r="F18" s="75">
        <v>154</v>
      </c>
      <c r="G18" s="74">
        <v>23.60923</v>
      </c>
    </row>
    <row r="19" spans="1:7">
      <c r="A19" s="73" t="s">
        <v>173</v>
      </c>
      <c r="B19" s="73" t="s">
        <v>181</v>
      </c>
      <c r="C19" s="73">
        <v>59</v>
      </c>
      <c r="D19" s="74">
        <v>43.330399999999997</v>
      </c>
      <c r="E19" s="75" t="s">
        <v>182</v>
      </c>
      <c r="F19" s="75">
        <v>154</v>
      </c>
      <c r="G19" s="74">
        <v>25.129719999999999</v>
      </c>
    </row>
    <row r="20" spans="1:7">
      <c r="A20" s="73" t="s">
        <v>174</v>
      </c>
      <c r="B20" s="73" t="s">
        <v>181</v>
      </c>
      <c r="C20" s="73">
        <v>59</v>
      </c>
      <c r="D20" s="74">
        <v>45.069749999999999</v>
      </c>
      <c r="E20" s="75" t="s">
        <v>182</v>
      </c>
      <c r="F20" s="75">
        <v>154</v>
      </c>
      <c r="G20" s="74">
        <v>26.424900000000001</v>
      </c>
    </row>
    <row r="21" spans="1:7">
      <c r="A21" s="73" t="s">
        <v>175</v>
      </c>
      <c r="B21" s="73" t="s">
        <v>181</v>
      </c>
      <c r="C21" s="73">
        <v>59</v>
      </c>
      <c r="D21" s="74">
        <v>44.959029999999998</v>
      </c>
      <c r="E21" s="75" t="s">
        <v>182</v>
      </c>
      <c r="F21" s="75">
        <v>154</v>
      </c>
      <c r="G21" s="74">
        <v>26.293579999999999</v>
      </c>
    </row>
    <row r="22" spans="1:7">
      <c r="A22" s="73" t="s">
        <v>176</v>
      </c>
      <c r="B22" s="73" t="s">
        <v>181</v>
      </c>
      <c r="C22" s="73">
        <v>59</v>
      </c>
      <c r="D22" s="74">
        <v>43.923909999999999</v>
      </c>
      <c r="E22" s="75" t="s">
        <v>182</v>
      </c>
      <c r="F22" s="75">
        <v>154</v>
      </c>
      <c r="G22" s="74">
        <v>29.23929</v>
      </c>
    </row>
    <row r="23" spans="1:7">
      <c r="A23" s="73" t="s">
        <v>177</v>
      </c>
      <c r="B23" s="73" t="s">
        <v>181</v>
      </c>
      <c r="C23" s="73">
        <v>59</v>
      </c>
      <c r="D23" s="74">
        <v>33.534109999999998</v>
      </c>
      <c r="E23" s="75" t="s">
        <v>182</v>
      </c>
      <c r="F23" s="75">
        <v>154</v>
      </c>
      <c r="G23" s="74">
        <v>51.330820000000003</v>
      </c>
    </row>
    <row r="24" spans="1:7">
      <c r="A24" s="73" t="s">
        <v>178</v>
      </c>
      <c r="B24" s="73" t="s">
        <v>181</v>
      </c>
      <c r="C24" s="73">
        <v>59</v>
      </c>
      <c r="D24" s="74">
        <v>33.100239999999999</v>
      </c>
      <c r="E24" s="75" t="s">
        <v>182</v>
      </c>
      <c r="F24" s="75">
        <v>154</v>
      </c>
      <c r="G24" s="74">
        <v>52.499839999999999</v>
      </c>
    </row>
    <row r="25" spans="1:7">
      <c r="A25" s="73" t="s">
        <v>179</v>
      </c>
      <c r="B25" s="73" t="s">
        <v>181</v>
      </c>
      <c r="C25" s="73">
        <v>59</v>
      </c>
      <c r="D25" s="74">
        <v>32.299439999999997</v>
      </c>
      <c r="E25" s="75" t="s">
        <v>182</v>
      </c>
      <c r="F25" s="75">
        <v>154</v>
      </c>
      <c r="G25" s="74">
        <v>56.399560000000001</v>
      </c>
    </row>
    <row r="26" spans="1:7">
      <c r="A26" s="73" t="s">
        <v>183</v>
      </c>
      <c r="B26" s="73" t="s">
        <v>181</v>
      </c>
      <c r="C26" s="73">
        <v>59</v>
      </c>
      <c r="D26" s="74">
        <v>34</v>
      </c>
      <c r="E26" s="75" t="s">
        <v>182</v>
      </c>
      <c r="F26" s="75">
        <v>155</v>
      </c>
      <c r="G26" s="74">
        <v>38</v>
      </c>
    </row>
    <row r="27" spans="1:7">
      <c r="A27" s="73" t="s">
        <v>184</v>
      </c>
      <c r="B27" s="73" t="s">
        <v>181</v>
      </c>
      <c r="C27" s="73">
        <v>59</v>
      </c>
      <c r="D27" s="74">
        <v>30.5</v>
      </c>
      <c r="E27" s="75" t="s">
        <v>182</v>
      </c>
      <c r="F27" s="75">
        <v>155</v>
      </c>
      <c r="G27" s="74">
        <v>14.3</v>
      </c>
    </row>
    <row r="28" spans="1:7">
      <c r="A28" s="76" t="s">
        <v>185</v>
      </c>
      <c r="B28" s="76" t="s">
        <v>181</v>
      </c>
      <c r="C28" s="76">
        <v>59</v>
      </c>
      <c r="D28" s="77">
        <v>41.37</v>
      </c>
      <c r="E28" s="78" t="s">
        <v>182</v>
      </c>
      <c r="F28" s="78">
        <v>154</v>
      </c>
      <c r="G28" s="77">
        <v>41.72</v>
      </c>
    </row>
    <row r="31" spans="1:7" ht="15" customHeight="1">
      <c r="A31" s="456" t="s">
        <v>280</v>
      </c>
      <c r="B31" s="455"/>
      <c r="C31" s="455"/>
      <c r="D31" s="455"/>
      <c r="E31" s="455"/>
      <c r="F31" s="455"/>
      <c r="G31" s="455"/>
    </row>
    <row r="32" spans="1:7">
      <c r="A32" s="1333" t="s">
        <v>281</v>
      </c>
      <c r="B32" s="1333"/>
      <c r="C32" s="1333"/>
      <c r="D32" s="1333"/>
      <c r="E32" s="1333"/>
      <c r="F32" s="1333"/>
      <c r="G32" s="1333"/>
    </row>
    <row r="33" spans="1:7">
      <c r="A33" s="1333"/>
      <c r="B33" s="1333"/>
      <c r="C33" s="1333"/>
      <c r="D33" s="1333"/>
      <c r="E33" s="1333"/>
      <c r="F33" s="1333"/>
      <c r="G33" s="1333"/>
    </row>
    <row r="34" spans="1:7">
      <c r="A34" s="1333"/>
      <c r="B34" s="1333"/>
      <c r="C34" s="1333"/>
      <c r="D34" s="1333"/>
      <c r="E34" s="1333"/>
      <c r="F34" s="1333"/>
      <c r="G34" s="1333"/>
    </row>
    <row r="35" spans="1:7">
      <c r="A35" s="1333"/>
      <c r="B35" s="1333"/>
      <c r="C35" s="1333"/>
      <c r="D35" s="1333"/>
      <c r="E35" s="1333"/>
      <c r="F35" s="1333"/>
      <c r="G35" s="1333"/>
    </row>
    <row r="36" spans="1:7">
      <c r="A36" s="455"/>
      <c r="B36" s="455"/>
      <c r="C36" s="455"/>
      <c r="D36" s="455"/>
      <c r="E36" s="455"/>
      <c r="F36" s="455"/>
      <c r="G36" s="455"/>
    </row>
    <row r="37" spans="1:7">
      <c r="A37" s="1333" t="s">
        <v>282</v>
      </c>
      <c r="B37" s="1333"/>
      <c r="C37" s="1333"/>
      <c r="D37" s="1333"/>
      <c r="E37" s="1333"/>
      <c r="F37" s="1333"/>
      <c r="G37" s="1333"/>
    </row>
    <row r="38" spans="1:7">
      <c r="A38" s="1333"/>
      <c r="B38" s="1333"/>
      <c r="C38" s="1333"/>
      <c r="D38" s="1333"/>
      <c r="E38" s="1333"/>
      <c r="F38" s="1333"/>
      <c r="G38" s="1333"/>
    </row>
    <row r="39" spans="1:7">
      <c r="A39" s="1333"/>
      <c r="B39" s="1333"/>
      <c r="C39" s="1333"/>
      <c r="D39" s="1333"/>
      <c r="E39" s="1333"/>
      <c r="F39" s="1333"/>
      <c r="G39" s="1333"/>
    </row>
    <row r="40" spans="1:7">
      <c r="A40" s="1333"/>
      <c r="B40" s="1333"/>
      <c r="C40" s="1333"/>
      <c r="D40" s="1333"/>
      <c r="E40" s="1333"/>
      <c r="F40" s="1333"/>
      <c r="G40" s="1333"/>
    </row>
  </sheetData>
  <mergeCells count="2">
    <mergeCell ref="A32:G35"/>
    <mergeCell ref="A37:G40"/>
  </mergeCells>
  <phoneticPr fontId="4" type="noConversion"/>
  <pageMargins left="0.7" right="0.7" top="0.75" bottom="0.75" header="0.3" footer="0.3"/>
  <pageSetup orientation="portrait" r:id="rId1"/>
  <headerFooter>
    <oddFooter>&amp;RSpreadsheet Name: &amp;A</oddFooter>
  </headerFooter>
  <legacyDrawing r:id="rId2"/>
</worksheet>
</file>

<file path=xl/worksheets/sheet19.xml><?xml version="1.0" encoding="utf-8"?>
<worksheet xmlns="http://schemas.openxmlformats.org/spreadsheetml/2006/main" xmlns:r="http://schemas.openxmlformats.org/officeDocument/2006/relationships">
  <sheetPr>
    <pageSetUpPr fitToPage="1"/>
  </sheetPr>
  <dimension ref="A1:M35"/>
  <sheetViews>
    <sheetView workbookViewId="0">
      <selection activeCell="M35" sqref="A1:M35"/>
    </sheetView>
  </sheetViews>
  <sheetFormatPr defaultColWidth="8.7109375" defaultRowHeight="15"/>
  <cols>
    <col min="1" max="6" width="8.7109375" customWidth="1"/>
    <col min="7" max="7" width="15.42578125" customWidth="1"/>
  </cols>
  <sheetData>
    <row r="1" spans="1:13" ht="31.5" customHeight="1">
      <c r="A1" s="431" t="s">
        <v>14</v>
      </c>
      <c r="B1" s="431" t="s">
        <v>15</v>
      </c>
      <c r="C1" s="431" t="s">
        <v>16</v>
      </c>
      <c r="D1" s="431" t="s">
        <v>17</v>
      </c>
      <c r="E1" s="432" t="s">
        <v>94</v>
      </c>
      <c r="F1" s="433" t="s">
        <v>18</v>
      </c>
      <c r="G1" s="431" t="s">
        <v>19</v>
      </c>
      <c r="H1" s="431" t="s">
        <v>20</v>
      </c>
      <c r="I1" s="431" t="s">
        <v>21</v>
      </c>
      <c r="J1" s="431" t="s">
        <v>22</v>
      </c>
      <c r="K1" s="431" t="s">
        <v>23</v>
      </c>
      <c r="L1" s="431" t="s">
        <v>24</v>
      </c>
      <c r="M1" s="434" t="s">
        <v>25</v>
      </c>
    </row>
    <row r="2" spans="1:13" ht="15.75">
      <c r="A2" s="435" t="s">
        <v>26</v>
      </c>
      <c r="B2" s="436" t="s">
        <v>27</v>
      </c>
      <c r="C2" s="437" t="s">
        <v>171</v>
      </c>
      <c r="D2" s="438">
        <v>47</v>
      </c>
      <c r="E2" s="439">
        <v>36020</v>
      </c>
      <c r="F2" s="440"/>
      <c r="G2" s="441">
        <v>2</v>
      </c>
      <c r="H2" s="437"/>
      <c r="I2" s="437"/>
      <c r="J2" s="437"/>
      <c r="K2" s="437"/>
      <c r="L2" s="437"/>
      <c r="M2" s="441"/>
    </row>
    <row r="3" spans="1:13" ht="15.75">
      <c r="A3" s="435" t="s">
        <v>26</v>
      </c>
      <c r="B3" s="437" t="s">
        <v>27</v>
      </c>
      <c r="C3" s="442" t="s">
        <v>172</v>
      </c>
      <c r="D3" s="442"/>
      <c r="E3" s="439">
        <v>36020</v>
      </c>
      <c r="F3" s="443"/>
      <c r="G3" s="444">
        <v>98</v>
      </c>
      <c r="H3" s="445"/>
      <c r="I3" s="445"/>
      <c r="J3" s="445"/>
      <c r="K3" s="445"/>
      <c r="L3" s="446"/>
      <c r="M3" s="444"/>
    </row>
    <row r="4" spans="1:13" ht="15.75">
      <c r="A4" s="435" t="s">
        <v>26</v>
      </c>
      <c r="B4" s="436" t="s">
        <v>27</v>
      </c>
      <c r="C4" s="437" t="s">
        <v>173</v>
      </c>
      <c r="D4" s="438">
        <v>44</v>
      </c>
      <c r="E4" s="439">
        <v>36020</v>
      </c>
      <c r="F4" s="440"/>
      <c r="G4" s="441">
        <v>11</v>
      </c>
      <c r="H4" s="437"/>
      <c r="I4" s="437"/>
      <c r="J4" s="437"/>
      <c r="K4" s="437"/>
      <c r="L4" s="437"/>
      <c r="M4" s="441"/>
    </row>
    <row r="5" spans="1:13" ht="15.75">
      <c r="A5" s="435" t="s">
        <v>26</v>
      </c>
      <c r="B5" s="437" t="s">
        <v>27</v>
      </c>
      <c r="C5" s="442" t="s">
        <v>174</v>
      </c>
      <c r="D5" s="442"/>
      <c r="E5" s="439">
        <v>36020</v>
      </c>
      <c r="F5" s="443"/>
      <c r="G5" s="444">
        <v>124</v>
      </c>
      <c r="H5" s="445"/>
      <c r="I5" s="445"/>
      <c r="J5" s="445"/>
      <c r="K5" s="445"/>
      <c r="L5" s="446"/>
      <c r="M5" s="444"/>
    </row>
    <row r="6" spans="1:13" ht="15.75">
      <c r="A6" s="435" t="s">
        <v>26</v>
      </c>
      <c r="B6" s="437" t="s">
        <v>27</v>
      </c>
      <c r="C6" s="442" t="s">
        <v>175</v>
      </c>
      <c r="D6" s="442"/>
      <c r="E6" s="439">
        <v>36020</v>
      </c>
      <c r="F6" s="443"/>
      <c r="G6" s="444">
        <v>29</v>
      </c>
      <c r="H6" s="445"/>
      <c r="I6" s="445"/>
      <c r="J6" s="445"/>
      <c r="K6" s="445"/>
      <c r="L6" s="446"/>
      <c r="M6" s="444"/>
    </row>
    <row r="7" spans="1:13" ht="15.75">
      <c r="A7" s="435" t="s">
        <v>26</v>
      </c>
      <c r="B7" s="436" t="s">
        <v>27</v>
      </c>
      <c r="C7" s="437" t="s">
        <v>176</v>
      </c>
      <c r="D7" s="438">
        <v>42</v>
      </c>
      <c r="E7" s="439">
        <v>36020</v>
      </c>
      <c r="F7" s="440"/>
      <c r="G7" s="441">
        <v>9</v>
      </c>
      <c r="H7" s="437"/>
      <c r="I7" s="437"/>
      <c r="J7" s="437"/>
      <c r="K7" s="437"/>
      <c r="L7" s="437"/>
      <c r="M7" s="441"/>
    </row>
    <row r="8" spans="1:13" ht="15.75">
      <c r="A8" s="435" t="s">
        <v>26</v>
      </c>
      <c r="B8" s="437" t="s">
        <v>27</v>
      </c>
      <c r="C8" s="442" t="s">
        <v>177</v>
      </c>
      <c r="D8" s="442"/>
      <c r="E8" s="439">
        <v>36020</v>
      </c>
      <c r="F8" s="443"/>
      <c r="G8" s="444">
        <v>48</v>
      </c>
      <c r="H8" s="445"/>
      <c r="I8" s="445"/>
      <c r="J8" s="445"/>
      <c r="K8" s="445"/>
      <c r="L8" s="446"/>
      <c r="M8" s="444"/>
    </row>
    <row r="9" spans="1:13" ht="15.75">
      <c r="A9" s="435" t="s">
        <v>26</v>
      </c>
      <c r="B9" s="436" t="s">
        <v>27</v>
      </c>
      <c r="C9" s="437" t="s">
        <v>171</v>
      </c>
      <c r="D9" s="438">
        <v>47</v>
      </c>
      <c r="E9" s="447">
        <v>36029</v>
      </c>
      <c r="F9" s="443">
        <v>0.68611111111111101</v>
      </c>
      <c r="G9" s="441">
        <v>0</v>
      </c>
      <c r="H9" s="437" t="s">
        <v>28</v>
      </c>
      <c r="I9" s="437"/>
      <c r="J9" s="437" t="s">
        <v>29</v>
      </c>
      <c r="K9" s="437"/>
      <c r="L9" s="437" t="s">
        <v>30</v>
      </c>
      <c r="M9" s="441">
        <v>800</v>
      </c>
    </row>
    <row r="10" spans="1:13" ht="15.75">
      <c r="A10" s="435" t="s">
        <v>26</v>
      </c>
      <c r="B10" s="436" t="s">
        <v>27</v>
      </c>
      <c r="C10" s="437" t="s">
        <v>172</v>
      </c>
      <c r="D10" s="438">
        <v>46</v>
      </c>
      <c r="E10" s="447">
        <v>36029</v>
      </c>
      <c r="F10" s="443">
        <v>0.68194444444444446</v>
      </c>
      <c r="G10" s="441">
        <v>0</v>
      </c>
      <c r="H10" s="437" t="s">
        <v>28</v>
      </c>
      <c r="I10" s="437"/>
      <c r="J10" s="437" t="s">
        <v>29</v>
      </c>
      <c r="K10" s="437"/>
      <c r="L10" s="437" t="s">
        <v>30</v>
      </c>
      <c r="M10" s="441">
        <v>800</v>
      </c>
    </row>
    <row r="11" spans="1:13" ht="15.75">
      <c r="A11" s="435" t="s">
        <v>26</v>
      </c>
      <c r="B11" s="436" t="s">
        <v>27</v>
      </c>
      <c r="C11" s="437" t="s">
        <v>173</v>
      </c>
      <c r="D11" s="438">
        <v>44</v>
      </c>
      <c r="E11" s="447">
        <v>36029</v>
      </c>
      <c r="F11" s="443">
        <v>0.67361111111111116</v>
      </c>
      <c r="G11" s="441">
        <v>0</v>
      </c>
      <c r="H11" s="437" t="s">
        <v>28</v>
      </c>
      <c r="I11" s="437"/>
      <c r="J11" s="437" t="s">
        <v>29</v>
      </c>
      <c r="K11" s="437"/>
      <c r="L11" s="437" t="s">
        <v>30</v>
      </c>
      <c r="M11" s="441">
        <v>800</v>
      </c>
    </row>
    <row r="12" spans="1:13" ht="15.75">
      <c r="A12" s="435" t="s">
        <v>26</v>
      </c>
      <c r="B12" s="436" t="s">
        <v>27</v>
      </c>
      <c r="C12" s="437" t="s">
        <v>174</v>
      </c>
      <c r="D12" s="438">
        <v>45</v>
      </c>
      <c r="E12" s="447">
        <v>36029</v>
      </c>
      <c r="F12" s="443">
        <v>0.6743055555555556</v>
      </c>
      <c r="G12" s="441">
        <v>194</v>
      </c>
      <c r="H12" s="437" t="s">
        <v>28</v>
      </c>
      <c r="I12" s="437"/>
      <c r="J12" s="437" t="s">
        <v>29</v>
      </c>
      <c r="K12" s="437"/>
      <c r="L12" s="437" t="s">
        <v>30</v>
      </c>
      <c r="M12" s="441">
        <v>800</v>
      </c>
    </row>
    <row r="13" spans="1:13" ht="15.75">
      <c r="A13" s="435" t="s">
        <v>26</v>
      </c>
      <c r="B13" s="436" t="s">
        <v>27</v>
      </c>
      <c r="C13" s="437" t="s">
        <v>175</v>
      </c>
      <c r="D13" s="438">
        <v>43</v>
      </c>
      <c r="E13" s="447">
        <v>36029</v>
      </c>
      <c r="F13" s="443">
        <v>0.67847222222222225</v>
      </c>
      <c r="G13" s="441">
        <v>0</v>
      </c>
      <c r="H13" s="437" t="s">
        <v>28</v>
      </c>
      <c r="I13" s="437"/>
      <c r="J13" s="437" t="s">
        <v>29</v>
      </c>
      <c r="K13" s="437"/>
      <c r="L13" s="437" t="s">
        <v>30</v>
      </c>
      <c r="M13" s="441">
        <v>800</v>
      </c>
    </row>
    <row r="14" spans="1:13" ht="15.75">
      <c r="A14" s="435" t="s">
        <v>26</v>
      </c>
      <c r="B14" s="436" t="s">
        <v>27</v>
      </c>
      <c r="C14" s="437" t="s">
        <v>176</v>
      </c>
      <c r="D14" s="438">
        <v>42</v>
      </c>
      <c r="E14" s="447">
        <v>36029</v>
      </c>
      <c r="F14" s="443">
        <v>0.67152777777777783</v>
      </c>
      <c r="G14" s="441">
        <v>0</v>
      </c>
      <c r="H14" s="437" t="s">
        <v>28</v>
      </c>
      <c r="I14" s="437"/>
      <c r="J14" s="437" t="s">
        <v>29</v>
      </c>
      <c r="K14" s="437"/>
      <c r="L14" s="437" t="s">
        <v>30</v>
      </c>
      <c r="M14" s="441">
        <v>800</v>
      </c>
    </row>
    <row r="15" spans="1:13" ht="15.75">
      <c r="A15" s="435" t="s">
        <v>26</v>
      </c>
      <c r="B15" s="436" t="s">
        <v>27</v>
      </c>
      <c r="C15" s="448" t="s">
        <v>177</v>
      </c>
      <c r="D15" s="449">
        <v>41</v>
      </c>
      <c r="E15" s="439">
        <v>36029</v>
      </c>
      <c r="F15" s="443">
        <v>0.65833333333333333</v>
      </c>
      <c r="G15" s="450">
        <v>24</v>
      </c>
      <c r="H15" s="448" t="s">
        <v>28</v>
      </c>
      <c r="I15" s="448"/>
      <c r="J15" s="448" t="s">
        <v>29</v>
      </c>
      <c r="K15" s="448"/>
      <c r="L15" s="448" t="s">
        <v>30</v>
      </c>
      <c r="M15" s="450">
        <v>800</v>
      </c>
    </row>
    <row r="16" spans="1:13" ht="15.75">
      <c r="A16" s="435" t="s">
        <v>26</v>
      </c>
      <c r="B16" s="436" t="s">
        <v>27</v>
      </c>
      <c r="C16" s="448" t="s">
        <v>172</v>
      </c>
      <c r="D16" s="449">
        <v>46</v>
      </c>
      <c r="E16" s="439">
        <v>36385</v>
      </c>
      <c r="F16" s="440"/>
      <c r="G16" s="450">
        <v>98</v>
      </c>
      <c r="H16" s="448"/>
      <c r="I16" s="448"/>
      <c r="J16" s="448"/>
      <c r="K16" s="448"/>
      <c r="L16" s="448"/>
      <c r="M16" s="450"/>
    </row>
    <row r="17" spans="1:13" ht="15.75">
      <c r="A17" s="435" t="s">
        <v>26</v>
      </c>
      <c r="B17" s="436" t="s">
        <v>27</v>
      </c>
      <c r="C17" s="448" t="s">
        <v>174</v>
      </c>
      <c r="D17" s="449">
        <v>45</v>
      </c>
      <c r="E17" s="439">
        <v>36385</v>
      </c>
      <c r="F17" s="440"/>
      <c r="G17" s="450">
        <v>124</v>
      </c>
      <c r="H17" s="448"/>
      <c r="I17" s="448"/>
      <c r="J17" s="448"/>
      <c r="K17" s="448"/>
      <c r="L17" s="448"/>
      <c r="M17" s="450"/>
    </row>
    <row r="18" spans="1:13" ht="15.75">
      <c r="A18" s="435" t="s">
        <v>26</v>
      </c>
      <c r="B18" s="436" t="s">
        <v>27</v>
      </c>
      <c r="C18" s="448" t="s">
        <v>175</v>
      </c>
      <c r="D18" s="449">
        <v>43</v>
      </c>
      <c r="E18" s="439">
        <v>36385</v>
      </c>
      <c r="F18" s="440"/>
      <c r="G18" s="450">
        <v>29</v>
      </c>
      <c r="H18" s="448"/>
      <c r="I18" s="448"/>
      <c r="J18" s="448"/>
      <c r="K18" s="448"/>
      <c r="L18" s="448"/>
      <c r="M18" s="450"/>
    </row>
    <row r="19" spans="1:13" ht="15.75">
      <c r="A19" s="435" t="s">
        <v>26</v>
      </c>
      <c r="B19" s="436" t="s">
        <v>27</v>
      </c>
      <c r="C19" s="448" t="s">
        <v>177</v>
      </c>
      <c r="D19" s="449">
        <v>41</v>
      </c>
      <c r="E19" s="439">
        <v>36385</v>
      </c>
      <c r="F19" s="440"/>
      <c r="G19" s="450">
        <v>48</v>
      </c>
      <c r="H19" s="448"/>
      <c r="I19" s="448"/>
      <c r="J19" s="448"/>
      <c r="K19" s="448"/>
      <c r="L19" s="448"/>
      <c r="M19" s="450"/>
    </row>
    <row r="20" spans="1:13" ht="15.75">
      <c r="A20" s="435" t="s">
        <v>26</v>
      </c>
      <c r="B20" s="436" t="s">
        <v>27</v>
      </c>
      <c r="C20" s="436" t="s">
        <v>171</v>
      </c>
      <c r="D20" s="436"/>
      <c r="E20" s="447">
        <v>36395</v>
      </c>
      <c r="F20" s="443">
        <v>0.57777777777777783</v>
      </c>
      <c r="G20" s="451">
        <v>0</v>
      </c>
      <c r="H20" s="436" t="s">
        <v>31</v>
      </c>
      <c r="I20" s="436" t="s">
        <v>32</v>
      </c>
      <c r="J20" s="436" t="s">
        <v>33</v>
      </c>
      <c r="K20" s="436" t="s">
        <v>34</v>
      </c>
      <c r="L20" s="436" t="s">
        <v>35</v>
      </c>
      <c r="M20" s="451">
        <v>800</v>
      </c>
    </row>
    <row r="21" spans="1:13" ht="15.75">
      <c r="A21" s="435" t="s">
        <v>26</v>
      </c>
      <c r="B21" s="436" t="s">
        <v>27</v>
      </c>
      <c r="C21" s="436" t="s">
        <v>172</v>
      </c>
      <c r="D21" s="436"/>
      <c r="E21" s="447">
        <v>36395</v>
      </c>
      <c r="F21" s="443">
        <v>0.57361111111111118</v>
      </c>
      <c r="G21" s="451">
        <v>35</v>
      </c>
      <c r="H21" s="436" t="s">
        <v>31</v>
      </c>
      <c r="I21" s="436" t="s">
        <v>32</v>
      </c>
      <c r="J21" s="436" t="s">
        <v>33</v>
      </c>
      <c r="K21" s="436" t="s">
        <v>34</v>
      </c>
      <c r="L21" s="436" t="s">
        <v>35</v>
      </c>
      <c r="M21" s="451">
        <v>800</v>
      </c>
    </row>
    <row r="22" spans="1:13" ht="15.75">
      <c r="A22" s="435" t="s">
        <v>26</v>
      </c>
      <c r="B22" s="436" t="s">
        <v>27</v>
      </c>
      <c r="C22" s="436" t="s">
        <v>173</v>
      </c>
      <c r="D22" s="436"/>
      <c r="E22" s="447">
        <v>36395</v>
      </c>
      <c r="F22" s="443">
        <v>0.57430555555555551</v>
      </c>
      <c r="G22" s="451">
        <v>0</v>
      </c>
      <c r="H22" s="436" t="s">
        <v>31</v>
      </c>
      <c r="I22" s="436" t="s">
        <v>32</v>
      </c>
      <c r="J22" s="436" t="s">
        <v>33</v>
      </c>
      <c r="K22" s="436" t="s">
        <v>34</v>
      </c>
      <c r="L22" s="436" t="s">
        <v>35</v>
      </c>
      <c r="M22" s="451">
        <v>800</v>
      </c>
    </row>
    <row r="23" spans="1:13" ht="15.75">
      <c r="A23" s="435" t="s">
        <v>26</v>
      </c>
      <c r="B23" s="436" t="s">
        <v>27</v>
      </c>
      <c r="C23" s="436" t="s">
        <v>174</v>
      </c>
      <c r="D23" s="436"/>
      <c r="E23" s="447">
        <v>36395</v>
      </c>
      <c r="F23" s="443">
        <v>0.57013888888888886</v>
      </c>
      <c r="G23" s="451">
        <v>133</v>
      </c>
      <c r="H23" s="436" t="s">
        <v>31</v>
      </c>
      <c r="I23" s="436" t="s">
        <v>32</v>
      </c>
      <c r="J23" s="436" t="s">
        <v>33</v>
      </c>
      <c r="K23" s="436" t="s">
        <v>34</v>
      </c>
      <c r="L23" s="436" t="s">
        <v>35</v>
      </c>
      <c r="M23" s="451">
        <v>800</v>
      </c>
    </row>
    <row r="24" spans="1:13" ht="15.75">
      <c r="A24" s="435" t="s">
        <v>26</v>
      </c>
      <c r="B24" s="436" t="s">
        <v>27</v>
      </c>
      <c r="C24" s="436" t="s">
        <v>175</v>
      </c>
      <c r="D24" s="436"/>
      <c r="E24" s="447">
        <v>36395</v>
      </c>
      <c r="F24" s="443">
        <v>0.56944444444444442</v>
      </c>
      <c r="G24" s="451">
        <v>0</v>
      </c>
      <c r="H24" s="436" t="s">
        <v>31</v>
      </c>
      <c r="I24" s="436" t="s">
        <v>32</v>
      </c>
      <c r="J24" s="436" t="s">
        <v>33</v>
      </c>
      <c r="K24" s="436" t="s">
        <v>34</v>
      </c>
      <c r="L24" s="436" t="s">
        <v>35</v>
      </c>
      <c r="M24" s="451">
        <v>800</v>
      </c>
    </row>
    <row r="25" spans="1:13" ht="15.75">
      <c r="A25" s="435" t="s">
        <v>26</v>
      </c>
      <c r="B25" s="436" t="s">
        <v>27</v>
      </c>
      <c r="C25" s="436" t="s">
        <v>176</v>
      </c>
      <c r="D25" s="436"/>
      <c r="E25" s="447">
        <v>36395</v>
      </c>
      <c r="F25" s="443">
        <v>0.56874999999999998</v>
      </c>
      <c r="G25" s="451">
        <v>0</v>
      </c>
      <c r="H25" s="436" t="s">
        <v>31</v>
      </c>
      <c r="I25" s="436" t="s">
        <v>32</v>
      </c>
      <c r="J25" s="436" t="s">
        <v>33</v>
      </c>
      <c r="K25" s="436" t="s">
        <v>34</v>
      </c>
      <c r="L25" s="436" t="s">
        <v>35</v>
      </c>
      <c r="M25" s="451">
        <v>800</v>
      </c>
    </row>
    <row r="26" spans="1:13" ht="15.75">
      <c r="A26" s="435" t="s">
        <v>26</v>
      </c>
      <c r="B26" s="436" t="s">
        <v>27</v>
      </c>
      <c r="C26" s="452" t="s">
        <v>177</v>
      </c>
      <c r="D26" s="452"/>
      <c r="E26" s="439">
        <v>36395</v>
      </c>
      <c r="F26" s="443">
        <v>0.55763888888888891</v>
      </c>
      <c r="G26" s="453">
        <v>57</v>
      </c>
      <c r="H26" s="452" t="s">
        <v>31</v>
      </c>
      <c r="I26" s="452" t="s">
        <v>32</v>
      </c>
      <c r="J26" s="452" t="s">
        <v>33</v>
      </c>
      <c r="K26" s="452" t="s">
        <v>34</v>
      </c>
      <c r="L26" s="452" t="s">
        <v>35</v>
      </c>
      <c r="M26" s="453">
        <v>800</v>
      </c>
    </row>
    <row r="27" spans="1:13" ht="15.75">
      <c r="A27" s="435"/>
      <c r="B27" s="436" t="s">
        <v>27</v>
      </c>
      <c r="C27" s="437" t="s">
        <v>171</v>
      </c>
      <c r="D27" s="445"/>
      <c r="E27" s="439">
        <v>37839</v>
      </c>
      <c r="F27" s="454">
        <v>0.76180555555555562</v>
      </c>
      <c r="G27" s="445">
        <v>0</v>
      </c>
      <c r="H27" s="445" t="s">
        <v>36</v>
      </c>
      <c r="I27" s="445" t="s">
        <v>37</v>
      </c>
      <c r="J27" s="445" t="s">
        <v>33</v>
      </c>
      <c r="K27" s="445" t="s">
        <v>38</v>
      </c>
      <c r="L27" s="445" t="s">
        <v>39</v>
      </c>
      <c r="M27" s="445">
        <v>1000</v>
      </c>
    </row>
    <row r="28" spans="1:13" ht="15.75">
      <c r="A28" s="435"/>
      <c r="B28" s="437" t="s">
        <v>27</v>
      </c>
      <c r="C28" s="442" t="s">
        <v>172</v>
      </c>
      <c r="D28" s="445"/>
      <c r="E28" s="439">
        <v>37839</v>
      </c>
      <c r="F28" s="454">
        <v>0.75902777777777775</v>
      </c>
      <c r="G28" s="445">
        <v>0</v>
      </c>
      <c r="H28" s="445" t="s">
        <v>36</v>
      </c>
      <c r="I28" s="445" t="s">
        <v>37</v>
      </c>
      <c r="J28" s="445" t="s">
        <v>33</v>
      </c>
      <c r="K28" s="445" t="s">
        <v>38</v>
      </c>
      <c r="L28" s="445" t="s">
        <v>39</v>
      </c>
      <c r="M28" s="445">
        <v>1000</v>
      </c>
    </row>
    <row r="29" spans="1:13" ht="15.75">
      <c r="A29" s="435"/>
      <c r="B29" s="436" t="s">
        <v>27</v>
      </c>
      <c r="C29" s="437" t="s">
        <v>173</v>
      </c>
      <c r="D29" s="445"/>
      <c r="E29" s="439">
        <v>37839</v>
      </c>
      <c r="F29" s="454">
        <v>0.7583333333333333</v>
      </c>
      <c r="G29" s="445">
        <v>0</v>
      </c>
      <c r="H29" s="445" t="s">
        <v>36</v>
      </c>
      <c r="I29" s="445" t="s">
        <v>37</v>
      </c>
      <c r="J29" s="445" t="s">
        <v>33</v>
      </c>
      <c r="K29" s="445" t="s">
        <v>38</v>
      </c>
      <c r="L29" s="445" t="s">
        <v>39</v>
      </c>
      <c r="M29" s="445">
        <v>1000</v>
      </c>
    </row>
    <row r="30" spans="1:13" ht="15.75">
      <c r="A30" s="435"/>
      <c r="B30" s="437" t="s">
        <v>27</v>
      </c>
      <c r="C30" s="442" t="s">
        <v>175</v>
      </c>
      <c r="D30" s="445"/>
      <c r="E30" s="439">
        <v>37839</v>
      </c>
      <c r="F30" s="454">
        <v>0.75763888888888886</v>
      </c>
      <c r="G30" s="445">
        <v>136</v>
      </c>
      <c r="H30" s="445" t="s">
        <v>36</v>
      </c>
      <c r="I30" s="445" t="s">
        <v>37</v>
      </c>
      <c r="J30" s="445" t="s">
        <v>33</v>
      </c>
      <c r="K30" s="445" t="s">
        <v>38</v>
      </c>
      <c r="L30" s="445" t="s">
        <v>39</v>
      </c>
      <c r="M30" s="445">
        <v>1000</v>
      </c>
    </row>
    <row r="31" spans="1:13" ht="15.75">
      <c r="A31" s="435"/>
      <c r="B31" s="436" t="s">
        <v>27</v>
      </c>
      <c r="C31" s="436" t="s">
        <v>176</v>
      </c>
      <c r="D31" s="445"/>
      <c r="E31" s="439">
        <v>37839</v>
      </c>
      <c r="F31" s="454">
        <v>0.75694444444444453</v>
      </c>
      <c r="G31" s="445">
        <v>2</v>
      </c>
      <c r="H31" s="445" t="s">
        <v>36</v>
      </c>
      <c r="I31" s="445" t="s">
        <v>37</v>
      </c>
      <c r="J31" s="445" t="s">
        <v>33</v>
      </c>
      <c r="K31" s="445" t="s">
        <v>38</v>
      </c>
      <c r="L31" s="445" t="s">
        <v>39</v>
      </c>
      <c r="M31" s="445">
        <v>1000</v>
      </c>
    </row>
    <row r="32" spans="1:13" ht="15.75">
      <c r="A32" s="435"/>
      <c r="B32" s="437" t="s">
        <v>27</v>
      </c>
      <c r="C32" s="442" t="s">
        <v>177</v>
      </c>
      <c r="D32" s="445"/>
      <c r="E32" s="439">
        <v>37839</v>
      </c>
      <c r="F32" s="454">
        <v>0.77361111111111114</v>
      </c>
      <c r="G32" s="445">
        <v>28</v>
      </c>
      <c r="H32" s="445" t="s">
        <v>36</v>
      </c>
      <c r="I32" s="445" t="s">
        <v>37</v>
      </c>
      <c r="J32" s="445" t="s">
        <v>33</v>
      </c>
      <c r="K32" s="445" t="s">
        <v>38</v>
      </c>
      <c r="L32" s="445" t="s">
        <v>39</v>
      </c>
      <c r="M32" s="445">
        <v>1000</v>
      </c>
    </row>
    <row r="33" spans="1:13" ht="15.75">
      <c r="A33" s="435"/>
      <c r="B33" s="437" t="s">
        <v>27</v>
      </c>
      <c r="C33" s="445" t="s">
        <v>183</v>
      </c>
      <c r="D33" s="445"/>
      <c r="E33" s="439">
        <v>37839</v>
      </c>
      <c r="F33" s="454">
        <v>0.73888888888888893</v>
      </c>
      <c r="G33" s="445">
        <v>0</v>
      </c>
      <c r="H33" s="445" t="s">
        <v>36</v>
      </c>
      <c r="I33" s="445" t="s">
        <v>37</v>
      </c>
      <c r="J33" s="445" t="s">
        <v>33</v>
      </c>
      <c r="K33" s="445" t="s">
        <v>38</v>
      </c>
      <c r="L33" s="445" t="s">
        <v>39</v>
      </c>
      <c r="M33" s="445">
        <v>1000</v>
      </c>
    </row>
    <row r="34" spans="1:13" ht="15.75">
      <c r="A34" s="435"/>
      <c r="B34" s="437" t="s">
        <v>27</v>
      </c>
      <c r="C34" s="445" t="s">
        <v>184</v>
      </c>
      <c r="D34" s="445"/>
      <c r="E34" s="439">
        <v>37839</v>
      </c>
      <c r="F34" s="454">
        <v>0.77986111111111101</v>
      </c>
      <c r="G34" s="445">
        <v>0</v>
      </c>
      <c r="H34" s="445" t="s">
        <v>36</v>
      </c>
      <c r="I34" s="445" t="s">
        <v>37</v>
      </c>
      <c r="J34" s="445" t="s">
        <v>33</v>
      </c>
      <c r="K34" s="445" t="s">
        <v>38</v>
      </c>
      <c r="L34" s="445" t="s">
        <v>39</v>
      </c>
      <c r="M34" s="445">
        <v>1000</v>
      </c>
    </row>
    <row r="35" spans="1:13" ht="15.75">
      <c r="A35" s="435"/>
      <c r="B35" s="437" t="s">
        <v>27</v>
      </c>
      <c r="C35" s="445" t="s">
        <v>185</v>
      </c>
      <c r="D35" s="445"/>
      <c r="E35" s="439">
        <v>37839</v>
      </c>
      <c r="F35" s="454">
        <v>0.74861111111111101</v>
      </c>
      <c r="G35" s="445">
        <v>5</v>
      </c>
      <c r="H35" s="445" t="s">
        <v>36</v>
      </c>
      <c r="I35" s="445" t="s">
        <v>37</v>
      </c>
      <c r="J35" s="445" t="s">
        <v>33</v>
      </c>
      <c r="K35" s="445" t="s">
        <v>38</v>
      </c>
      <c r="L35" s="445" t="s">
        <v>39</v>
      </c>
      <c r="M35" s="445">
        <v>1000</v>
      </c>
    </row>
  </sheetData>
  <phoneticPr fontId="4" type="noConversion"/>
  <pageMargins left="0.75" right="0.75" top="1" bottom="1" header="0.5" footer="0.5"/>
  <pageSetup scale="74" orientation="portrait" horizontalDpi="300" verticalDpi="300" r:id="rId1"/>
  <headerFooter alignWithMargins="0">
    <oddFooter>&amp;RSpreadsheet Name: &amp;A</oddFooter>
  </headerFooter>
</worksheet>
</file>

<file path=xl/worksheets/sheet2.xml><?xml version="1.0" encoding="utf-8"?>
<worksheet xmlns="http://schemas.openxmlformats.org/spreadsheetml/2006/main" xmlns:r="http://schemas.openxmlformats.org/officeDocument/2006/relationships">
  <sheetPr>
    <pageSetUpPr fitToPage="1"/>
  </sheetPr>
  <dimension ref="A1"/>
  <sheetViews>
    <sheetView workbookViewId="0">
      <selection activeCell="U47" sqref="U47"/>
    </sheetView>
  </sheetViews>
  <sheetFormatPr defaultRowHeight="15"/>
  <sheetData/>
  <pageMargins left="0.7" right="0.7" top="0.75" bottom="0.75" header="0.3" footer="0.3"/>
  <pageSetup scale="55" orientation="landscape" r:id="rId1"/>
  <headerFooter>
    <oddFooter>&amp;RSpreadsheet Name: &amp;A</oddFooter>
  </headerFooter>
  <drawing r:id="rId2"/>
</worksheet>
</file>

<file path=xl/worksheets/sheet20.xml><?xml version="1.0" encoding="utf-8"?>
<worksheet xmlns="http://schemas.openxmlformats.org/spreadsheetml/2006/main" xmlns:r="http://schemas.openxmlformats.org/officeDocument/2006/relationships">
  <dimension ref="A1:O50"/>
  <sheetViews>
    <sheetView zoomScale="80" zoomScaleNormal="80" workbookViewId="0">
      <selection activeCell="D9" sqref="D9"/>
    </sheetView>
  </sheetViews>
  <sheetFormatPr defaultColWidth="8.7109375" defaultRowHeight="15.75"/>
  <cols>
    <col min="1" max="1" width="18" style="378" customWidth="1"/>
    <col min="2" max="2" width="21.28515625" style="378" bestFit="1" customWidth="1"/>
    <col min="3" max="3" width="13" style="378" bestFit="1" customWidth="1"/>
    <col min="4" max="4" width="14.28515625" style="378" bestFit="1" customWidth="1"/>
    <col min="5" max="7" width="12.7109375" style="378" bestFit="1" customWidth="1"/>
    <col min="8" max="8" width="11.28515625" style="378" bestFit="1" customWidth="1"/>
    <col min="9" max="11" width="23.85546875" style="378" bestFit="1" customWidth="1"/>
    <col min="12" max="12" width="25.5703125" style="378" bestFit="1" customWidth="1"/>
    <col min="13" max="14" width="23.85546875" style="378" bestFit="1" customWidth="1"/>
    <col min="15" max="15" width="16.42578125" style="378" bestFit="1" customWidth="1"/>
    <col min="16" max="17" width="12.7109375" style="378" bestFit="1" customWidth="1"/>
    <col min="18" max="18" width="11.28515625" style="378" bestFit="1" customWidth="1"/>
    <col min="19" max="19" width="12.7109375" style="378" bestFit="1" customWidth="1"/>
    <col min="20" max="21" width="16.42578125" style="378" bestFit="1" customWidth="1"/>
    <col min="22" max="22" width="25.5703125" style="378" bestFit="1" customWidth="1"/>
    <col min="23" max="23" width="11.28515625" style="378" bestFit="1" customWidth="1"/>
    <col min="24" max="25" width="16.42578125" style="378" bestFit="1" customWidth="1"/>
    <col min="26" max="26" width="12.5703125" style="378" customWidth="1"/>
    <col min="27" max="16384" width="8.7109375" style="378"/>
  </cols>
  <sheetData>
    <row r="1" spans="1:14" s="521" customFormat="1" ht="36" customHeight="1">
      <c r="A1" s="520" t="s">
        <v>47</v>
      </c>
    </row>
    <row r="2" spans="1:14" ht="9.75" customHeight="1" thickBot="1">
      <c r="A2" s="522"/>
      <c r="B2" s="522"/>
      <c r="C2" s="522"/>
      <c r="D2" s="522"/>
    </row>
    <row r="3" spans="1:14">
      <c r="A3" s="1343" t="s">
        <v>186</v>
      </c>
      <c r="B3" s="1344"/>
      <c r="C3" s="1344"/>
      <c r="D3" s="1345"/>
      <c r="E3" s="457">
        <v>30900</v>
      </c>
      <c r="F3" s="458">
        <v>32018</v>
      </c>
      <c r="G3" s="459">
        <v>32030</v>
      </c>
      <c r="H3" s="460">
        <v>32329</v>
      </c>
      <c r="I3" s="458">
        <v>33473</v>
      </c>
      <c r="J3" s="461">
        <v>33474</v>
      </c>
      <c r="K3" s="461">
        <v>33475</v>
      </c>
      <c r="L3" s="461">
        <v>33476</v>
      </c>
      <c r="M3" s="462" t="s">
        <v>55</v>
      </c>
      <c r="N3" s="463" t="s">
        <v>56</v>
      </c>
    </row>
    <row r="4" spans="1:14">
      <c r="A4" s="1346" t="s">
        <v>187</v>
      </c>
      <c r="B4" s="1347"/>
      <c r="C4" s="1347"/>
      <c r="D4" s="1348"/>
      <c r="E4" s="467" t="s">
        <v>58</v>
      </c>
      <c r="F4" s="468" t="s">
        <v>58</v>
      </c>
      <c r="G4" s="469" t="s">
        <v>58</v>
      </c>
      <c r="H4" s="470" t="s">
        <v>58</v>
      </c>
      <c r="I4" s="468" t="s">
        <v>41</v>
      </c>
      <c r="J4" s="471" t="s">
        <v>41</v>
      </c>
      <c r="K4" s="471" t="s">
        <v>41</v>
      </c>
      <c r="L4" s="471" t="s">
        <v>41</v>
      </c>
      <c r="M4" s="471" t="s">
        <v>41</v>
      </c>
      <c r="N4" s="469" t="s">
        <v>41</v>
      </c>
    </row>
    <row r="5" spans="1:14" ht="16.5" thickBot="1">
      <c r="A5" s="1349" t="s">
        <v>188</v>
      </c>
      <c r="B5" s="1350"/>
      <c r="C5" s="1350"/>
      <c r="D5" s="1351"/>
      <c r="E5" s="475"/>
      <c r="F5" s="476"/>
      <c r="G5" s="477"/>
      <c r="H5" s="478"/>
      <c r="I5" s="476" t="s">
        <v>57</v>
      </c>
      <c r="J5" s="479" t="s">
        <v>57</v>
      </c>
      <c r="K5" s="479" t="s">
        <v>57</v>
      </c>
      <c r="L5" s="479" t="s">
        <v>57</v>
      </c>
      <c r="M5" s="479" t="s">
        <v>57</v>
      </c>
      <c r="N5" s="477" t="s">
        <v>57</v>
      </c>
    </row>
    <row r="6" spans="1:14" ht="22.5" customHeight="1">
      <c r="A6" s="1334" t="s">
        <v>189</v>
      </c>
      <c r="B6" s="1335"/>
      <c r="C6" s="1336" t="s">
        <v>59</v>
      </c>
      <c r="D6" s="1338" t="s">
        <v>60</v>
      </c>
      <c r="E6" s="483"/>
      <c r="F6" s="484"/>
      <c r="G6" s="483"/>
      <c r="H6" s="485"/>
      <c r="I6" s="484"/>
      <c r="J6" s="380"/>
      <c r="K6" s="380"/>
      <c r="L6" s="380"/>
      <c r="M6" s="380"/>
      <c r="N6" s="483"/>
    </row>
    <row r="7" spans="1:14" ht="16.5" thickBot="1">
      <c r="A7" s="487" t="s">
        <v>10</v>
      </c>
      <c r="B7" s="488" t="s">
        <v>42</v>
      </c>
      <c r="C7" s="1337"/>
      <c r="D7" s="1339"/>
      <c r="E7" s="483"/>
      <c r="F7" s="484"/>
      <c r="G7" s="483"/>
      <c r="H7" s="485"/>
      <c r="I7" s="484"/>
      <c r="J7" s="380"/>
      <c r="K7" s="380"/>
      <c r="L7" s="380"/>
      <c r="M7" s="380"/>
      <c r="N7" s="483"/>
    </row>
    <row r="8" spans="1:14">
      <c r="A8" s="489" t="s">
        <v>171</v>
      </c>
      <c r="B8" s="490" t="s">
        <v>123</v>
      </c>
      <c r="C8" s="490" t="s">
        <v>61</v>
      </c>
      <c r="D8" s="491" t="s">
        <v>62</v>
      </c>
      <c r="E8" s="492"/>
      <c r="F8" s="493"/>
      <c r="G8" s="494"/>
      <c r="H8" s="495"/>
      <c r="I8" s="493"/>
      <c r="J8" s="409"/>
      <c r="K8" s="409"/>
      <c r="L8" s="409"/>
      <c r="M8" s="409"/>
      <c r="N8" s="494"/>
    </row>
    <row r="9" spans="1:14">
      <c r="A9" s="499" t="s">
        <v>43</v>
      </c>
      <c r="B9" s="391" t="s">
        <v>9</v>
      </c>
      <c r="C9" s="391" t="s">
        <v>63</v>
      </c>
      <c r="D9" s="500" t="s">
        <v>64</v>
      </c>
      <c r="E9" s="501"/>
      <c r="F9" s="499"/>
      <c r="G9" s="500"/>
      <c r="H9" s="502"/>
      <c r="I9" s="499"/>
      <c r="J9" s="391"/>
      <c r="K9" s="391"/>
      <c r="L9" s="391"/>
      <c r="M9" s="391"/>
      <c r="N9" s="500"/>
    </row>
    <row r="10" spans="1:14">
      <c r="A10" s="499" t="s">
        <v>53</v>
      </c>
      <c r="B10" s="391" t="s">
        <v>168</v>
      </c>
      <c r="C10" s="391" t="s">
        <v>65</v>
      </c>
      <c r="D10" s="500" t="s">
        <v>66</v>
      </c>
      <c r="E10" s="501">
        <v>77</v>
      </c>
      <c r="F10" s="499">
        <v>75</v>
      </c>
      <c r="G10" s="500">
        <v>0</v>
      </c>
      <c r="H10" s="502">
        <v>20</v>
      </c>
      <c r="I10" s="1354">
        <v>65</v>
      </c>
      <c r="J10" s="1260">
        <v>103</v>
      </c>
      <c r="K10" s="1260">
        <v>52</v>
      </c>
      <c r="L10" s="1260">
        <v>28</v>
      </c>
      <c r="M10" s="1260">
        <v>60</v>
      </c>
      <c r="N10" s="1352">
        <v>75</v>
      </c>
    </row>
    <row r="11" spans="1:14">
      <c r="A11" s="499" t="s">
        <v>54</v>
      </c>
      <c r="B11" s="391" t="s">
        <v>134</v>
      </c>
      <c r="C11" s="391" t="s">
        <v>67</v>
      </c>
      <c r="D11" s="500" t="s">
        <v>68</v>
      </c>
      <c r="E11" s="501"/>
      <c r="F11" s="499"/>
      <c r="G11" s="500"/>
      <c r="H11" s="502"/>
      <c r="I11" s="1355"/>
      <c r="J11" s="1261"/>
      <c r="K11" s="1261"/>
      <c r="L11" s="1261"/>
      <c r="M11" s="1261"/>
      <c r="N11" s="1353"/>
    </row>
    <row r="12" spans="1:14">
      <c r="A12" s="499" t="s">
        <v>174</v>
      </c>
      <c r="B12" s="391" t="s">
        <v>3</v>
      </c>
      <c r="C12" s="391" t="s">
        <v>69</v>
      </c>
      <c r="D12" s="500" t="s">
        <v>70</v>
      </c>
      <c r="E12" s="501"/>
      <c r="F12" s="499"/>
      <c r="G12" s="500"/>
      <c r="H12" s="502"/>
      <c r="I12" s="499"/>
      <c r="J12" s="391"/>
      <c r="K12" s="391"/>
      <c r="L12" s="391"/>
      <c r="M12" s="391"/>
      <c r="N12" s="500"/>
    </row>
    <row r="13" spans="1:14">
      <c r="A13" s="499" t="s">
        <v>175</v>
      </c>
      <c r="B13" s="391" t="s">
        <v>4</v>
      </c>
      <c r="C13" s="391" t="s">
        <v>71</v>
      </c>
      <c r="D13" s="500" t="s">
        <v>72</v>
      </c>
      <c r="E13" s="501"/>
      <c r="F13" s="499"/>
      <c r="G13" s="500"/>
      <c r="H13" s="502"/>
      <c r="I13" s="499"/>
      <c r="J13" s="391"/>
      <c r="K13" s="391"/>
      <c r="L13" s="391"/>
      <c r="M13" s="391"/>
      <c r="N13" s="500"/>
    </row>
    <row r="14" spans="1:14">
      <c r="A14" s="499" t="s">
        <v>176</v>
      </c>
      <c r="B14" s="391" t="s">
        <v>5</v>
      </c>
      <c r="C14" s="391" t="s">
        <v>73</v>
      </c>
      <c r="D14" s="500" t="s">
        <v>74</v>
      </c>
      <c r="E14" s="501"/>
      <c r="F14" s="499"/>
      <c r="G14" s="500"/>
      <c r="H14" s="502"/>
      <c r="I14" s="499"/>
      <c r="J14" s="391"/>
      <c r="K14" s="391"/>
      <c r="L14" s="391"/>
      <c r="M14" s="391"/>
      <c r="N14" s="500"/>
    </row>
    <row r="15" spans="1:14">
      <c r="A15" s="499" t="s">
        <v>44</v>
      </c>
      <c r="B15" s="391" t="s">
        <v>6</v>
      </c>
      <c r="C15" s="391" t="s">
        <v>75</v>
      </c>
      <c r="D15" s="500" t="s">
        <v>76</v>
      </c>
      <c r="E15" s="501"/>
      <c r="F15" s="499"/>
      <c r="G15" s="500"/>
      <c r="H15" s="502"/>
      <c r="I15" s="499"/>
      <c r="J15" s="391"/>
      <c r="K15" s="391"/>
      <c r="L15" s="391"/>
      <c r="M15" s="391"/>
      <c r="N15" s="500"/>
    </row>
    <row r="16" spans="1:14">
      <c r="A16" s="499" t="s">
        <v>45</v>
      </c>
      <c r="B16" s="391" t="s">
        <v>7</v>
      </c>
      <c r="C16" s="391" t="s">
        <v>77</v>
      </c>
      <c r="D16" s="500" t="s">
        <v>78</v>
      </c>
      <c r="E16" s="501"/>
      <c r="F16" s="499"/>
      <c r="G16" s="500"/>
      <c r="H16" s="502"/>
      <c r="I16" s="499"/>
      <c r="J16" s="391"/>
      <c r="K16" s="391"/>
      <c r="L16" s="391"/>
      <c r="M16" s="391"/>
      <c r="N16" s="500"/>
    </row>
    <row r="17" spans="1:15">
      <c r="A17" s="499" t="s">
        <v>52</v>
      </c>
      <c r="B17" s="391" t="s">
        <v>137</v>
      </c>
      <c r="C17" s="391" t="s">
        <v>79</v>
      </c>
      <c r="D17" s="500" t="s">
        <v>80</v>
      </c>
      <c r="E17" s="501"/>
      <c r="F17" s="499"/>
      <c r="G17" s="500"/>
      <c r="H17" s="502"/>
      <c r="I17" s="1354">
        <v>2</v>
      </c>
      <c r="J17" s="1260">
        <v>0</v>
      </c>
      <c r="K17" s="1260">
        <v>53</v>
      </c>
      <c r="L17" s="1260">
        <v>36</v>
      </c>
      <c r="M17" s="1260">
        <v>62</v>
      </c>
      <c r="N17" s="1352">
        <v>62</v>
      </c>
    </row>
    <row r="18" spans="1:15">
      <c r="A18" s="499" t="s">
        <v>51</v>
      </c>
      <c r="B18" s="391" t="s">
        <v>138</v>
      </c>
      <c r="C18" s="391" t="s">
        <v>83</v>
      </c>
      <c r="D18" s="500" t="s">
        <v>84</v>
      </c>
      <c r="E18" s="501"/>
      <c r="F18" s="499"/>
      <c r="G18" s="500"/>
      <c r="H18" s="502"/>
      <c r="I18" s="1355"/>
      <c r="J18" s="1261"/>
      <c r="K18" s="1261"/>
      <c r="L18" s="1261"/>
      <c r="M18" s="1261"/>
      <c r="N18" s="1353"/>
    </row>
    <row r="19" spans="1:15">
      <c r="A19" s="499" t="s">
        <v>46</v>
      </c>
      <c r="B19" s="391" t="s">
        <v>8</v>
      </c>
      <c r="C19" s="391" t="s">
        <v>85</v>
      </c>
      <c r="D19" s="500" t="s">
        <v>86</v>
      </c>
      <c r="E19" s="501"/>
      <c r="F19" s="499"/>
      <c r="G19" s="500"/>
      <c r="H19" s="502"/>
      <c r="I19" s="499"/>
      <c r="J19" s="391"/>
      <c r="K19" s="391"/>
      <c r="L19" s="391"/>
      <c r="M19" s="391"/>
      <c r="N19" s="500"/>
    </row>
    <row r="20" spans="1:15" ht="16.5" thickBot="1">
      <c r="A20" s="505" t="s">
        <v>185</v>
      </c>
      <c r="B20" s="400" t="s">
        <v>50</v>
      </c>
      <c r="C20" s="380" t="s">
        <v>91</v>
      </c>
      <c r="D20" s="483" t="s">
        <v>92</v>
      </c>
      <c r="E20" s="506"/>
      <c r="F20" s="505"/>
      <c r="G20" s="507"/>
      <c r="H20" s="508"/>
      <c r="I20" s="505"/>
      <c r="J20" s="400"/>
      <c r="K20" s="400"/>
      <c r="L20" s="400"/>
      <c r="M20" s="400"/>
      <c r="N20" s="507"/>
    </row>
    <row r="21" spans="1:15" ht="16.5" thickBot="1">
      <c r="A21" s="484"/>
      <c r="B21" s="380"/>
      <c r="C21" s="426"/>
      <c r="D21" s="511"/>
      <c r="E21" s="483"/>
      <c r="F21" s="484"/>
      <c r="G21" s="483"/>
      <c r="H21" s="485"/>
      <c r="I21" s="484"/>
      <c r="J21" s="380"/>
      <c r="K21" s="380"/>
      <c r="L21" s="380"/>
      <c r="M21" s="380"/>
      <c r="N21" s="483"/>
    </row>
    <row r="22" spans="1:15" ht="16.5" thickBot="1">
      <c r="A22" s="1340" t="s">
        <v>180</v>
      </c>
      <c r="B22" s="1341"/>
      <c r="C22" s="1341"/>
      <c r="D22" s="1342"/>
      <c r="E22" s="515"/>
      <c r="F22" s="512"/>
      <c r="G22" s="514"/>
      <c r="H22" s="516"/>
      <c r="I22" s="512">
        <f t="shared" ref="I22:N22" si="0">SUM(I8:I20)</f>
        <v>67</v>
      </c>
      <c r="J22" s="513">
        <f t="shared" si="0"/>
        <v>103</v>
      </c>
      <c r="K22" s="513">
        <f t="shared" si="0"/>
        <v>105</v>
      </c>
      <c r="L22" s="513">
        <f t="shared" si="0"/>
        <v>64</v>
      </c>
      <c r="M22" s="513">
        <f t="shared" si="0"/>
        <v>122</v>
      </c>
      <c r="N22" s="514">
        <f t="shared" si="0"/>
        <v>137</v>
      </c>
    </row>
    <row r="30" spans="1:15" ht="16.5" thickBot="1"/>
    <row r="31" spans="1:15">
      <c r="A31" s="1343" t="s">
        <v>186</v>
      </c>
      <c r="B31" s="1344"/>
      <c r="C31" s="1344"/>
      <c r="D31" s="1345"/>
      <c r="E31" s="464">
        <v>36020</v>
      </c>
      <c r="F31" s="465">
        <v>36029</v>
      </c>
      <c r="G31" s="466">
        <v>36395</v>
      </c>
      <c r="H31" s="460">
        <v>37839</v>
      </c>
      <c r="I31" s="466">
        <v>38574</v>
      </c>
      <c r="J31" s="464">
        <v>39653</v>
      </c>
      <c r="K31" s="461">
        <v>39654</v>
      </c>
      <c r="L31" s="461">
        <v>39662</v>
      </c>
      <c r="M31" s="461">
        <v>39663</v>
      </c>
      <c r="N31" s="461">
        <v>39675</v>
      </c>
      <c r="O31" s="459">
        <v>39680</v>
      </c>
    </row>
    <row r="32" spans="1:15">
      <c r="A32" s="1346" t="s">
        <v>187</v>
      </c>
      <c r="B32" s="1347"/>
      <c r="C32" s="1347"/>
      <c r="D32" s="1348"/>
      <c r="E32" s="472" t="s">
        <v>12</v>
      </c>
      <c r="F32" s="473" t="s">
        <v>12</v>
      </c>
      <c r="G32" s="474" t="s">
        <v>12</v>
      </c>
      <c r="H32" s="470" t="s">
        <v>40</v>
      </c>
      <c r="I32" s="474" t="s">
        <v>11</v>
      </c>
      <c r="J32" s="472" t="s">
        <v>190</v>
      </c>
      <c r="K32" s="471" t="s">
        <v>190</v>
      </c>
      <c r="L32" s="471" t="s">
        <v>1</v>
      </c>
      <c r="M32" s="471" t="s">
        <v>0</v>
      </c>
      <c r="N32" s="471" t="s">
        <v>190</v>
      </c>
      <c r="O32" s="469" t="s">
        <v>190</v>
      </c>
    </row>
    <row r="33" spans="1:15" ht="16.5" thickBot="1">
      <c r="A33" s="1349" t="s">
        <v>188</v>
      </c>
      <c r="B33" s="1350"/>
      <c r="C33" s="1350"/>
      <c r="D33" s="1351"/>
      <c r="E33" s="480" t="s">
        <v>13</v>
      </c>
      <c r="F33" s="481" t="s">
        <v>13</v>
      </c>
      <c r="G33" s="482" t="s">
        <v>13</v>
      </c>
      <c r="H33" s="478" t="s">
        <v>13</v>
      </c>
      <c r="I33" s="482" t="s">
        <v>2</v>
      </c>
      <c r="J33" s="480" t="s">
        <v>2</v>
      </c>
      <c r="K33" s="479" t="s">
        <v>2</v>
      </c>
      <c r="L33" s="479" t="s">
        <v>2</v>
      </c>
      <c r="M33" s="479" t="s">
        <v>2</v>
      </c>
      <c r="N33" s="479" t="s">
        <v>2</v>
      </c>
      <c r="O33" s="477" t="s">
        <v>2</v>
      </c>
    </row>
    <row r="34" spans="1:15">
      <c r="A34" s="1334" t="s">
        <v>189</v>
      </c>
      <c r="B34" s="1335"/>
      <c r="C34" s="1336" t="s">
        <v>59</v>
      </c>
      <c r="D34" s="1338" t="s">
        <v>60</v>
      </c>
      <c r="E34" s="485"/>
      <c r="F34" s="485"/>
      <c r="G34" s="486"/>
      <c r="H34" s="485"/>
      <c r="I34" s="486"/>
      <c r="J34" s="485"/>
      <c r="K34" s="485"/>
      <c r="L34" s="485"/>
      <c r="M34" s="485"/>
      <c r="N34" s="485"/>
      <c r="O34" s="485"/>
    </row>
    <row r="35" spans="1:15" ht="16.5" thickBot="1">
      <c r="A35" s="487" t="s">
        <v>10</v>
      </c>
      <c r="B35" s="488" t="s">
        <v>42</v>
      </c>
      <c r="C35" s="1337"/>
      <c r="D35" s="1339"/>
      <c r="E35" s="485"/>
      <c r="F35" s="485"/>
      <c r="G35" s="486"/>
      <c r="H35" s="485"/>
      <c r="I35" s="486"/>
      <c r="J35" s="485"/>
      <c r="K35" s="485"/>
      <c r="L35" s="485"/>
      <c r="M35" s="485"/>
      <c r="N35" s="485"/>
      <c r="O35" s="485"/>
    </row>
    <row r="36" spans="1:15">
      <c r="A36" s="489" t="s">
        <v>171</v>
      </c>
      <c r="B36" s="490" t="s">
        <v>123</v>
      </c>
      <c r="C36" s="490" t="s">
        <v>61</v>
      </c>
      <c r="D36" s="491" t="s">
        <v>62</v>
      </c>
      <c r="E36" s="496">
        <v>2</v>
      </c>
      <c r="F36" s="497">
        <v>0</v>
      </c>
      <c r="G36" s="498">
        <v>0</v>
      </c>
      <c r="H36" s="495">
        <v>0</v>
      </c>
      <c r="I36" s="498">
        <v>0</v>
      </c>
      <c r="J36" s="496">
        <v>3</v>
      </c>
      <c r="K36" s="409">
        <v>1</v>
      </c>
      <c r="L36" s="409">
        <v>0</v>
      </c>
      <c r="M36" s="409">
        <v>0</v>
      </c>
      <c r="N36" s="409">
        <v>0</v>
      </c>
      <c r="O36" s="494">
        <v>0</v>
      </c>
    </row>
    <row r="37" spans="1:15">
      <c r="A37" s="499" t="s">
        <v>43</v>
      </c>
      <c r="B37" s="391" t="s">
        <v>9</v>
      </c>
      <c r="C37" s="391" t="s">
        <v>63</v>
      </c>
      <c r="D37" s="500" t="s">
        <v>64</v>
      </c>
      <c r="E37" s="390"/>
      <c r="F37" s="503"/>
      <c r="G37" s="504"/>
      <c r="H37" s="502"/>
      <c r="I37" s="504"/>
      <c r="J37" s="390">
        <f>23+97</f>
        <v>120</v>
      </c>
      <c r="K37" s="391">
        <f>51+2+4</f>
        <v>57</v>
      </c>
      <c r="L37" s="391">
        <f>10+55+57</f>
        <v>122</v>
      </c>
      <c r="M37" s="391">
        <v>17</v>
      </c>
      <c r="N37" s="391">
        <v>0</v>
      </c>
      <c r="O37" s="500">
        <v>0</v>
      </c>
    </row>
    <row r="38" spans="1:15">
      <c r="A38" s="499" t="s">
        <v>53</v>
      </c>
      <c r="B38" s="391" t="s">
        <v>168</v>
      </c>
      <c r="C38" s="391" t="s">
        <v>65</v>
      </c>
      <c r="D38" s="500" t="s">
        <v>66</v>
      </c>
      <c r="E38" s="390">
        <v>98</v>
      </c>
      <c r="F38" s="503">
        <v>0</v>
      </c>
      <c r="G38" s="504">
        <v>35</v>
      </c>
      <c r="H38" s="502">
        <v>0</v>
      </c>
      <c r="I38" s="504">
        <v>0</v>
      </c>
      <c r="J38" s="390">
        <v>0</v>
      </c>
      <c r="K38" s="391">
        <f>1+2</f>
        <v>3</v>
      </c>
      <c r="L38" s="391">
        <v>2</v>
      </c>
      <c r="M38" s="391">
        <v>0</v>
      </c>
      <c r="N38" s="391">
        <v>17</v>
      </c>
      <c r="O38" s="500">
        <v>0</v>
      </c>
    </row>
    <row r="39" spans="1:15">
      <c r="A39" s="499" t="s">
        <v>54</v>
      </c>
      <c r="B39" s="391" t="s">
        <v>134</v>
      </c>
      <c r="C39" s="391" t="s">
        <v>67</v>
      </c>
      <c r="D39" s="500" t="s">
        <v>68</v>
      </c>
      <c r="E39" s="390">
        <v>11</v>
      </c>
      <c r="F39" s="503">
        <v>0</v>
      </c>
      <c r="G39" s="504">
        <v>0</v>
      </c>
      <c r="H39" s="502">
        <v>0</v>
      </c>
      <c r="I39" s="504">
        <v>0</v>
      </c>
      <c r="J39" s="390">
        <v>6</v>
      </c>
      <c r="K39" s="391">
        <v>0</v>
      </c>
      <c r="L39" s="391">
        <v>17</v>
      </c>
      <c r="M39" s="391">
        <v>6</v>
      </c>
      <c r="N39" s="391">
        <v>0</v>
      </c>
      <c r="O39" s="500">
        <v>0</v>
      </c>
    </row>
    <row r="40" spans="1:15">
      <c r="A40" s="499" t="s">
        <v>174</v>
      </c>
      <c r="B40" s="391" t="s">
        <v>3</v>
      </c>
      <c r="C40" s="391" t="s">
        <v>69</v>
      </c>
      <c r="D40" s="500" t="s">
        <v>70</v>
      </c>
      <c r="E40" s="390">
        <v>124</v>
      </c>
      <c r="F40" s="503">
        <v>194</v>
      </c>
      <c r="G40" s="504">
        <v>133</v>
      </c>
      <c r="H40" s="502"/>
      <c r="I40" s="504"/>
      <c r="J40" s="390">
        <v>2</v>
      </c>
      <c r="K40" s="391">
        <v>2</v>
      </c>
      <c r="L40" s="391">
        <v>31</v>
      </c>
      <c r="M40" s="391">
        <v>1</v>
      </c>
      <c r="N40" s="391">
        <f>52+102</f>
        <v>154</v>
      </c>
      <c r="O40" s="500">
        <f>173+1</f>
        <v>174</v>
      </c>
    </row>
    <row r="41" spans="1:15">
      <c r="A41" s="499" t="s">
        <v>175</v>
      </c>
      <c r="B41" s="391" t="s">
        <v>4</v>
      </c>
      <c r="C41" s="391" t="s">
        <v>71</v>
      </c>
      <c r="D41" s="500" t="s">
        <v>72</v>
      </c>
      <c r="E41" s="390">
        <v>29</v>
      </c>
      <c r="F41" s="503">
        <v>0</v>
      </c>
      <c r="G41" s="504">
        <v>0</v>
      </c>
      <c r="H41" s="502">
        <v>136</v>
      </c>
      <c r="I41" s="504">
        <v>17</v>
      </c>
      <c r="J41" s="390">
        <v>0</v>
      </c>
      <c r="K41" s="391">
        <v>0</v>
      </c>
      <c r="L41" s="391">
        <v>0</v>
      </c>
      <c r="M41" s="391">
        <v>0</v>
      </c>
      <c r="N41" s="391">
        <v>0</v>
      </c>
      <c r="O41" s="500">
        <v>0</v>
      </c>
    </row>
    <row r="42" spans="1:15">
      <c r="A42" s="499" t="s">
        <v>176</v>
      </c>
      <c r="B42" s="391" t="s">
        <v>5</v>
      </c>
      <c r="C42" s="391" t="s">
        <v>73</v>
      </c>
      <c r="D42" s="500" t="s">
        <v>74</v>
      </c>
      <c r="E42" s="390">
        <v>9</v>
      </c>
      <c r="F42" s="503">
        <v>0</v>
      </c>
      <c r="G42" s="504">
        <v>0</v>
      </c>
      <c r="H42" s="502">
        <v>2</v>
      </c>
      <c r="I42" s="504">
        <v>2</v>
      </c>
      <c r="J42" s="390">
        <v>0</v>
      </c>
      <c r="K42" s="391">
        <v>0</v>
      </c>
      <c r="L42" s="391">
        <v>0</v>
      </c>
      <c r="M42" s="391">
        <v>0</v>
      </c>
      <c r="N42" s="391">
        <v>0</v>
      </c>
      <c r="O42" s="500">
        <v>0</v>
      </c>
    </row>
    <row r="43" spans="1:15">
      <c r="A43" s="499" t="s">
        <v>44</v>
      </c>
      <c r="B43" s="391" t="s">
        <v>6</v>
      </c>
      <c r="C43" s="391" t="s">
        <v>75</v>
      </c>
      <c r="D43" s="500" t="s">
        <v>76</v>
      </c>
      <c r="E43" s="390"/>
      <c r="F43" s="503"/>
      <c r="G43" s="504"/>
      <c r="H43" s="502"/>
      <c r="I43" s="504"/>
      <c r="J43" s="390">
        <v>0</v>
      </c>
      <c r="K43" s="391">
        <v>0</v>
      </c>
      <c r="L43" s="391">
        <v>0</v>
      </c>
      <c r="M43" s="391">
        <v>0</v>
      </c>
      <c r="N43" s="391">
        <v>0</v>
      </c>
      <c r="O43" s="500">
        <v>0</v>
      </c>
    </row>
    <row r="44" spans="1:15">
      <c r="A44" s="499" t="s">
        <v>45</v>
      </c>
      <c r="B44" s="391" t="s">
        <v>7</v>
      </c>
      <c r="C44" s="391" t="s">
        <v>77</v>
      </c>
      <c r="D44" s="500" t="s">
        <v>78</v>
      </c>
      <c r="E44" s="390"/>
      <c r="F44" s="503"/>
      <c r="G44" s="504"/>
      <c r="H44" s="502"/>
      <c r="I44" s="504"/>
      <c r="J44" s="390">
        <v>0</v>
      </c>
      <c r="K44" s="391">
        <v>0</v>
      </c>
      <c r="L44" s="391">
        <v>0</v>
      </c>
      <c r="M44" s="391">
        <v>0</v>
      </c>
      <c r="N44" s="391">
        <v>0</v>
      </c>
      <c r="O44" s="500">
        <v>0</v>
      </c>
    </row>
    <row r="45" spans="1:15">
      <c r="A45" s="499" t="s">
        <v>52</v>
      </c>
      <c r="B45" s="391" t="s">
        <v>137</v>
      </c>
      <c r="C45" s="391" t="s">
        <v>79</v>
      </c>
      <c r="D45" s="500" t="s">
        <v>80</v>
      </c>
      <c r="E45" s="390">
        <v>48</v>
      </c>
      <c r="F45" s="503">
        <v>24</v>
      </c>
      <c r="G45" s="504">
        <v>57</v>
      </c>
      <c r="H45" s="502">
        <v>28</v>
      </c>
      <c r="I45" s="504">
        <v>78</v>
      </c>
      <c r="J45" s="390">
        <v>18</v>
      </c>
      <c r="K45" s="391">
        <v>19</v>
      </c>
      <c r="L45" s="391">
        <f>19+44</f>
        <v>63</v>
      </c>
      <c r="M45" s="391">
        <v>0</v>
      </c>
      <c r="N45" s="391">
        <v>54</v>
      </c>
      <c r="O45" s="500">
        <v>39</v>
      </c>
    </row>
    <row r="46" spans="1:15">
      <c r="A46" s="499" t="s">
        <v>51</v>
      </c>
      <c r="B46" s="391" t="s">
        <v>138</v>
      </c>
      <c r="C46" s="391" t="s">
        <v>83</v>
      </c>
      <c r="D46" s="500" t="s">
        <v>84</v>
      </c>
      <c r="E46" s="390"/>
      <c r="F46" s="503"/>
      <c r="G46" s="504">
        <v>0</v>
      </c>
      <c r="H46" s="502"/>
      <c r="I46" s="504">
        <v>5</v>
      </c>
      <c r="J46" s="390">
        <v>2</v>
      </c>
      <c r="K46" s="391">
        <v>0</v>
      </c>
      <c r="L46" s="391">
        <v>0</v>
      </c>
      <c r="M46" s="391">
        <v>0</v>
      </c>
      <c r="N46" s="391">
        <v>7</v>
      </c>
      <c r="O46" s="500">
        <v>3</v>
      </c>
    </row>
    <row r="47" spans="1:15">
      <c r="A47" s="499" t="s">
        <v>46</v>
      </c>
      <c r="B47" s="391" t="s">
        <v>8</v>
      </c>
      <c r="C47" s="391" t="s">
        <v>85</v>
      </c>
      <c r="D47" s="500" t="s">
        <v>86</v>
      </c>
      <c r="E47" s="390"/>
      <c r="F47" s="503"/>
      <c r="G47" s="504"/>
      <c r="H47" s="502"/>
      <c r="I47" s="504"/>
      <c r="J47" s="390">
        <v>0</v>
      </c>
      <c r="K47" s="391">
        <v>0</v>
      </c>
      <c r="L47" s="391">
        <v>0</v>
      </c>
      <c r="M47" s="391">
        <v>0</v>
      </c>
      <c r="N47" s="391">
        <v>0</v>
      </c>
      <c r="O47" s="500">
        <v>0</v>
      </c>
    </row>
    <row r="48" spans="1:15" ht="16.5" thickBot="1">
      <c r="A48" s="505" t="s">
        <v>185</v>
      </c>
      <c r="B48" s="400" t="s">
        <v>50</v>
      </c>
      <c r="C48" s="380" t="s">
        <v>91</v>
      </c>
      <c r="D48" s="483" t="s">
        <v>92</v>
      </c>
      <c r="E48" s="399"/>
      <c r="F48" s="509"/>
      <c r="G48" s="510"/>
      <c r="H48" s="508">
        <v>5</v>
      </c>
      <c r="I48" s="510"/>
      <c r="J48" s="399"/>
      <c r="K48" s="400"/>
      <c r="L48" s="400"/>
      <c r="M48" s="400"/>
      <c r="N48" s="400"/>
      <c r="O48" s="507"/>
    </row>
    <row r="49" spans="1:15" ht="16.5" thickBot="1">
      <c r="A49" s="484"/>
      <c r="B49" s="380"/>
      <c r="C49" s="426"/>
      <c r="D49" s="511"/>
      <c r="E49" s="485"/>
      <c r="F49" s="485"/>
      <c r="G49" s="486"/>
      <c r="H49" s="485"/>
      <c r="I49" s="486"/>
      <c r="J49" s="485"/>
      <c r="K49" s="485"/>
      <c r="L49" s="485"/>
      <c r="M49" s="485"/>
      <c r="N49" s="485"/>
      <c r="O49" s="485"/>
    </row>
    <row r="50" spans="1:15" ht="16.5" thickBot="1">
      <c r="A50" s="1340" t="s">
        <v>180</v>
      </c>
      <c r="B50" s="1341"/>
      <c r="C50" s="1341"/>
      <c r="D50" s="1342"/>
      <c r="E50" s="517">
        <f t="shared" ref="E50:N50" si="1">SUM(E36:E48)</f>
        <v>321</v>
      </c>
      <c r="F50" s="518">
        <f t="shared" si="1"/>
        <v>218</v>
      </c>
      <c r="G50" s="519">
        <f t="shared" si="1"/>
        <v>225</v>
      </c>
      <c r="H50" s="516">
        <f t="shared" si="1"/>
        <v>171</v>
      </c>
      <c r="I50" s="519">
        <f t="shared" si="1"/>
        <v>102</v>
      </c>
      <c r="J50" s="517">
        <f t="shared" si="1"/>
        <v>151</v>
      </c>
      <c r="K50" s="513">
        <f t="shared" si="1"/>
        <v>82</v>
      </c>
      <c r="L50" s="513">
        <f t="shared" si="1"/>
        <v>235</v>
      </c>
      <c r="M50" s="513">
        <f t="shared" si="1"/>
        <v>24</v>
      </c>
      <c r="N50" s="513">
        <f t="shared" si="1"/>
        <v>232</v>
      </c>
      <c r="O50" s="514">
        <v>216</v>
      </c>
    </row>
  </sheetData>
  <mergeCells count="26">
    <mergeCell ref="N10:N11"/>
    <mergeCell ref="A3:D3"/>
    <mergeCell ref="A4:D4"/>
    <mergeCell ref="A5:D5"/>
    <mergeCell ref="A6:B6"/>
    <mergeCell ref="C6:C7"/>
    <mergeCell ref="D6:D7"/>
    <mergeCell ref="I10:I11"/>
    <mergeCell ref="J10:J11"/>
    <mergeCell ref="K10:K11"/>
    <mergeCell ref="L10:L11"/>
    <mergeCell ref="M10:M11"/>
    <mergeCell ref="M17:M18"/>
    <mergeCell ref="N17:N18"/>
    <mergeCell ref="I17:I18"/>
    <mergeCell ref="J17:J18"/>
    <mergeCell ref="K17:K18"/>
    <mergeCell ref="L17:L18"/>
    <mergeCell ref="A34:B34"/>
    <mergeCell ref="C34:C35"/>
    <mergeCell ref="D34:D35"/>
    <mergeCell ref="A50:D50"/>
    <mergeCell ref="A22:D22"/>
    <mergeCell ref="A31:D31"/>
    <mergeCell ref="A32:D32"/>
    <mergeCell ref="A33:D33"/>
  </mergeCells>
  <phoneticPr fontId="4" type="noConversion"/>
  <pageMargins left="0.7" right="0.7" top="0.75" bottom="0.75" header="0.3" footer="0.3"/>
  <pageSetup scale="43" orientation="landscape" horizontalDpi="300" verticalDpi="300" r:id="rId1"/>
  <headerFooter>
    <oddFooter>&amp;R&amp;14Spreadsheet Name: &amp;A</oddFooter>
  </headerFooter>
</worksheet>
</file>

<file path=xl/worksheets/sheet21.xml><?xml version="1.0" encoding="utf-8"?>
<worksheet xmlns="http://schemas.openxmlformats.org/spreadsheetml/2006/main" xmlns:r="http://schemas.openxmlformats.org/officeDocument/2006/relationships">
  <dimension ref="A1:BV38"/>
  <sheetViews>
    <sheetView zoomScale="75" zoomScaleNormal="75" workbookViewId="0">
      <selection activeCell="D13" sqref="D13:E14"/>
    </sheetView>
  </sheetViews>
  <sheetFormatPr defaultColWidth="8.7109375" defaultRowHeight="15"/>
  <cols>
    <col min="1" max="1" width="0.5703125" style="218" customWidth="1"/>
    <col min="2" max="2" width="19.7109375" style="218" customWidth="1"/>
    <col min="3" max="3" width="16.28515625" style="218" bestFit="1" customWidth="1"/>
    <col min="4" max="4" width="42.5703125" style="217" customWidth="1"/>
    <col min="5" max="5" width="29.85546875" style="218" customWidth="1"/>
    <col min="6" max="6" width="47.5703125" style="218" customWidth="1"/>
    <col min="7" max="7" width="62" style="218" customWidth="1"/>
    <col min="8" max="11" width="32.7109375" style="218" customWidth="1"/>
    <col min="12" max="17" width="50.5703125" style="218" customWidth="1"/>
    <col min="18" max="21" width="35.28515625" style="218" customWidth="1"/>
    <col min="22" max="22" width="44.7109375" style="218" customWidth="1"/>
    <col min="23" max="23" width="0.5703125" style="218" customWidth="1"/>
    <col min="24" max="29" width="21.5703125" style="218" customWidth="1"/>
    <col min="30" max="30" width="0.5703125" style="218" customWidth="1"/>
    <col min="31" max="37" width="21.7109375" style="218" customWidth="1"/>
    <col min="38" max="38" width="0.5703125" style="218" customWidth="1"/>
    <col min="39" max="45" width="21.7109375" style="218" customWidth="1"/>
    <col min="46" max="50" width="21.7109375" style="217" customWidth="1"/>
    <col min="51" max="51" width="0.5703125" style="218" customWidth="1"/>
    <col min="52" max="63" width="21.7109375" style="217" customWidth="1"/>
    <col min="64" max="64" width="0.5703125" style="218" customWidth="1"/>
    <col min="65" max="70" width="21.7109375" style="217" customWidth="1"/>
    <col min="71" max="71" width="0.5703125" style="218" customWidth="1"/>
    <col min="72" max="73" width="21.7109375" style="217" customWidth="1"/>
    <col min="74" max="74" width="0.5703125" style="218" customWidth="1"/>
    <col min="75" max="16384" width="8.7109375" style="217"/>
  </cols>
  <sheetData>
    <row r="1" spans="1:74" s="334" customFormat="1" ht="53.25" customHeight="1">
      <c r="A1" s="335"/>
      <c r="B1" s="333" t="s">
        <v>219</v>
      </c>
      <c r="D1" s="335"/>
      <c r="E1" s="335"/>
      <c r="F1" s="335"/>
      <c r="G1" s="335"/>
      <c r="H1" s="335"/>
      <c r="I1" s="335"/>
      <c r="J1" s="335"/>
      <c r="K1" s="335"/>
      <c r="L1" s="335"/>
      <c r="M1" s="335"/>
      <c r="N1" s="335"/>
      <c r="O1" s="335"/>
      <c r="P1" s="335"/>
      <c r="Q1" s="335"/>
      <c r="R1" s="335"/>
      <c r="S1" s="335"/>
      <c r="T1" s="335"/>
      <c r="U1" s="335"/>
      <c r="V1" s="335"/>
      <c r="W1" s="335"/>
      <c r="X1" s="335"/>
      <c r="Y1" s="335"/>
      <c r="Z1" s="335"/>
      <c r="AA1" s="335"/>
      <c r="AB1" s="335"/>
      <c r="AC1" s="335"/>
      <c r="AD1" s="335"/>
      <c r="AL1" s="335"/>
      <c r="AY1" s="335"/>
      <c r="BL1" s="335"/>
      <c r="BS1" s="335"/>
      <c r="BV1" s="335"/>
    </row>
    <row r="2" spans="1:74" ht="15.75" thickBot="1"/>
    <row r="3" spans="1:74" ht="18">
      <c r="A3" s="336"/>
      <c r="B3" s="1417" t="s">
        <v>186</v>
      </c>
      <c r="C3" s="1418"/>
      <c r="D3" s="1418"/>
      <c r="E3" s="1419"/>
      <c r="F3" s="219"/>
      <c r="G3" s="220"/>
      <c r="H3" s="221">
        <v>30900</v>
      </c>
      <c r="I3" s="221">
        <v>32018</v>
      </c>
      <c r="J3" s="221">
        <v>32030</v>
      </c>
      <c r="K3" s="221">
        <v>32329</v>
      </c>
      <c r="L3" s="221">
        <v>33473</v>
      </c>
      <c r="M3" s="221">
        <v>33474</v>
      </c>
      <c r="N3" s="221">
        <v>33475</v>
      </c>
      <c r="O3" s="221">
        <v>33476</v>
      </c>
      <c r="P3" s="222" t="s">
        <v>55</v>
      </c>
      <c r="Q3" s="222" t="s">
        <v>56</v>
      </c>
      <c r="R3" s="221">
        <v>36020</v>
      </c>
      <c r="S3" s="221">
        <v>36029</v>
      </c>
      <c r="T3" s="221">
        <v>36395</v>
      </c>
      <c r="U3" s="223">
        <v>37839</v>
      </c>
      <c r="V3" s="272">
        <v>38574</v>
      </c>
      <c r="W3" s="336"/>
      <c r="X3" s="325">
        <v>39653</v>
      </c>
      <c r="Y3" s="275">
        <v>39654</v>
      </c>
      <c r="Z3" s="224">
        <v>39662</v>
      </c>
      <c r="AA3" s="225">
        <v>39663</v>
      </c>
      <c r="AB3" s="224">
        <v>39675</v>
      </c>
      <c r="AC3" s="280">
        <v>39680</v>
      </c>
      <c r="AD3" s="336"/>
      <c r="AE3" s="277">
        <v>39942</v>
      </c>
      <c r="AF3" s="225">
        <v>39978</v>
      </c>
      <c r="AG3" s="224">
        <v>39978</v>
      </c>
      <c r="AH3" s="225">
        <v>40040</v>
      </c>
      <c r="AI3" s="224">
        <v>40045</v>
      </c>
      <c r="AJ3" s="225">
        <v>40045</v>
      </c>
      <c r="AK3" s="283">
        <v>40047</v>
      </c>
      <c r="AL3" s="336"/>
      <c r="AM3" s="1372">
        <v>40271</v>
      </c>
      <c r="AN3" s="1373"/>
      <c r="AO3" s="1414">
        <v>40326</v>
      </c>
      <c r="AP3" s="1404"/>
      <c r="AQ3" s="1407">
        <v>40368</v>
      </c>
      <c r="AR3" s="1407"/>
      <c r="AS3" s="1404">
        <v>40393</v>
      </c>
      <c r="AT3" s="1404"/>
      <c r="AU3" s="1386">
        <v>40414</v>
      </c>
      <c r="AV3" s="1386"/>
      <c r="AW3" s="1386">
        <v>40485</v>
      </c>
      <c r="AX3" s="1392"/>
      <c r="AY3" s="336"/>
      <c r="AZ3" s="1372">
        <v>40647</v>
      </c>
      <c r="BA3" s="1386"/>
      <c r="BB3" s="1386">
        <v>40711</v>
      </c>
      <c r="BC3" s="1386"/>
      <c r="BD3" s="1386">
        <v>40739</v>
      </c>
      <c r="BE3" s="1386"/>
      <c r="BF3" s="1386">
        <v>40768</v>
      </c>
      <c r="BG3" s="1386"/>
      <c r="BH3" s="1386">
        <v>40770</v>
      </c>
      <c r="BI3" s="1386"/>
      <c r="BJ3" s="1386">
        <v>40854</v>
      </c>
      <c r="BK3" s="1373"/>
      <c r="BL3" s="336"/>
      <c r="BM3" s="1426">
        <v>41002</v>
      </c>
      <c r="BN3" s="1386"/>
      <c r="BO3" s="1386">
        <v>41100</v>
      </c>
      <c r="BP3" s="1386"/>
      <c r="BQ3" s="1386">
        <v>41131</v>
      </c>
      <c r="BR3" s="1392"/>
      <c r="BS3" s="336"/>
      <c r="BT3" s="1372">
        <v>41368</v>
      </c>
      <c r="BU3" s="1373"/>
      <c r="BV3" s="336"/>
    </row>
    <row r="4" spans="1:74" ht="18">
      <c r="A4" s="299"/>
      <c r="B4" s="1420" t="s">
        <v>187</v>
      </c>
      <c r="C4" s="1421"/>
      <c r="D4" s="1421"/>
      <c r="E4" s="1422"/>
      <c r="F4" s="226"/>
      <c r="G4" s="227"/>
      <c r="H4" s="227" t="s">
        <v>58</v>
      </c>
      <c r="I4" s="227" t="s">
        <v>58</v>
      </c>
      <c r="J4" s="227" t="s">
        <v>58</v>
      </c>
      <c r="K4" s="227" t="s">
        <v>58</v>
      </c>
      <c r="L4" s="227" t="s">
        <v>41</v>
      </c>
      <c r="M4" s="227" t="s">
        <v>41</v>
      </c>
      <c r="N4" s="227" t="s">
        <v>41</v>
      </c>
      <c r="O4" s="227" t="s">
        <v>41</v>
      </c>
      <c r="P4" s="227" t="s">
        <v>41</v>
      </c>
      <c r="Q4" s="227" t="s">
        <v>41</v>
      </c>
      <c r="R4" s="227" t="s">
        <v>12</v>
      </c>
      <c r="S4" s="227" t="s">
        <v>12</v>
      </c>
      <c r="T4" s="227" t="s">
        <v>12</v>
      </c>
      <c r="U4" s="227" t="s">
        <v>40</v>
      </c>
      <c r="V4" s="273" t="s">
        <v>11</v>
      </c>
      <c r="W4" s="299"/>
      <c r="X4" s="326" t="s">
        <v>190</v>
      </c>
      <c r="Y4" s="276" t="s">
        <v>190</v>
      </c>
      <c r="Z4" s="228" t="s">
        <v>1</v>
      </c>
      <c r="AA4" s="229" t="s">
        <v>0</v>
      </c>
      <c r="AB4" s="228" t="s">
        <v>190</v>
      </c>
      <c r="AC4" s="281" t="s">
        <v>190</v>
      </c>
      <c r="AD4" s="299"/>
      <c r="AE4" s="278" t="s">
        <v>11</v>
      </c>
      <c r="AF4" s="229" t="s">
        <v>11</v>
      </c>
      <c r="AG4" s="228" t="s">
        <v>11</v>
      </c>
      <c r="AH4" s="229" t="s">
        <v>190</v>
      </c>
      <c r="AI4" s="228" t="s">
        <v>190</v>
      </c>
      <c r="AJ4" s="229" t="s">
        <v>190</v>
      </c>
      <c r="AK4" s="284" t="s">
        <v>190</v>
      </c>
      <c r="AL4" s="299"/>
      <c r="AM4" s="1376" t="s">
        <v>220</v>
      </c>
      <c r="AN4" s="1377"/>
      <c r="AO4" s="1415" t="s">
        <v>221</v>
      </c>
      <c r="AP4" s="1405"/>
      <c r="AQ4" s="1387" t="s">
        <v>222</v>
      </c>
      <c r="AR4" s="1387"/>
      <c r="AS4" s="1405" t="s">
        <v>11</v>
      </c>
      <c r="AT4" s="1405"/>
      <c r="AU4" s="1388" t="s">
        <v>190</v>
      </c>
      <c r="AV4" s="1388"/>
      <c r="AW4" s="1387" t="s">
        <v>222</v>
      </c>
      <c r="AX4" s="1393"/>
      <c r="AY4" s="299"/>
      <c r="AZ4" s="1401" t="s">
        <v>236</v>
      </c>
      <c r="BA4" s="1387"/>
      <c r="BB4" s="1387" t="s">
        <v>237</v>
      </c>
      <c r="BC4" s="1387"/>
      <c r="BD4" s="1387" t="s">
        <v>220</v>
      </c>
      <c r="BE4" s="1387"/>
      <c r="BF4" s="1387" t="s">
        <v>190</v>
      </c>
      <c r="BG4" s="1387"/>
      <c r="BH4" s="1387" t="s">
        <v>190</v>
      </c>
      <c r="BI4" s="1387"/>
      <c r="BJ4" s="1387" t="s">
        <v>247</v>
      </c>
      <c r="BK4" s="1390"/>
      <c r="BL4" s="299"/>
      <c r="BM4" s="1427" t="s">
        <v>248</v>
      </c>
      <c r="BN4" s="1387"/>
      <c r="BO4" s="1387" t="s">
        <v>11</v>
      </c>
      <c r="BP4" s="1387"/>
      <c r="BQ4" s="1387" t="s">
        <v>220</v>
      </c>
      <c r="BR4" s="1393"/>
      <c r="BS4" s="299"/>
      <c r="BT4" s="1374" t="s">
        <v>248</v>
      </c>
      <c r="BU4" s="1375"/>
      <c r="BV4" s="299"/>
    </row>
    <row r="5" spans="1:74" ht="18" customHeight="1">
      <c r="A5" s="299"/>
      <c r="B5" s="1420" t="s">
        <v>188</v>
      </c>
      <c r="C5" s="1421"/>
      <c r="D5" s="1421"/>
      <c r="E5" s="1422"/>
      <c r="F5" s="226"/>
      <c r="G5" s="227"/>
      <c r="H5" s="227"/>
      <c r="I5" s="227"/>
      <c r="J5" s="227"/>
      <c r="K5" s="227"/>
      <c r="L5" s="227" t="s">
        <v>57</v>
      </c>
      <c r="M5" s="227" t="s">
        <v>57</v>
      </c>
      <c r="N5" s="227" t="s">
        <v>57</v>
      </c>
      <c r="O5" s="227" t="s">
        <v>57</v>
      </c>
      <c r="P5" s="227" t="s">
        <v>57</v>
      </c>
      <c r="Q5" s="227" t="s">
        <v>57</v>
      </c>
      <c r="R5" s="227" t="s">
        <v>13</v>
      </c>
      <c r="S5" s="227" t="s">
        <v>13</v>
      </c>
      <c r="T5" s="227" t="s">
        <v>13</v>
      </c>
      <c r="U5" s="227" t="s">
        <v>13</v>
      </c>
      <c r="V5" s="273" t="s">
        <v>2</v>
      </c>
      <c r="W5" s="299"/>
      <c r="X5" s="326" t="s">
        <v>2</v>
      </c>
      <c r="Y5" s="276" t="s">
        <v>2</v>
      </c>
      <c r="Z5" s="228" t="s">
        <v>2</v>
      </c>
      <c r="AA5" s="229" t="s">
        <v>2</v>
      </c>
      <c r="AB5" s="228" t="s">
        <v>2</v>
      </c>
      <c r="AC5" s="281" t="s">
        <v>2</v>
      </c>
      <c r="AD5" s="299"/>
      <c r="AE5" s="278" t="s">
        <v>2</v>
      </c>
      <c r="AF5" s="229" t="s">
        <v>2</v>
      </c>
      <c r="AG5" s="228" t="s">
        <v>2</v>
      </c>
      <c r="AH5" s="229" t="s">
        <v>2</v>
      </c>
      <c r="AI5" s="228" t="s">
        <v>2</v>
      </c>
      <c r="AJ5" s="229" t="s">
        <v>2</v>
      </c>
      <c r="AK5" s="284" t="s">
        <v>2</v>
      </c>
      <c r="AL5" s="299"/>
      <c r="AM5" s="1376" t="s">
        <v>2</v>
      </c>
      <c r="AN5" s="1377"/>
      <c r="AO5" s="1415" t="s">
        <v>2</v>
      </c>
      <c r="AP5" s="1405"/>
      <c r="AQ5" s="1387" t="s">
        <v>2</v>
      </c>
      <c r="AR5" s="1387"/>
      <c r="AS5" s="1405" t="s">
        <v>2</v>
      </c>
      <c r="AT5" s="1405"/>
      <c r="AU5" s="1388" t="s">
        <v>2</v>
      </c>
      <c r="AV5" s="1388"/>
      <c r="AW5" s="1388" t="s">
        <v>2</v>
      </c>
      <c r="AX5" s="1394"/>
      <c r="AY5" s="299"/>
      <c r="AZ5" s="1376" t="s">
        <v>2</v>
      </c>
      <c r="BA5" s="1388"/>
      <c r="BB5" s="1388" t="s">
        <v>2</v>
      </c>
      <c r="BC5" s="1388"/>
      <c r="BD5" s="1388" t="s">
        <v>2</v>
      </c>
      <c r="BE5" s="1388"/>
      <c r="BF5" s="1388" t="s">
        <v>2</v>
      </c>
      <c r="BG5" s="1388"/>
      <c r="BH5" s="1388" t="s">
        <v>2</v>
      </c>
      <c r="BI5" s="1388"/>
      <c r="BJ5" s="1388" t="s">
        <v>2</v>
      </c>
      <c r="BK5" s="1377"/>
      <c r="BL5" s="299"/>
      <c r="BM5" s="1428" t="s">
        <v>2</v>
      </c>
      <c r="BN5" s="1388"/>
      <c r="BO5" s="1388" t="s">
        <v>2</v>
      </c>
      <c r="BP5" s="1388"/>
      <c r="BQ5" s="1388" t="s">
        <v>2</v>
      </c>
      <c r="BR5" s="1394"/>
      <c r="BS5" s="299"/>
      <c r="BT5" s="1376" t="s">
        <v>2</v>
      </c>
      <c r="BU5" s="1377"/>
      <c r="BV5" s="299"/>
    </row>
    <row r="6" spans="1:74" s="266" customFormat="1" ht="16.5" customHeight="1" thickBot="1">
      <c r="A6" s="337"/>
      <c r="B6" s="1423" t="s">
        <v>249</v>
      </c>
      <c r="C6" s="1424"/>
      <c r="D6" s="1424"/>
      <c r="E6" s="1425"/>
      <c r="F6" s="270"/>
      <c r="G6" s="271"/>
      <c r="H6" s="271"/>
      <c r="I6" s="271"/>
      <c r="J6" s="271"/>
      <c r="K6" s="271"/>
      <c r="L6" s="271"/>
      <c r="M6" s="271"/>
      <c r="N6" s="271"/>
      <c r="O6" s="271"/>
      <c r="P6" s="271"/>
      <c r="Q6" s="271"/>
      <c r="R6" s="271"/>
      <c r="S6" s="271"/>
      <c r="T6" s="271"/>
      <c r="U6" s="271"/>
      <c r="V6" s="274"/>
      <c r="W6" s="337"/>
      <c r="X6" s="327">
        <v>0.58819444444444446</v>
      </c>
      <c r="Y6" s="321">
        <v>0.61597222222222225</v>
      </c>
      <c r="Z6" s="268">
        <v>0.59930555555555554</v>
      </c>
      <c r="AA6" s="269">
        <v>0.67708333333333337</v>
      </c>
      <c r="AB6" s="268">
        <v>0.42638888888888887</v>
      </c>
      <c r="AC6" s="282">
        <v>0.48888888888888887</v>
      </c>
      <c r="AD6" s="337"/>
      <c r="AE6" s="279" t="s">
        <v>197</v>
      </c>
      <c r="AF6" s="269">
        <v>0.60069444444444442</v>
      </c>
      <c r="AG6" s="268">
        <v>0.63611111111111118</v>
      </c>
      <c r="AH6" s="269">
        <v>0.70208333333333339</v>
      </c>
      <c r="AI6" s="268">
        <v>0.6069444444444444</v>
      </c>
      <c r="AJ6" s="269">
        <v>0.69305555555555554</v>
      </c>
      <c r="AK6" s="285">
        <v>0.58263888888888882</v>
      </c>
      <c r="AL6" s="337"/>
      <c r="AM6" s="1395">
        <v>0.58472222222222225</v>
      </c>
      <c r="AN6" s="1391"/>
      <c r="AO6" s="1416">
        <v>0.62777777777777777</v>
      </c>
      <c r="AP6" s="1406"/>
      <c r="AQ6" s="1396">
        <v>0.6020833333333333</v>
      </c>
      <c r="AR6" s="1396"/>
      <c r="AS6" s="1406">
        <v>0.67638888888888893</v>
      </c>
      <c r="AT6" s="1406"/>
      <c r="AU6" s="1389">
        <v>0.59583333333333333</v>
      </c>
      <c r="AV6" s="1389"/>
      <c r="AW6" s="1389">
        <v>0.58611111111111114</v>
      </c>
      <c r="AX6" s="1398"/>
      <c r="AY6" s="337"/>
      <c r="AZ6" s="1395">
        <v>0.60902777777777783</v>
      </c>
      <c r="BA6" s="1389"/>
      <c r="BB6" s="1389">
        <v>0.57430555555555551</v>
      </c>
      <c r="BC6" s="1389"/>
      <c r="BD6" s="1389">
        <v>0.58333333333333337</v>
      </c>
      <c r="BE6" s="1389"/>
      <c r="BF6" s="1389">
        <v>0.89930555555555547</v>
      </c>
      <c r="BG6" s="1389"/>
      <c r="BH6" s="1389">
        <v>0.72430555555555554</v>
      </c>
      <c r="BI6" s="1389"/>
      <c r="BJ6" s="1389">
        <v>0.62708333333333333</v>
      </c>
      <c r="BK6" s="1391"/>
      <c r="BL6" s="337"/>
      <c r="BM6" s="1429">
        <v>0.64583333333333337</v>
      </c>
      <c r="BN6" s="1389"/>
      <c r="BO6" s="1389">
        <v>0.59097222222222223</v>
      </c>
      <c r="BP6" s="1389"/>
      <c r="BQ6" s="1389">
        <v>0.63194444444444442</v>
      </c>
      <c r="BR6" s="1398"/>
      <c r="BS6" s="337"/>
      <c r="BT6" s="1378">
        <v>0.67569444444444438</v>
      </c>
      <c r="BU6" s="1379"/>
      <c r="BV6" s="337"/>
    </row>
    <row r="7" spans="1:74" s="266" customFormat="1" ht="18" customHeight="1">
      <c r="A7" s="338"/>
      <c r="B7" s="1366" t="s">
        <v>59</v>
      </c>
      <c r="C7" s="1369" t="s">
        <v>60</v>
      </c>
      <c r="D7" s="1362" t="s">
        <v>189</v>
      </c>
      <c r="E7" s="1363"/>
      <c r="F7" s="265"/>
      <c r="G7" s="265"/>
      <c r="H7" s="265"/>
      <c r="I7" s="265"/>
      <c r="J7" s="265"/>
      <c r="K7" s="265"/>
      <c r="L7" s="265"/>
      <c r="M7" s="265"/>
      <c r="N7" s="265"/>
      <c r="O7" s="265"/>
      <c r="P7" s="265"/>
      <c r="Q7" s="265"/>
      <c r="R7" s="265"/>
      <c r="S7" s="265"/>
      <c r="T7" s="265"/>
      <c r="U7" s="265"/>
      <c r="V7" s="265"/>
      <c r="W7" s="338"/>
      <c r="X7" s="328"/>
      <c r="Y7" s="265"/>
      <c r="Z7" s="265"/>
      <c r="AA7" s="265"/>
      <c r="AB7" s="265"/>
      <c r="AC7" s="265"/>
      <c r="AD7" s="338"/>
      <c r="AE7" s="290"/>
      <c r="AF7" s="267"/>
      <c r="AG7" s="267"/>
      <c r="AH7" s="267"/>
      <c r="AI7" s="267"/>
      <c r="AJ7" s="267"/>
      <c r="AK7" s="267"/>
      <c r="AL7" s="338"/>
      <c r="AM7" s="267"/>
      <c r="AN7" s="291"/>
      <c r="AO7" s="267"/>
      <c r="AP7" s="267"/>
      <c r="AQ7" s="267"/>
      <c r="AR7" s="267"/>
      <c r="AS7" s="267"/>
      <c r="AT7" s="267"/>
      <c r="AU7" s="267"/>
      <c r="AV7" s="267"/>
      <c r="AW7" s="267"/>
      <c r="AX7" s="267"/>
      <c r="AY7" s="338"/>
      <c r="AZ7" s="290"/>
      <c r="BA7" s="267"/>
      <c r="BB7" s="267"/>
      <c r="BC7" s="267"/>
      <c r="BD7" s="267"/>
      <c r="BE7" s="267"/>
      <c r="BF7" s="267"/>
      <c r="BG7" s="267"/>
      <c r="BH7" s="267"/>
      <c r="BI7" s="267"/>
      <c r="BJ7" s="267"/>
      <c r="BK7" s="291"/>
      <c r="BL7" s="338"/>
      <c r="BM7" s="267"/>
      <c r="BN7" s="267"/>
      <c r="BO7" s="267"/>
      <c r="BP7" s="267"/>
      <c r="BQ7" s="267"/>
      <c r="BR7" s="267"/>
      <c r="BS7" s="338"/>
      <c r="BT7" s="290"/>
      <c r="BU7" s="291"/>
      <c r="BV7" s="338"/>
    </row>
    <row r="8" spans="1:74" s="233" customFormat="1" ht="18" customHeight="1">
      <c r="A8" s="339"/>
      <c r="B8" s="1367"/>
      <c r="C8" s="1370"/>
      <c r="D8" s="1364"/>
      <c r="E8" s="1365"/>
      <c r="F8" s="232"/>
      <c r="G8" s="232"/>
      <c r="H8" s="232"/>
      <c r="I8" s="232"/>
      <c r="J8" s="232"/>
      <c r="K8" s="232"/>
      <c r="L8" s="232"/>
      <c r="M8" s="232"/>
      <c r="N8" s="232"/>
      <c r="O8" s="232"/>
      <c r="P8" s="232"/>
      <c r="Q8" s="232"/>
      <c r="R8" s="232"/>
      <c r="S8" s="232"/>
      <c r="T8" s="232"/>
      <c r="U8" s="232"/>
      <c r="V8" s="232"/>
      <c r="W8" s="339"/>
      <c r="X8" s="329"/>
      <c r="Y8" s="232"/>
      <c r="Z8" s="232"/>
      <c r="AA8" s="232"/>
      <c r="AB8" s="232"/>
      <c r="AC8" s="232"/>
      <c r="AD8" s="339"/>
      <c r="AE8" s="292"/>
      <c r="AF8" s="309"/>
      <c r="AG8" s="309"/>
      <c r="AH8" s="309"/>
      <c r="AI8" s="309"/>
      <c r="AJ8" s="309"/>
      <c r="AK8" s="309"/>
      <c r="AL8" s="339"/>
      <c r="AM8" s="309"/>
      <c r="AN8" s="294"/>
      <c r="AO8" s="232"/>
      <c r="AP8" s="232"/>
      <c r="AQ8" s="232"/>
      <c r="AR8" s="232"/>
      <c r="AS8" s="232"/>
      <c r="AT8" s="232"/>
      <c r="AU8" s="232"/>
      <c r="AW8" s="232"/>
      <c r="AY8" s="339"/>
      <c r="AZ8" s="292"/>
      <c r="BA8" s="308"/>
      <c r="BB8" s="309"/>
      <c r="BC8" s="308"/>
      <c r="BD8" s="309"/>
      <c r="BE8" s="308"/>
      <c r="BF8" s="309"/>
      <c r="BG8" s="308"/>
      <c r="BH8" s="309"/>
      <c r="BI8" s="308"/>
      <c r="BJ8" s="309"/>
      <c r="BK8" s="293"/>
      <c r="BL8" s="339"/>
      <c r="BM8" s="232"/>
      <c r="BO8" s="232"/>
      <c r="BQ8" s="232"/>
      <c r="BS8" s="339"/>
      <c r="BT8" s="292"/>
      <c r="BU8" s="293"/>
      <c r="BV8" s="339"/>
    </row>
    <row r="9" spans="1:74" s="233" customFormat="1" ht="30" customHeight="1" thickBot="1">
      <c r="A9" s="339"/>
      <c r="B9" s="1368"/>
      <c r="C9" s="1371"/>
      <c r="D9" s="367" t="s">
        <v>10</v>
      </c>
      <c r="E9" s="367" t="s">
        <v>42</v>
      </c>
      <c r="F9" s="232" t="s">
        <v>59</v>
      </c>
      <c r="G9" s="232" t="s">
        <v>60</v>
      </c>
      <c r="H9" s="232"/>
      <c r="I9" s="232"/>
      <c r="J9" s="232"/>
      <c r="K9" s="232"/>
      <c r="L9" s="232"/>
      <c r="M9" s="232"/>
      <c r="N9" s="232"/>
      <c r="O9" s="232"/>
      <c r="P9" s="232"/>
      <c r="Q9" s="232"/>
      <c r="R9" s="232"/>
      <c r="S9" s="232"/>
      <c r="T9" s="232"/>
      <c r="U9" s="232"/>
      <c r="V9" s="232"/>
      <c r="W9" s="339"/>
      <c r="X9" s="329"/>
      <c r="Y9" s="232"/>
      <c r="Z9" s="232"/>
      <c r="AA9" s="232"/>
      <c r="AB9" s="232"/>
      <c r="AC9" s="232"/>
      <c r="AD9" s="339"/>
      <c r="AE9" s="292"/>
      <c r="AF9" s="309"/>
      <c r="AG9" s="309"/>
      <c r="AH9" s="309"/>
      <c r="AI9" s="309"/>
      <c r="AJ9" s="309"/>
      <c r="AK9" s="309"/>
      <c r="AL9" s="339"/>
      <c r="AM9" s="309" t="s">
        <v>223</v>
      </c>
      <c r="AN9" s="294" t="s">
        <v>224</v>
      </c>
      <c r="AO9" s="232" t="s">
        <v>223</v>
      </c>
      <c r="AP9" s="232" t="s">
        <v>224</v>
      </c>
      <c r="AQ9" s="232" t="s">
        <v>223</v>
      </c>
      <c r="AR9" s="232" t="s">
        <v>224</v>
      </c>
      <c r="AS9" s="232" t="s">
        <v>223</v>
      </c>
      <c r="AT9" s="232" t="s">
        <v>224</v>
      </c>
      <c r="AU9" s="232" t="s">
        <v>223</v>
      </c>
      <c r="AV9" s="232" t="s">
        <v>224</v>
      </c>
      <c r="AW9" s="232" t="s">
        <v>223</v>
      </c>
      <c r="AX9" s="232" t="s">
        <v>224</v>
      </c>
      <c r="AY9" s="339"/>
      <c r="AZ9" s="292" t="s">
        <v>223</v>
      </c>
      <c r="BA9" s="309" t="s">
        <v>224</v>
      </c>
      <c r="BB9" s="309" t="s">
        <v>223</v>
      </c>
      <c r="BC9" s="309" t="s">
        <v>224</v>
      </c>
      <c r="BD9" s="309" t="s">
        <v>223</v>
      </c>
      <c r="BE9" s="309" t="s">
        <v>224</v>
      </c>
      <c r="BF9" s="309" t="s">
        <v>223</v>
      </c>
      <c r="BG9" s="309" t="s">
        <v>224</v>
      </c>
      <c r="BH9" s="309" t="s">
        <v>223</v>
      </c>
      <c r="BI9" s="309" t="s">
        <v>224</v>
      </c>
      <c r="BJ9" s="309" t="s">
        <v>223</v>
      </c>
      <c r="BK9" s="294" t="s">
        <v>224</v>
      </c>
      <c r="BL9" s="339"/>
      <c r="BM9" s="232" t="s">
        <v>223</v>
      </c>
      <c r="BN9" s="232" t="s">
        <v>224</v>
      </c>
      <c r="BO9" s="232" t="s">
        <v>223</v>
      </c>
      <c r="BP9" s="232" t="s">
        <v>224</v>
      </c>
      <c r="BQ9" s="232" t="s">
        <v>223</v>
      </c>
      <c r="BR9" s="232" t="s">
        <v>224</v>
      </c>
      <c r="BS9" s="339"/>
      <c r="BT9" s="292" t="s">
        <v>223</v>
      </c>
      <c r="BU9" s="294" t="s">
        <v>224</v>
      </c>
      <c r="BV9" s="339"/>
    </row>
    <row r="10" spans="1:74" ht="18">
      <c r="A10" s="340"/>
      <c r="B10" s="219" t="s">
        <v>250</v>
      </c>
      <c r="C10" s="220" t="s">
        <v>251</v>
      </c>
      <c r="D10" s="368" t="s">
        <v>171</v>
      </c>
      <c r="E10" s="259" t="s">
        <v>123</v>
      </c>
      <c r="F10" s="219" t="s">
        <v>61</v>
      </c>
      <c r="G10" s="220" t="s">
        <v>62</v>
      </c>
      <c r="H10" s="220"/>
      <c r="I10" s="220"/>
      <c r="J10" s="220"/>
      <c r="K10" s="220"/>
      <c r="L10" s="220"/>
      <c r="M10" s="220"/>
      <c r="N10" s="220"/>
      <c r="O10" s="220"/>
      <c r="P10" s="220"/>
      <c r="Q10" s="220"/>
      <c r="R10" s="220">
        <v>2</v>
      </c>
      <c r="S10" s="220">
        <v>0</v>
      </c>
      <c r="T10" s="220">
        <v>0</v>
      </c>
      <c r="U10" s="220">
        <v>0</v>
      </c>
      <c r="V10" s="317">
        <v>0</v>
      </c>
      <c r="W10" s="340"/>
      <c r="X10" s="330">
        <v>3</v>
      </c>
      <c r="Y10" s="322">
        <v>1</v>
      </c>
      <c r="Z10" s="234">
        <v>0</v>
      </c>
      <c r="AA10" s="235">
        <v>0</v>
      </c>
      <c r="AB10" s="234">
        <v>0</v>
      </c>
      <c r="AC10" s="310">
        <v>0</v>
      </c>
      <c r="AD10" s="340"/>
      <c r="AE10" s="313">
        <v>0</v>
      </c>
      <c r="AF10" s="235">
        <v>0</v>
      </c>
      <c r="AG10" s="234">
        <v>0</v>
      </c>
      <c r="AH10" s="236">
        <v>0</v>
      </c>
      <c r="AI10" s="237">
        <v>0</v>
      </c>
      <c r="AJ10" s="236">
        <v>0</v>
      </c>
      <c r="AK10" s="237">
        <v>0</v>
      </c>
      <c r="AL10" s="340"/>
      <c r="AM10" s="236">
        <v>0</v>
      </c>
      <c r="AN10" s="237">
        <v>0</v>
      </c>
      <c r="AO10" s="302">
        <v>0</v>
      </c>
      <c r="AP10" s="237">
        <v>0</v>
      </c>
      <c r="AQ10" s="236">
        <v>0</v>
      </c>
      <c r="AR10" s="237">
        <v>0</v>
      </c>
      <c r="AS10" s="236">
        <v>0</v>
      </c>
      <c r="AT10" s="237">
        <v>0</v>
      </c>
      <c r="AU10" s="236">
        <v>0</v>
      </c>
      <c r="AV10" s="237">
        <v>0</v>
      </c>
      <c r="AW10" s="236">
        <v>0</v>
      </c>
      <c r="AX10" s="286">
        <v>0</v>
      </c>
      <c r="AY10" s="340"/>
      <c r="AZ10" s="295">
        <v>0</v>
      </c>
      <c r="BA10" s="237">
        <v>0</v>
      </c>
      <c r="BB10" s="236">
        <v>0</v>
      </c>
      <c r="BC10" s="237">
        <v>0</v>
      </c>
      <c r="BD10" s="236">
        <v>0</v>
      </c>
      <c r="BE10" s="237">
        <v>0</v>
      </c>
      <c r="BF10" s="236">
        <v>0</v>
      </c>
      <c r="BG10" s="237">
        <v>0</v>
      </c>
      <c r="BH10" s="236">
        <v>0</v>
      </c>
      <c r="BI10" s="237">
        <v>0</v>
      </c>
      <c r="BJ10" s="236">
        <v>0</v>
      </c>
      <c r="BK10" s="237">
        <v>0</v>
      </c>
      <c r="BL10" s="340"/>
      <c r="BM10" s="302">
        <v>0</v>
      </c>
      <c r="BN10" s="237">
        <v>0</v>
      </c>
      <c r="BO10" s="236">
        <v>0</v>
      </c>
      <c r="BP10" s="237">
        <v>0</v>
      </c>
      <c r="BQ10" s="236">
        <v>0</v>
      </c>
      <c r="BR10" s="286">
        <v>0</v>
      </c>
      <c r="BS10" s="340"/>
      <c r="BT10" s="295">
        <v>0</v>
      </c>
      <c r="BU10" s="237">
        <v>0</v>
      </c>
      <c r="BV10" s="340"/>
    </row>
    <row r="11" spans="1:74" ht="18">
      <c r="A11" s="341"/>
      <c r="B11" s="238" t="s">
        <v>252</v>
      </c>
      <c r="C11" s="239" t="s">
        <v>253</v>
      </c>
      <c r="D11" s="369" t="s">
        <v>214</v>
      </c>
      <c r="E11" s="260" t="s">
        <v>191</v>
      </c>
      <c r="F11" s="238" t="s">
        <v>193</v>
      </c>
      <c r="G11" s="239" t="s">
        <v>194</v>
      </c>
      <c r="H11" s="239"/>
      <c r="I11" s="239"/>
      <c r="J11" s="239"/>
      <c r="K11" s="239"/>
      <c r="L11" s="239"/>
      <c r="M11" s="239"/>
      <c r="N11" s="239"/>
      <c r="O11" s="239"/>
      <c r="P11" s="239"/>
      <c r="Q11" s="239"/>
      <c r="R11" s="239"/>
      <c r="S11" s="239"/>
      <c r="T11" s="239"/>
      <c r="U11" s="239"/>
      <c r="V11" s="318"/>
      <c r="W11" s="341"/>
      <c r="X11" s="331"/>
      <c r="Y11" s="323"/>
      <c r="Z11" s="240"/>
      <c r="AA11" s="241"/>
      <c r="AB11" s="240"/>
      <c r="AC11" s="311"/>
      <c r="AD11" s="341"/>
      <c r="AE11" s="314"/>
      <c r="AF11" s="241">
        <v>0</v>
      </c>
      <c r="AG11" s="240">
        <v>0</v>
      </c>
      <c r="AH11" s="242">
        <v>0</v>
      </c>
      <c r="AI11" s="243">
        <v>0</v>
      </c>
      <c r="AJ11" s="242">
        <v>0</v>
      </c>
      <c r="AK11" s="243">
        <v>0</v>
      </c>
      <c r="AL11" s="341"/>
      <c r="AM11" s="242">
        <v>0</v>
      </c>
      <c r="AN11" s="243">
        <v>0</v>
      </c>
      <c r="AO11" s="303">
        <v>0</v>
      </c>
      <c r="AP11" s="243">
        <v>0</v>
      </c>
      <c r="AQ11" s="242">
        <v>0</v>
      </c>
      <c r="AR11" s="243">
        <v>0</v>
      </c>
      <c r="AS11" s="242">
        <v>0</v>
      </c>
      <c r="AT11" s="243">
        <v>0</v>
      </c>
      <c r="AU11" s="242">
        <v>0</v>
      </c>
      <c r="AV11" s="243">
        <v>0</v>
      </c>
      <c r="AW11" s="242">
        <v>0</v>
      </c>
      <c r="AX11" s="287">
        <v>0</v>
      </c>
      <c r="AY11" s="341"/>
      <c r="AZ11" s="296">
        <v>0</v>
      </c>
      <c r="BA11" s="243">
        <v>0</v>
      </c>
      <c r="BB11" s="242">
        <v>0</v>
      </c>
      <c r="BC11" s="243">
        <v>0</v>
      </c>
      <c r="BD11" s="242">
        <v>0</v>
      </c>
      <c r="BE11" s="243">
        <v>0</v>
      </c>
      <c r="BF11" s="242">
        <v>0</v>
      </c>
      <c r="BG11" s="243">
        <v>0</v>
      </c>
      <c r="BH11" s="242">
        <v>0</v>
      </c>
      <c r="BI11" s="243">
        <v>0</v>
      </c>
      <c r="BJ11" s="242">
        <v>0</v>
      </c>
      <c r="BK11" s="243">
        <v>0</v>
      </c>
      <c r="BL11" s="341"/>
      <c r="BM11" s="303">
        <v>0</v>
      </c>
      <c r="BN11" s="243">
        <v>0</v>
      </c>
      <c r="BO11" s="242">
        <v>0</v>
      </c>
      <c r="BP11" s="243">
        <v>0</v>
      </c>
      <c r="BQ11" s="242">
        <v>0</v>
      </c>
      <c r="BR11" s="287">
        <v>0</v>
      </c>
      <c r="BS11" s="341"/>
      <c r="BT11" s="296">
        <v>0</v>
      </c>
      <c r="BU11" s="243">
        <v>0</v>
      </c>
      <c r="BV11" s="341"/>
    </row>
    <row r="12" spans="1:74" ht="18">
      <c r="A12" s="341"/>
      <c r="B12" s="238" t="s">
        <v>254</v>
      </c>
      <c r="C12" s="239" t="s">
        <v>255</v>
      </c>
      <c r="D12" s="369" t="s">
        <v>215</v>
      </c>
      <c r="E12" s="260" t="s">
        <v>192</v>
      </c>
      <c r="F12" s="238" t="s">
        <v>195</v>
      </c>
      <c r="G12" s="239" t="s">
        <v>196</v>
      </c>
      <c r="H12" s="239"/>
      <c r="I12" s="239"/>
      <c r="J12" s="239"/>
      <c r="K12" s="239"/>
      <c r="L12" s="239"/>
      <c r="M12" s="239"/>
      <c r="N12" s="239"/>
      <c r="O12" s="239"/>
      <c r="P12" s="239"/>
      <c r="Q12" s="239"/>
      <c r="R12" s="239"/>
      <c r="S12" s="239"/>
      <c r="T12" s="239"/>
      <c r="U12" s="239"/>
      <c r="V12" s="318"/>
      <c r="W12" s="341"/>
      <c r="X12" s="331"/>
      <c r="Y12" s="323"/>
      <c r="Z12" s="240"/>
      <c r="AA12" s="241"/>
      <c r="AB12" s="240"/>
      <c r="AC12" s="311"/>
      <c r="AD12" s="341"/>
      <c r="AE12" s="314"/>
      <c r="AF12" s="241">
        <v>21</v>
      </c>
      <c r="AG12" s="240">
        <v>27</v>
      </c>
      <c r="AH12" s="242">
        <v>0</v>
      </c>
      <c r="AI12" s="243">
        <v>0</v>
      </c>
      <c r="AJ12" s="242">
        <v>0</v>
      </c>
      <c r="AK12" s="243">
        <v>0</v>
      </c>
      <c r="AL12" s="341"/>
      <c r="AM12" s="242">
        <v>0</v>
      </c>
      <c r="AN12" s="243">
        <v>0</v>
      </c>
      <c r="AO12" s="303">
        <v>0</v>
      </c>
      <c r="AP12" s="243">
        <v>0</v>
      </c>
      <c r="AQ12" s="242">
        <v>0</v>
      </c>
      <c r="AR12" s="243">
        <v>0</v>
      </c>
      <c r="AS12" s="242">
        <v>0</v>
      </c>
      <c r="AT12" s="243">
        <v>0</v>
      </c>
      <c r="AU12" s="242">
        <v>0</v>
      </c>
      <c r="AV12" s="243">
        <v>0</v>
      </c>
      <c r="AW12" s="242">
        <v>0</v>
      </c>
      <c r="AX12" s="287">
        <v>0</v>
      </c>
      <c r="AY12" s="341"/>
      <c r="AZ12" s="296">
        <v>0</v>
      </c>
      <c r="BA12" s="243">
        <v>0</v>
      </c>
      <c r="BB12" s="242">
        <v>0</v>
      </c>
      <c r="BC12" s="243">
        <v>0</v>
      </c>
      <c r="BD12" s="242">
        <v>0</v>
      </c>
      <c r="BE12" s="243">
        <v>0</v>
      </c>
      <c r="BF12" s="242">
        <v>0</v>
      </c>
      <c r="BG12" s="243">
        <v>0</v>
      </c>
      <c r="BH12" s="242">
        <v>0</v>
      </c>
      <c r="BI12" s="243">
        <v>0</v>
      </c>
      <c r="BJ12" s="242">
        <v>0</v>
      </c>
      <c r="BK12" s="243">
        <v>0</v>
      </c>
      <c r="BL12" s="341"/>
      <c r="BM12" s="303">
        <v>0</v>
      </c>
      <c r="BN12" s="243">
        <v>0</v>
      </c>
      <c r="BO12" s="242">
        <v>0</v>
      </c>
      <c r="BP12" s="243">
        <v>0</v>
      </c>
      <c r="BQ12" s="242">
        <v>0</v>
      </c>
      <c r="BR12" s="287">
        <v>0</v>
      </c>
      <c r="BS12" s="341"/>
      <c r="BT12" s="296">
        <v>0</v>
      </c>
      <c r="BU12" s="243">
        <v>0</v>
      </c>
      <c r="BV12" s="341"/>
    </row>
    <row r="13" spans="1:74" ht="18">
      <c r="A13" s="342"/>
      <c r="B13" s="245">
        <v>59.718179999999997</v>
      </c>
      <c r="C13" s="246">
        <v>-154.35548</v>
      </c>
      <c r="D13" s="370" t="s">
        <v>43</v>
      </c>
      <c r="E13" s="261" t="s">
        <v>9</v>
      </c>
      <c r="F13" s="245" t="s">
        <v>63</v>
      </c>
      <c r="G13" s="246" t="s">
        <v>64</v>
      </c>
      <c r="H13" s="724"/>
      <c r="I13" s="724"/>
      <c r="J13" s="724"/>
      <c r="K13" s="724"/>
      <c r="L13" s="724"/>
      <c r="M13" s="724"/>
      <c r="N13" s="724"/>
      <c r="O13" s="724"/>
      <c r="P13" s="724"/>
      <c r="Q13" s="724"/>
      <c r="R13" s="724"/>
      <c r="S13" s="724"/>
      <c r="T13" s="724"/>
      <c r="U13" s="724"/>
      <c r="V13" s="725"/>
      <c r="W13" s="342"/>
      <c r="X13" s="1382">
        <f>23+97</f>
        <v>120</v>
      </c>
      <c r="Y13" s="1412">
        <f>51+2+4</f>
        <v>57</v>
      </c>
      <c r="Z13" s="1410">
        <f>10+55+57</f>
        <v>122</v>
      </c>
      <c r="AA13" s="1408">
        <v>17</v>
      </c>
      <c r="AB13" s="246">
        <v>0</v>
      </c>
      <c r="AC13" s="288">
        <v>0</v>
      </c>
      <c r="AD13" s="342"/>
      <c r="AE13" s="315">
        <v>0</v>
      </c>
      <c r="AF13" s="246">
        <v>0</v>
      </c>
      <c r="AG13" s="246">
        <v>0</v>
      </c>
      <c r="AH13" s="244">
        <v>0</v>
      </c>
      <c r="AI13" s="244">
        <v>0</v>
      </c>
      <c r="AJ13" s="244">
        <v>0</v>
      </c>
      <c r="AK13" s="1382">
        <v>1</v>
      </c>
      <c r="AL13" s="342"/>
      <c r="AM13" s="244">
        <v>0</v>
      </c>
      <c r="AN13" s="244">
        <v>0</v>
      </c>
      <c r="AO13" s="306">
        <v>0</v>
      </c>
      <c r="AP13" s="244">
        <v>0</v>
      </c>
      <c r="AQ13" s="1380">
        <v>94</v>
      </c>
      <c r="AR13" s="1382">
        <v>37</v>
      </c>
      <c r="AS13" s="1380">
        <v>105</v>
      </c>
      <c r="AT13" s="1382">
        <v>45</v>
      </c>
      <c r="AU13" s="1380">
        <v>4</v>
      </c>
      <c r="AV13" s="1382">
        <v>0</v>
      </c>
      <c r="AW13" s="1380">
        <v>0</v>
      </c>
      <c r="AX13" s="1399">
        <v>0</v>
      </c>
      <c r="AY13" s="342"/>
      <c r="AZ13" s="1380">
        <v>0</v>
      </c>
      <c r="BA13" s="1382">
        <v>0</v>
      </c>
      <c r="BB13" s="1380">
        <v>39</v>
      </c>
      <c r="BC13" s="1382">
        <v>3</v>
      </c>
      <c r="BD13" s="1380">
        <v>104</v>
      </c>
      <c r="BE13" s="1382">
        <v>35</v>
      </c>
      <c r="BF13" s="1380">
        <v>37</v>
      </c>
      <c r="BG13" s="1382">
        <v>5</v>
      </c>
      <c r="BH13" s="1380">
        <v>49</v>
      </c>
      <c r="BI13" s="1382">
        <v>15</v>
      </c>
      <c r="BJ13" s="1380">
        <v>0</v>
      </c>
      <c r="BK13" s="1382">
        <v>0</v>
      </c>
      <c r="BL13" s="342"/>
      <c r="BM13" s="1430">
        <v>0</v>
      </c>
      <c r="BN13" s="1382">
        <v>0</v>
      </c>
      <c r="BO13" s="1380">
        <v>102</v>
      </c>
      <c r="BP13" s="1382">
        <v>38</v>
      </c>
      <c r="BQ13" s="1380">
        <v>115</v>
      </c>
      <c r="BR13" s="1399">
        <v>0</v>
      </c>
      <c r="BS13" s="342"/>
      <c r="BT13" s="1380">
        <v>0</v>
      </c>
      <c r="BU13" s="1382">
        <v>0</v>
      </c>
      <c r="BV13" s="342"/>
    </row>
    <row r="14" spans="1:74" ht="18">
      <c r="A14" s="341"/>
      <c r="B14" s="247">
        <v>59.711150000000004</v>
      </c>
      <c r="C14" s="532">
        <v>-154.34326999999999</v>
      </c>
      <c r="D14" s="369" t="s">
        <v>213</v>
      </c>
      <c r="E14" s="262" t="s">
        <v>238</v>
      </c>
      <c r="F14" s="247" t="s">
        <v>208</v>
      </c>
      <c r="G14" s="248" t="s">
        <v>209</v>
      </c>
      <c r="H14" s="227"/>
      <c r="I14" s="227"/>
      <c r="J14" s="227"/>
      <c r="K14" s="227"/>
      <c r="L14" s="249"/>
      <c r="M14" s="249"/>
      <c r="N14" s="249"/>
      <c r="O14" s="249"/>
      <c r="P14" s="249"/>
      <c r="Q14" s="249"/>
      <c r="R14" s="227"/>
      <c r="S14" s="227"/>
      <c r="T14" s="227"/>
      <c r="U14" s="227"/>
      <c r="V14" s="273"/>
      <c r="W14" s="341"/>
      <c r="X14" s="1383"/>
      <c r="Y14" s="1413"/>
      <c r="Z14" s="1411"/>
      <c r="AA14" s="1409"/>
      <c r="AB14" s="228"/>
      <c r="AC14" s="281"/>
      <c r="AD14" s="341"/>
      <c r="AE14" s="278"/>
      <c r="AF14" s="229">
        <v>0</v>
      </c>
      <c r="AG14" s="228">
        <v>0</v>
      </c>
      <c r="AH14" s="230">
        <v>0</v>
      </c>
      <c r="AI14" s="231">
        <v>0</v>
      </c>
      <c r="AJ14" s="230">
        <v>0</v>
      </c>
      <c r="AK14" s="1383"/>
      <c r="AL14" s="341"/>
      <c r="AM14" s="230">
        <v>0</v>
      </c>
      <c r="AN14" s="231">
        <v>0</v>
      </c>
      <c r="AO14" s="305">
        <v>0</v>
      </c>
      <c r="AP14" s="231">
        <v>0</v>
      </c>
      <c r="AQ14" s="1381"/>
      <c r="AR14" s="1383"/>
      <c r="AS14" s="1381"/>
      <c r="AT14" s="1383"/>
      <c r="AU14" s="1381"/>
      <c r="AV14" s="1383"/>
      <c r="AW14" s="1381"/>
      <c r="AX14" s="1400"/>
      <c r="AY14" s="341"/>
      <c r="AZ14" s="1381"/>
      <c r="BA14" s="1383"/>
      <c r="BB14" s="1381"/>
      <c r="BC14" s="1383"/>
      <c r="BD14" s="1381"/>
      <c r="BE14" s="1383"/>
      <c r="BF14" s="1381"/>
      <c r="BG14" s="1383"/>
      <c r="BH14" s="1381"/>
      <c r="BI14" s="1383"/>
      <c r="BJ14" s="1381"/>
      <c r="BK14" s="1383"/>
      <c r="BL14" s="341"/>
      <c r="BM14" s="1431"/>
      <c r="BN14" s="1383"/>
      <c r="BO14" s="1381"/>
      <c r="BP14" s="1383"/>
      <c r="BQ14" s="1381"/>
      <c r="BR14" s="1400"/>
      <c r="BS14" s="341"/>
      <c r="BT14" s="1381"/>
      <c r="BU14" s="1383"/>
      <c r="BV14" s="341"/>
    </row>
    <row r="15" spans="1:74" ht="18">
      <c r="A15" s="299"/>
      <c r="B15" s="226" t="s">
        <v>256</v>
      </c>
      <c r="C15" s="227" t="s">
        <v>257</v>
      </c>
      <c r="D15" s="369" t="s">
        <v>199</v>
      </c>
      <c r="E15" s="260" t="s">
        <v>210</v>
      </c>
      <c r="F15" s="226" t="s">
        <v>202</v>
      </c>
      <c r="G15" s="227" t="s">
        <v>203</v>
      </c>
      <c r="H15" s="227"/>
      <c r="I15" s="227"/>
      <c r="J15" s="227"/>
      <c r="K15" s="227"/>
      <c r="L15" s="249"/>
      <c r="M15" s="249"/>
      <c r="N15" s="249"/>
      <c r="O15" s="249"/>
      <c r="P15" s="249"/>
      <c r="Q15" s="249"/>
      <c r="R15" s="227"/>
      <c r="S15" s="227"/>
      <c r="T15" s="227"/>
      <c r="U15" s="227"/>
      <c r="V15" s="273"/>
      <c r="W15" s="299"/>
      <c r="X15" s="326"/>
      <c r="Y15" s="276"/>
      <c r="Z15" s="228"/>
      <c r="AA15" s="229"/>
      <c r="AB15" s="228"/>
      <c r="AC15" s="281"/>
      <c r="AD15" s="299"/>
      <c r="AE15" s="278"/>
      <c r="AF15" s="229">
        <v>0</v>
      </c>
      <c r="AG15" s="228">
        <v>0</v>
      </c>
      <c r="AH15" s="230">
        <v>0</v>
      </c>
      <c r="AI15" s="231">
        <v>0</v>
      </c>
      <c r="AJ15" s="230">
        <v>0</v>
      </c>
      <c r="AK15" s="231">
        <v>0</v>
      </c>
      <c r="AL15" s="299"/>
      <c r="AM15" s="230">
        <v>0</v>
      </c>
      <c r="AN15" s="231">
        <v>0</v>
      </c>
      <c r="AO15" s="305">
        <v>0</v>
      </c>
      <c r="AP15" s="231">
        <v>0</v>
      </c>
      <c r="AQ15" s="230">
        <v>0</v>
      </c>
      <c r="AR15" s="231">
        <v>0</v>
      </c>
      <c r="AS15" s="230">
        <v>0</v>
      </c>
      <c r="AT15" s="231">
        <v>0</v>
      </c>
      <c r="AU15" s="230">
        <v>0</v>
      </c>
      <c r="AV15" s="231">
        <v>0</v>
      </c>
      <c r="AW15" s="230">
        <v>0</v>
      </c>
      <c r="AX15" s="284">
        <v>0</v>
      </c>
      <c r="AY15" s="299"/>
      <c r="AZ15" s="298">
        <v>0</v>
      </c>
      <c r="BA15" s="231">
        <v>0</v>
      </c>
      <c r="BB15" s="250">
        <v>0</v>
      </c>
      <c r="BC15" s="231">
        <v>0</v>
      </c>
      <c r="BD15" s="250">
        <v>0</v>
      </c>
      <c r="BE15" s="231">
        <v>0</v>
      </c>
      <c r="BF15" s="250">
        <v>0</v>
      </c>
      <c r="BG15" s="231">
        <v>0</v>
      </c>
      <c r="BH15" s="250">
        <v>0</v>
      </c>
      <c r="BI15" s="231">
        <v>0</v>
      </c>
      <c r="BJ15" s="250">
        <v>0</v>
      </c>
      <c r="BK15" s="231">
        <v>0</v>
      </c>
      <c r="BL15" s="299"/>
      <c r="BM15" s="304">
        <v>0</v>
      </c>
      <c r="BN15" s="231">
        <v>0</v>
      </c>
      <c r="BO15" s="250">
        <v>0</v>
      </c>
      <c r="BP15" s="231">
        <v>0</v>
      </c>
      <c r="BQ15" s="250">
        <v>0</v>
      </c>
      <c r="BR15" s="284">
        <v>0</v>
      </c>
      <c r="BS15" s="299"/>
      <c r="BT15" s="297">
        <v>0</v>
      </c>
      <c r="BU15" s="231">
        <v>0</v>
      </c>
      <c r="BV15" s="299"/>
    </row>
    <row r="16" spans="1:74" ht="18">
      <c r="A16" s="299"/>
      <c r="B16" s="226" t="s">
        <v>258</v>
      </c>
      <c r="C16" s="227" t="s">
        <v>259</v>
      </c>
      <c r="D16" s="369" t="s">
        <v>200</v>
      </c>
      <c r="E16" s="260" t="s">
        <v>211</v>
      </c>
      <c r="F16" s="226" t="s">
        <v>204</v>
      </c>
      <c r="G16" s="227" t="s">
        <v>205</v>
      </c>
      <c r="H16" s="227"/>
      <c r="I16" s="227"/>
      <c r="J16" s="227"/>
      <c r="K16" s="227"/>
      <c r="L16" s="249"/>
      <c r="M16" s="249"/>
      <c r="N16" s="249"/>
      <c r="O16" s="249"/>
      <c r="P16" s="249"/>
      <c r="Q16" s="249"/>
      <c r="R16" s="227"/>
      <c r="S16" s="227"/>
      <c r="T16" s="227"/>
      <c r="U16" s="227"/>
      <c r="V16" s="273"/>
      <c r="W16" s="299"/>
      <c r="X16" s="326"/>
      <c r="Y16" s="276"/>
      <c r="Z16" s="228"/>
      <c r="AA16" s="229"/>
      <c r="AB16" s="228"/>
      <c r="AC16" s="281"/>
      <c r="AD16" s="299"/>
      <c r="AE16" s="278"/>
      <c r="AF16" s="229">
        <v>0</v>
      </c>
      <c r="AG16" s="228">
        <v>0</v>
      </c>
      <c r="AH16" s="230">
        <v>0</v>
      </c>
      <c r="AI16" s="231">
        <v>0</v>
      </c>
      <c r="AJ16" s="230">
        <v>0</v>
      </c>
      <c r="AK16" s="231">
        <v>0</v>
      </c>
      <c r="AL16" s="299"/>
      <c r="AM16" s="230">
        <v>0</v>
      </c>
      <c r="AN16" s="231">
        <v>0</v>
      </c>
      <c r="AO16" s="305">
        <v>0</v>
      </c>
      <c r="AP16" s="231">
        <v>0</v>
      </c>
      <c r="AQ16" s="230">
        <v>0</v>
      </c>
      <c r="AR16" s="231">
        <v>0</v>
      </c>
      <c r="AS16" s="230">
        <v>0</v>
      </c>
      <c r="AT16" s="231">
        <v>0</v>
      </c>
      <c r="AU16" s="230">
        <v>0</v>
      </c>
      <c r="AV16" s="231">
        <v>0</v>
      </c>
      <c r="AW16" s="230">
        <v>0</v>
      </c>
      <c r="AX16" s="284">
        <v>0</v>
      </c>
      <c r="AY16" s="299"/>
      <c r="AZ16" s="298">
        <v>0</v>
      </c>
      <c r="BA16" s="231">
        <v>0</v>
      </c>
      <c r="BB16" s="230">
        <v>0</v>
      </c>
      <c r="BC16" s="231">
        <v>0</v>
      </c>
      <c r="BD16" s="230">
        <v>0</v>
      </c>
      <c r="BE16" s="231">
        <v>0</v>
      </c>
      <c r="BF16" s="230">
        <v>0</v>
      </c>
      <c r="BG16" s="231">
        <v>0</v>
      </c>
      <c r="BH16" s="230">
        <v>0</v>
      </c>
      <c r="BI16" s="231">
        <v>0</v>
      </c>
      <c r="BJ16" s="230">
        <v>0</v>
      </c>
      <c r="BK16" s="231">
        <v>0</v>
      </c>
      <c r="BL16" s="299"/>
      <c r="BM16" s="305">
        <v>0</v>
      </c>
      <c r="BN16" s="231">
        <v>0</v>
      </c>
      <c r="BO16" s="230">
        <v>0</v>
      </c>
      <c r="BP16" s="231">
        <v>0</v>
      </c>
      <c r="BQ16" s="230">
        <v>0</v>
      </c>
      <c r="BR16" s="284">
        <v>0</v>
      </c>
      <c r="BS16" s="299"/>
      <c r="BT16" s="298">
        <v>0</v>
      </c>
      <c r="BU16" s="231">
        <v>0</v>
      </c>
      <c r="BV16" s="299"/>
    </row>
    <row r="17" spans="1:74" ht="18">
      <c r="A17" s="299"/>
      <c r="B17" s="226" t="s">
        <v>260</v>
      </c>
      <c r="C17" s="227" t="s">
        <v>261</v>
      </c>
      <c r="D17" s="369" t="s">
        <v>201</v>
      </c>
      <c r="E17" s="260" t="s">
        <v>212</v>
      </c>
      <c r="F17" s="226" t="s">
        <v>206</v>
      </c>
      <c r="G17" s="227" t="s">
        <v>207</v>
      </c>
      <c r="H17" s="227"/>
      <c r="I17" s="227"/>
      <c r="J17" s="227"/>
      <c r="K17" s="227"/>
      <c r="L17" s="249"/>
      <c r="M17" s="249"/>
      <c r="N17" s="249"/>
      <c r="O17" s="249"/>
      <c r="P17" s="249"/>
      <c r="Q17" s="249"/>
      <c r="R17" s="227"/>
      <c r="S17" s="227"/>
      <c r="T17" s="227"/>
      <c r="U17" s="227"/>
      <c r="V17" s="273"/>
      <c r="W17" s="299"/>
      <c r="X17" s="326"/>
      <c r="Y17" s="276"/>
      <c r="Z17" s="228"/>
      <c r="AA17" s="229"/>
      <c r="AB17" s="228"/>
      <c r="AC17" s="281"/>
      <c r="AD17" s="299"/>
      <c r="AE17" s="278"/>
      <c r="AF17" s="229">
        <v>0</v>
      </c>
      <c r="AG17" s="228">
        <v>0</v>
      </c>
      <c r="AH17" s="230">
        <v>31</v>
      </c>
      <c r="AI17" s="231">
        <v>0</v>
      </c>
      <c r="AJ17" s="230">
        <v>0</v>
      </c>
      <c r="AK17" s="231">
        <v>0</v>
      </c>
      <c r="AL17" s="299"/>
      <c r="AM17" s="230">
        <v>0</v>
      </c>
      <c r="AN17" s="231">
        <v>0</v>
      </c>
      <c r="AO17" s="305">
        <v>0</v>
      </c>
      <c r="AP17" s="231">
        <v>0</v>
      </c>
      <c r="AQ17" s="230">
        <v>0</v>
      </c>
      <c r="AR17" s="231">
        <v>0</v>
      </c>
      <c r="AS17" s="230">
        <v>0</v>
      </c>
      <c r="AT17" s="231">
        <v>0</v>
      </c>
      <c r="AU17" s="230">
        <v>0</v>
      </c>
      <c r="AV17" s="231">
        <v>0</v>
      </c>
      <c r="AW17" s="230">
        <v>0</v>
      </c>
      <c r="AX17" s="284">
        <v>0</v>
      </c>
      <c r="AY17" s="299"/>
      <c r="AZ17" s="298">
        <v>0</v>
      </c>
      <c r="BA17" s="231">
        <v>0</v>
      </c>
      <c r="BB17" s="230">
        <v>0</v>
      </c>
      <c r="BC17" s="231">
        <v>0</v>
      </c>
      <c r="BD17" s="230">
        <v>0</v>
      </c>
      <c r="BE17" s="231">
        <v>0</v>
      </c>
      <c r="BF17" s="230">
        <v>0</v>
      </c>
      <c r="BG17" s="231">
        <v>0</v>
      </c>
      <c r="BH17" s="230">
        <v>14</v>
      </c>
      <c r="BI17" s="231">
        <v>0</v>
      </c>
      <c r="BJ17" s="230">
        <v>0</v>
      </c>
      <c r="BK17" s="231">
        <v>0</v>
      </c>
      <c r="BL17" s="299"/>
      <c r="BM17" s="305">
        <v>0</v>
      </c>
      <c r="BN17" s="231">
        <v>0</v>
      </c>
      <c r="BO17" s="230">
        <v>0</v>
      </c>
      <c r="BP17" s="231">
        <v>0</v>
      </c>
      <c r="BQ17" s="230">
        <v>0</v>
      </c>
      <c r="BR17" s="284">
        <v>0</v>
      </c>
      <c r="BS17" s="299"/>
      <c r="BT17" s="298">
        <v>0</v>
      </c>
      <c r="BU17" s="231">
        <v>0</v>
      </c>
      <c r="BV17" s="299"/>
    </row>
    <row r="18" spans="1:74" ht="18">
      <c r="A18" s="299"/>
      <c r="B18" s="226" t="s">
        <v>262</v>
      </c>
      <c r="C18" s="227" t="s">
        <v>263</v>
      </c>
      <c r="D18" s="369" t="s">
        <v>53</v>
      </c>
      <c r="E18" s="260" t="s">
        <v>168</v>
      </c>
      <c r="F18" s="226" t="s">
        <v>65</v>
      </c>
      <c r="G18" s="227" t="s">
        <v>66</v>
      </c>
      <c r="H18" s="227">
        <v>77</v>
      </c>
      <c r="I18" s="227">
        <v>75</v>
      </c>
      <c r="J18" s="227">
        <v>0</v>
      </c>
      <c r="K18" s="227">
        <v>20</v>
      </c>
      <c r="L18" s="1402">
        <v>65</v>
      </c>
      <c r="M18" s="1402">
        <v>103</v>
      </c>
      <c r="N18" s="1402">
        <v>52</v>
      </c>
      <c r="O18" s="1402">
        <v>28</v>
      </c>
      <c r="P18" s="1402">
        <v>60</v>
      </c>
      <c r="Q18" s="1402">
        <v>75</v>
      </c>
      <c r="R18" s="227">
        <v>98</v>
      </c>
      <c r="S18" s="227">
        <v>0</v>
      </c>
      <c r="T18" s="227">
        <v>35</v>
      </c>
      <c r="U18" s="227">
        <v>0</v>
      </c>
      <c r="V18" s="273">
        <v>0</v>
      </c>
      <c r="W18" s="299"/>
      <c r="X18" s="326">
        <v>0</v>
      </c>
      <c r="Y18" s="276">
        <f>1+2</f>
        <v>3</v>
      </c>
      <c r="Z18" s="228">
        <v>2</v>
      </c>
      <c r="AA18" s="229">
        <v>0</v>
      </c>
      <c r="AB18" s="228">
        <v>17</v>
      </c>
      <c r="AC18" s="281">
        <v>0</v>
      </c>
      <c r="AD18" s="299"/>
      <c r="AE18" s="278">
        <v>0</v>
      </c>
      <c r="AF18" s="229">
        <v>0</v>
      </c>
      <c r="AG18" s="228">
        <v>0</v>
      </c>
      <c r="AH18" s="230">
        <v>0</v>
      </c>
      <c r="AI18" s="231">
        <v>0</v>
      </c>
      <c r="AJ18" s="230">
        <v>0</v>
      </c>
      <c r="AK18" s="231">
        <v>0</v>
      </c>
      <c r="AL18" s="299"/>
      <c r="AM18" s="230">
        <v>0</v>
      </c>
      <c r="AN18" s="231">
        <v>0</v>
      </c>
      <c r="AO18" s="305">
        <v>0</v>
      </c>
      <c r="AP18" s="231">
        <v>0</v>
      </c>
      <c r="AQ18" s="230">
        <v>11</v>
      </c>
      <c r="AR18" s="231">
        <v>10</v>
      </c>
      <c r="AS18" s="230">
        <v>2</v>
      </c>
      <c r="AT18" s="231">
        <v>0</v>
      </c>
      <c r="AU18" s="230">
        <v>0</v>
      </c>
      <c r="AV18" s="231">
        <v>0</v>
      </c>
      <c r="AW18" s="230">
        <v>0</v>
      </c>
      <c r="AX18" s="284">
        <v>0</v>
      </c>
      <c r="AY18" s="299"/>
      <c r="AZ18" s="298">
        <v>0</v>
      </c>
      <c r="BA18" s="231">
        <v>0</v>
      </c>
      <c r="BB18" s="230">
        <v>8</v>
      </c>
      <c r="BC18" s="231">
        <v>0</v>
      </c>
      <c r="BD18" s="230">
        <v>0</v>
      </c>
      <c r="BE18" s="231">
        <v>0</v>
      </c>
      <c r="BF18" s="230">
        <v>0</v>
      </c>
      <c r="BG18" s="231">
        <v>0</v>
      </c>
      <c r="BH18" s="230">
        <v>0</v>
      </c>
      <c r="BI18" s="231">
        <v>0</v>
      </c>
      <c r="BJ18" s="230">
        <v>0</v>
      </c>
      <c r="BK18" s="231">
        <v>0</v>
      </c>
      <c r="BL18" s="299"/>
      <c r="BM18" s="305">
        <v>0</v>
      </c>
      <c r="BN18" s="231">
        <v>0</v>
      </c>
      <c r="BO18" s="230">
        <v>5</v>
      </c>
      <c r="BP18" s="231">
        <v>3</v>
      </c>
      <c r="BQ18" s="230">
        <v>0</v>
      </c>
      <c r="BR18" s="284">
        <v>0</v>
      </c>
      <c r="BS18" s="299"/>
      <c r="BT18" s="298">
        <v>0</v>
      </c>
      <c r="BU18" s="231">
        <v>0</v>
      </c>
      <c r="BV18" s="299"/>
    </row>
    <row r="19" spans="1:74" ht="18">
      <c r="A19" s="299"/>
      <c r="B19" s="226" t="s">
        <v>264</v>
      </c>
      <c r="C19" s="227" t="s">
        <v>265</v>
      </c>
      <c r="D19" s="369" t="s">
        <v>54</v>
      </c>
      <c r="E19" s="260" t="s">
        <v>134</v>
      </c>
      <c r="F19" s="226" t="s">
        <v>67</v>
      </c>
      <c r="G19" s="227" t="s">
        <v>68</v>
      </c>
      <c r="H19" s="227"/>
      <c r="I19" s="227"/>
      <c r="J19" s="227"/>
      <c r="K19" s="227"/>
      <c r="L19" s="1403"/>
      <c r="M19" s="1403"/>
      <c r="N19" s="1403"/>
      <c r="O19" s="1403"/>
      <c r="P19" s="1403"/>
      <c r="Q19" s="1403"/>
      <c r="R19" s="227">
        <v>11</v>
      </c>
      <c r="S19" s="227">
        <v>0</v>
      </c>
      <c r="T19" s="227">
        <v>0</v>
      </c>
      <c r="U19" s="227">
        <v>0</v>
      </c>
      <c r="V19" s="273">
        <v>0</v>
      </c>
      <c r="W19" s="299"/>
      <c r="X19" s="326">
        <v>6</v>
      </c>
      <c r="Y19" s="276">
        <v>0</v>
      </c>
      <c r="Z19" s="228">
        <v>17</v>
      </c>
      <c r="AA19" s="229">
        <v>6</v>
      </c>
      <c r="AB19" s="228">
        <v>0</v>
      </c>
      <c r="AC19" s="281">
        <v>0</v>
      </c>
      <c r="AD19" s="299"/>
      <c r="AE19" s="278">
        <v>0</v>
      </c>
      <c r="AF19" s="229">
        <v>0</v>
      </c>
      <c r="AG19" s="228">
        <v>0</v>
      </c>
      <c r="AH19" s="230">
        <v>0</v>
      </c>
      <c r="AI19" s="231">
        <v>0</v>
      </c>
      <c r="AJ19" s="230">
        <v>0</v>
      </c>
      <c r="AK19" s="231">
        <v>0</v>
      </c>
      <c r="AL19" s="299"/>
      <c r="AM19" s="230">
        <v>0</v>
      </c>
      <c r="AN19" s="231">
        <v>0</v>
      </c>
      <c r="AO19" s="305">
        <v>0</v>
      </c>
      <c r="AP19" s="231">
        <v>0</v>
      </c>
      <c r="AQ19" s="230">
        <v>0</v>
      </c>
      <c r="AR19" s="231">
        <v>0</v>
      </c>
      <c r="AS19" s="230">
        <v>0</v>
      </c>
      <c r="AT19" s="231">
        <v>0</v>
      </c>
      <c r="AU19" s="230">
        <v>0</v>
      </c>
      <c r="AV19" s="231">
        <v>0</v>
      </c>
      <c r="AW19" s="230">
        <v>0</v>
      </c>
      <c r="AX19" s="284">
        <v>0</v>
      </c>
      <c r="AY19" s="299"/>
      <c r="AZ19" s="298">
        <v>0</v>
      </c>
      <c r="BA19" s="231">
        <v>0</v>
      </c>
      <c r="BB19" s="230">
        <v>4</v>
      </c>
      <c r="BC19" s="231">
        <v>1</v>
      </c>
      <c r="BD19" s="230">
        <v>0</v>
      </c>
      <c r="BE19" s="231">
        <v>0</v>
      </c>
      <c r="BF19" s="230">
        <v>0</v>
      </c>
      <c r="BG19" s="231">
        <v>0</v>
      </c>
      <c r="BH19" s="230">
        <v>0</v>
      </c>
      <c r="BI19" s="231">
        <v>0</v>
      </c>
      <c r="BJ19" s="230">
        <v>0</v>
      </c>
      <c r="BK19" s="231">
        <v>0</v>
      </c>
      <c r="BL19" s="299"/>
      <c r="BM19" s="305">
        <v>0</v>
      </c>
      <c r="BN19" s="231">
        <v>0</v>
      </c>
      <c r="BO19" s="230">
        <v>5</v>
      </c>
      <c r="BP19" s="231">
        <v>2</v>
      </c>
      <c r="BQ19" s="230">
        <v>1</v>
      </c>
      <c r="BR19" s="284">
        <v>0</v>
      </c>
      <c r="BS19" s="299"/>
      <c r="BT19" s="298">
        <v>0</v>
      </c>
      <c r="BU19" s="231">
        <v>0</v>
      </c>
      <c r="BV19" s="299"/>
    </row>
    <row r="20" spans="1:74" s="233" customFormat="1" ht="18">
      <c r="A20" s="299"/>
      <c r="B20" s="251" t="s">
        <v>266</v>
      </c>
      <c r="C20" s="252" t="s">
        <v>267</v>
      </c>
      <c r="D20" s="369" t="s">
        <v>175</v>
      </c>
      <c r="E20" s="260" t="s">
        <v>218</v>
      </c>
      <c r="F20" s="251" t="s">
        <v>71</v>
      </c>
      <c r="G20" s="252" t="s">
        <v>72</v>
      </c>
      <c r="H20" s="252"/>
      <c r="I20" s="252"/>
      <c r="J20" s="252"/>
      <c r="K20" s="252"/>
      <c r="L20" s="252"/>
      <c r="M20" s="252"/>
      <c r="N20" s="252"/>
      <c r="O20" s="252"/>
      <c r="P20" s="252"/>
      <c r="Q20" s="252"/>
      <c r="R20" s="252">
        <f>29+124</f>
        <v>153</v>
      </c>
      <c r="S20" s="252">
        <v>194</v>
      </c>
      <c r="T20" s="252">
        <v>133</v>
      </c>
      <c r="U20" s="252">
        <v>136</v>
      </c>
      <c r="V20" s="319">
        <v>17</v>
      </c>
      <c r="W20" s="299"/>
      <c r="X20" s="326">
        <v>2</v>
      </c>
      <c r="Y20" s="276">
        <v>2</v>
      </c>
      <c r="Z20" s="228">
        <v>31</v>
      </c>
      <c r="AA20" s="229">
        <v>1</v>
      </c>
      <c r="AB20" s="228">
        <v>154</v>
      </c>
      <c r="AC20" s="281">
        <v>174</v>
      </c>
      <c r="AD20" s="299"/>
      <c r="AE20" s="278">
        <v>0</v>
      </c>
      <c r="AF20" s="229">
        <v>0</v>
      </c>
      <c r="AG20" s="228">
        <v>0</v>
      </c>
      <c r="AH20" s="230">
        <v>63</v>
      </c>
      <c r="AI20" s="231">
        <v>61</v>
      </c>
      <c r="AJ20" s="230">
        <v>100</v>
      </c>
      <c r="AK20" s="231">
        <v>147</v>
      </c>
      <c r="AL20" s="299"/>
      <c r="AM20" s="230">
        <v>0</v>
      </c>
      <c r="AN20" s="231">
        <v>0</v>
      </c>
      <c r="AO20" s="305">
        <v>0</v>
      </c>
      <c r="AP20" s="231">
        <v>0</v>
      </c>
      <c r="AQ20" s="230">
        <v>0</v>
      </c>
      <c r="AR20" s="231">
        <v>0</v>
      </c>
      <c r="AS20" s="230">
        <v>50</v>
      </c>
      <c r="AT20" s="231">
        <v>3</v>
      </c>
      <c r="AU20" s="230">
        <v>96</v>
      </c>
      <c r="AV20" s="231">
        <v>0</v>
      </c>
      <c r="AW20" s="230">
        <v>0</v>
      </c>
      <c r="AX20" s="284">
        <v>0</v>
      </c>
      <c r="AY20" s="299"/>
      <c r="AZ20" s="298">
        <v>0</v>
      </c>
      <c r="BA20" s="231">
        <v>0</v>
      </c>
      <c r="BB20" s="230">
        <v>0</v>
      </c>
      <c r="BC20" s="231">
        <v>0</v>
      </c>
      <c r="BD20" s="230">
        <v>0</v>
      </c>
      <c r="BE20" s="231">
        <v>0</v>
      </c>
      <c r="BF20" s="230">
        <v>83</v>
      </c>
      <c r="BG20" s="231">
        <v>4</v>
      </c>
      <c r="BH20" s="230">
        <v>34</v>
      </c>
      <c r="BI20" s="231">
        <v>1</v>
      </c>
      <c r="BJ20" s="230">
        <v>0</v>
      </c>
      <c r="BK20" s="231">
        <v>0</v>
      </c>
      <c r="BL20" s="299"/>
      <c r="BM20" s="305">
        <v>0</v>
      </c>
      <c r="BN20" s="231">
        <v>0</v>
      </c>
      <c r="BO20" s="230">
        <v>0</v>
      </c>
      <c r="BP20" s="231">
        <v>0</v>
      </c>
      <c r="BQ20" s="230">
        <v>116</v>
      </c>
      <c r="BR20" s="284">
        <v>0</v>
      </c>
      <c r="BS20" s="299"/>
      <c r="BT20" s="298">
        <v>0</v>
      </c>
      <c r="BU20" s="231">
        <v>0</v>
      </c>
      <c r="BV20" s="299"/>
    </row>
    <row r="21" spans="1:74" ht="18">
      <c r="A21" s="299"/>
      <c r="B21" s="226" t="s">
        <v>268</v>
      </c>
      <c r="C21" s="227" t="s">
        <v>269</v>
      </c>
      <c r="D21" s="369" t="s">
        <v>176</v>
      </c>
      <c r="E21" s="260" t="s">
        <v>5</v>
      </c>
      <c r="F21" s="226" t="s">
        <v>73</v>
      </c>
      <c r="G21" s="227" t="s">
        <v>74</v>
      </c>
      <c r="H21" s="227"/>
      <c r="I21" s="227"/>
      <c r="J21" s="227"/>
      <c r="K21" s="227"/>
      <c r="L21" s="227"/>
      <c r="M21" s="227"/>
      <c r="N21" s="227"/>
      <c r="O21" s="227"/>
      <c r="P21" s="227"/>
      <c r="Q21" s="227"/>
      <c r="R21" s="227">
        <v>9</v>
      </c>
      <c r="S21" s="227">
        <v>0</v>
      </c>
      <c r="T21" s="227">
        <v>0</v>
      </c>
      <c r="U21" s="227">
        <v>2</v>
      </c>
      <c r="V21" s="273">
        <v>2</v>
      </c>
      <c r="W21" s="299"/>
      <c r="X21" s="326">
        <v>0</v>
      </c>
      <c r="Y21" s="276">
        <v>0</v>
      </c>
      <c r="Z21" s="228">
        <v>0</v>
      </c>
      <c r="AA21" s="229">
        <v>0</v>
      </c>
      <c r="AB21" s="228">
        <v>0</v>
      </c>
      <c r="AC21" s="281">
        <v>0</v>
      </c>
      <c r="AD21" s="299"/>
      <c r="AE21" s="278">
        <v>0</v>
      </c>
      <c r="AF21" s="229">
        <v>0</v>
      </c>
      <c r="AG21" s="228">
        <v>0</v>
      </c>
      <c r="AH21" s="230">
        <v>0</v>
      </c>
      <c r="AI21" s="231">
        <v>0</v>
      </c>
      <c r="AJ21" s="230">
        <v>0</v>
      </c>
      <c r="AK21" s="231">
        <v>0</v>
      </c>
      <c r="AL21" s="299"/>
      <c r="AM21" s="230">
        <v>0</v>
      </c>
      <c r="AN21" s="231">
        <v>0</v>
      </c>
      <c r="AO21" s="305">
        <v>0</v>
      </c>
      <c r="AP21" s="231">
        <v>0</v>
      </c>
      <c r="AQ21" s="230">
        <v>5</v>
      </c>
      <c r="AR21" s="231">
        <v>0</v>
      </c>
      <c r="AS21" s="230">
        <v>1</v>
      </c>
      <c r="AT21" s="231">
        <v>0</v>
      </c>
      <c r="AU21" s="230">
        <v>0</v>
      </c>
      <c r="AV21" s="231">
        <v>0</v>
      </c>
      <c r="AW21" s="230">
        <v>0</v>
      </c>
      <c r="AX21" s="284">
        <v>0</v>
      </c>
      <c r="AY21" s="299"/>
      <c r="AZ21" s="298">
        <v>0</v>
      </c>
      <c r="BA21" s="231">
        <v>0</v>
      </c>
      <c r="BB21" s="230">
        <v>0</v>
      </c>
      <c r="BC21" s="231">
        <v>0</v>
      </c>
      <c r="BD21" s="230">
        <v>0</v>
      </c>
      <c r="BE21" s="231">
        <v>0</v>
      </c>
      <c r="BF21" s="230">
        <v>0</v>
      </c>
      <c r="BG21" s="231">
        <v>0</v>
      </c>
      <c r="BH21" s="230">
        <v>0</v>
      </c>
      <c r="BI21" s="231">
        <v>0</v>
      </c>
      <c r="BJ21" s="230">
        <v>0</v>
      </c>
      <c r="BK21" s="231">
        <v>0</v>
      </c>
      <c r="BL21" s="299"/>
      <c r="BM21" s="305">
        <v>0</v>
      </c>
      <c r="BN21" s="231">
        <v>0</v>
      </c>
      <c r="BO21" s="230">
        <v>0</v>
      </c>
      <c r="BP21" s="231">
        <v>0</v>
      </c>
      <c r="BQ21" s="230">
        <v>0</v>
      </c>
      <c r="BR21" s="284">
        <v>0</v>
      </c>
      <c r="BS21" s="299"/>
      <c r="BT21" s="298">
        <v>0</v>
      </c>
      <c r="BU21" s="231">
        <v>0</v>
      </c>
      <c r="BV21" s="299"/>
    </row>
    <row r="22" spans="1:74" ht="18">
      <c r="A22" s="299"/>
      <c r="B22" s="245" t="s">
        <v>270</v>
      </c>
      <c r="C22" s="246" t="s">
        <v>271</v>
      </c>
      <c r="D22" s="370" t="s">
        <v>44</v>
      </c>
      <c r="E22" s="261" t="s">
        <v>6</v>
      </c>
      <c r="F22" s="245" t="s">
        <v>75</v>
      </c>
      <c r="G22" s="246" t="s">
        <v>76</v>
      </c>
      <c r="H22" s="246"/>
      <c r="I22" s="246"/>
      <c r="J22" s="246"/>
      <c r="K22" s="246"/>
      <c r="L22" s="246"/>
      <c r="M22" s="246"/>
      <c r="N22" s="246"/>
      <c r="O22" s="246"/>
      <c r="P22" s="246"/>
      <c r="Q22" s="246"/>
      <c r="R22" s="246"/>
      <c r="S22" s="246"/>
      <c r="T22" s="246"/>
      <c r="U22" s="246"/>
      <c r="V22" s="288"/>
      <c r="W22" s="299"/>
      <c r="X22" s="299">
        <v>0</v>
      </c>
      <c r="Y22" s="245">
        <v>0</v>
      </c>
      <c r="Z22" s="246">
        <v>0</v>
      </c>
      <c r="AA22" s="246">
        <v>0</v>
      </c>
      <c r="AB22" s="246">
        <v>0</v>
      </c>
      <c r="AC22" s="288">
        <v>0</v>
      </c>
      <c r="AD22" s="299"/>
      <c r="AE22" s="315">
        <v>0</v>
      </c>
      <c r="AF22" s="246">
        <v>0</v>
      </c>
      <c r="AG22" s="246">
        <v>0</v>
      </c>
      <c r="AH22" s="244">
        <v>0</v>
      </c>
      <c r="AI22" s="244">
        <v>0</v>
      </c>
      <c r="AJ22" s="244">
        <v>0</v>
      </c>
      <c r="AK22" s="244">
        <v>0</v>
      </c>
      <c r="AL22" s="299"/>
      <c r="AM22" s="244">
        <v>0</v>
      </c>
      <c r="AN22" s="244">
        <v>0</v>
      </c>
      <c r="AO22" s="306">
        <v>0</v>
      </c>
      <c r="AP22" s="244">
        <v>0</v>
      </c>
      <c r="AQ22" s="244">
        <v>0</v>
      </c>
      <c r="AR22" s="244">
        <v>0</v>
      </c>
      <c r="AS22" s="244">
        <v>0</v>
      </c>
      <c r="AT22" s="244">
        <v>0</v>
      </c>
      <c r="AU22" s="244">
        <v>0</v>
      </c>
      <c r="AV22" s="244">
        <v>0</v>
      </c>
      <c r="AW22" s="244">
        <v>0</v>
      </c>
      <c r="AX22" s="288">
        <v>0</v>
      </c>
      <c r="AY22" s="299"/>
      <c r="AZ22" s="299">
        <v>0</v>
      </c>
      <c r="BA22" s="244">
        <v>0</v>
      </c>
      <c r="BB22" s="244">
        <v>0</v>
      </c>
      <c r="BC22" s="244">
        <v>0</v>
      </c>
      <c r="BD22" s="244">
        <v>0</v>
      </c>
      <c r="BE22" s="244">
        <v>0</v>
      </c>
      <c r="BF22" s="244">
        <v>0</v>
      </c>
      <c r="BG22" s="244">
        <v>0</v>
      </c>
      <c r="BH22" s="244">
        <v>0</v>
      </c>
      <c r="BI22" s="244">
        <v>0</v>
      </c>
      <c r="BJ22" s="244">
        <v>0</v>
      </c>
      <c r="BK22" s="244">
        <v>0</v>
      </c>
      <c r="BL22" s="299"/>
      <c r="BM22" s="306">
        <v>0</v>
      </c>
      <c r="BN22" s="244">
        <v>0</v>
      </c>
      <c r="BO22" s="244">
        <v>0</v>
      </c>
      <c r="BP22" s="244">
        <v>0</v>
      </c>
      <c r="BQ22" s="244">
        <v>0</v>
      </c>
      <c r="BR22" s="288">
        <v>0</v>
      </c>
      <c r="BS22" s="299"/>
      <c r="BT22" s="299"/>
      <c r="BU22" s="244">
        <v>0</v>
      </c>
      <c r="BV22" s="299"/>
    </row>
    <row r="23" spans="1:74" ht="18">
      <c r="A23" s="299"/>
      <c r="B23" s="226" t="s">
        <v>272</v>
      </c>
      <c r="C23" s="227" t="s">
        <v>273</v>
      </c>
      <c r="D23" s="369" t="s">
        <v>45</v>
      </c>
      <c r="E23" s="260" t="s">
        <v>7</v>
      </c>
      <c r="F23" s="226" t="s">
        <v>77</v>
      </c>
      <c r="G23" s="227" t="s">
        <v>78</v>
      </c>
      <c r="H23" s="227"/>
      <c r="I23" s="227"/>
      <c r="J23" s="227"/>
      <c r="K23" s="227"/>
      <c r="L23" s="227"/>
      <c r="M23" s="227"/>
      <c r="N23" s="227"/>
      <c r="O23" s="227"/>
      <c r="P23" s="227"/>
      <c r="Q23" s="227"/>
      <c r="R23" s="227"/>
      <c r="S23" s="227"/>
      <c r="T23" s="227"/>
      <c r="U23" s="227"/>
      <c r="V23" s="273"/>
      <c r="W23" s="299"/>
      <c r="X23" s="326">
        <v>0</v>
      </c>
      <c r="Y23" s="276">
        <v>0</v>
      </c>
      <c r="Z23" s="228">
        <v>0</v>
      </c>
      <c r="AA23" s="229">
        <v>0</v>
      </c>
      <c r="AB23" s="228">
        <v>0</v>
      </c>
      <c r="AC23" s="281">
        <v>0</v>
      </c>
      <c r="AD23" s="299"/>
      <c r="AE23" s="278">
        <v>0</v>
      </c>
      <c r="AF23" s="229">
        <v>0</v>
      </c>
      <c r="AG23" s="228">
        <v>0</v>
      </c>
      <c r="AH23" s="230">
        <v>0</v>
      </c>
      <c r="AI23" s="231">
        <v>0</v>
      </c>
      <c r="AJ23" s="230">
        <v>0</v>
      </c>
      <c r="AK23" s="231">
        <v>0</v>
      </c>
      <c r="AL23" s="299"/>
      <c r="AM23" s="230">
        <v>0</v>
      </c>
      <c r="AN23" s="231">
        <v>0</v>
      </c>
      <c r="AO23" s="305">
        <v>0</v>
      </c>
      <c r="AP23" s="231">
        <v>0</v>
      </c>
      <c r="AQ23" s="230">
        <v>1</v>
      </c>
      <c r="AR23" s="231">
        <v>1</v>
      </c>
      <c r="AS23" s="230">
        <v>0</v>
      </c>
      <c r="AT23" s="231">
        <v>0</v>
      </c>
      <c r="AU23" s="230">
        <v>0</v>
      </c>
      <c r="AV23" s="231">
        <v>0</v>
      </c>
      <c r="AW23" s="230">
        <v>0</v>
      </c>
      <c r="AX23" s="284">
        <v>0</v>
      </c>
      <c r="AY23" s="299"/>
      <c r="AZ23" s="298">
        <v>0</v>
      </c>
      <c r="BA23" s="231">
        <v>0</v>
      </c>
      <c r="BB23" s="230">
        <v>0</v>
      </c>
      <c r="BC23" s="231">
        <v>0</v>
      </c>
      <c r="BD23" s="230">
        <v>0</v>
      </c>
      <c r="BE23" s="231">
        <v>0</v>
      </c>
      <c r="BF23" s="230">
        <v>0</v>
      </c>
      <c r="BG23" s="231">
        <v>0</v>
      </c>
      <c r="BH23" s="230">
        <v>0</v>
      </c>
      <c r="BI23" s="231">
        <v>0</v>
      </c>
      <c r="BJ23" s="230">
        <v>0</v>
      </c>
      <c r="BK23" s="231">
        <v>0</v>
      </c>
      <c r="BL23" s="299"/>
      <c r="BM23" s="305">
        <v>0</v>
      </c>
      <c r="BN23" s="231">
        <v>0</v>
      </c>
      <c r="BO23" s="230">
        <v>0</v>
      </c>
      <c r="BP23" s="231">
        <v>0</v>
      </c>
      <c r="BQ23" s="230">
        <v>0</v>
      </c>
      <c r="BR23" s="284">
        <v>0</v>
      </c>
      <c r="BS23" s="299"/>
      <c r="BT23" s="298">
        <v>0</v>
      </c>
      <c r="BU23" s="231">
        <v>0</v>
      </c>
      <c r="BV23" s="299"/>
    </row>
    <row r="24" spans="1:74" ht="18">
      <c r="A24" s="299"/>
      <c r="B24" s="226" t="s">
        <v>274</v>
      </c>
      <c r="C24" s="227" t="s">
        <v>275</v>
      </c>
      <c r="D24" s="369" t="s">
        <v>52</v>
      </c>
      <c r="E24" s="260" t="s">
        <v>137</v>
      </c>
      <c r="F24" s="226" t="s">
        <v>79</v>
      </c>
      <c r="G24" s="227" t="s">
        <v>80</v>
      </c>
      <c r="H24" s="227"/>
      <c r="I24" s="227"/>
      <c r="J24" s="227"/>
      <c r="K24" s="227"/>
      <c r="L24" s="1402">
        <v>2</v>
      </c>
      <c r="M24" s="1402">
        <v>0</v>
      </c>
      <c r="N24" s="1402">
        <v>53</v>
      </c>
      <c r="O24" s="1402">
        <v>36</v>
      </c>
      <c r="P24" s="1402">
        <v>62</v>
      </c>
      <c r="Q24" s="1402">
        <v>62</v>
      </c>
      <c r="R24" s="227">
        <v>48</v>
      </c>
      <c r="S24" s="227">
        <v>24</v>
      </c>
      <c r="T24" s="227">
        <v>57</v>
      </c>
      <c r="U24" s="227">
        <v>28</v>
      </c>
      <c r="V24" s="273">
        <v>56</v>
      </c>
      <c r="W24" s="299"/>
      <c r="X24" s="326">
        <v>18</v>
      </c>
      <c r="Y24" s="276">
        <v>19</v>
      </c>
      <c r="Z24" s="228">
        <f>19+44</f>
        <v>63</v>
      </c>
      <c r="AA24" s="229">
        <v>0</v>
      </c>
      <c r="AB24" s="228">
        <v>54</v>
      </c>
      <c r="AC24" s="281">
        <v>39</v>
      </c>
      <c r="AD24" s="299"/>
      <c r="AE24" s="278">
        <v>0</v>
      </c>
      <c r="AF24" s="229">
        <v>0</v>
      </c>
      <c r="AG24" s="228">
        <v>0</v>
      </c>
      <c r="AH24" s="230">
        <v>34</v>
      </c>
      <c r="AI24" s="231">
        <v>33</v>
      </c>
      <c r="AJ24" s="230">
        <v>58</v>
      </c>
      <c r="AK24" s="231">
        <v>66</v>
      </c>
      <c r="AL24" s="299"/>
      <c r="AM24" s="230">
        <v>0</v>
      </c>
      <c r="AN24" s="231">
        <v>0</v>
      </c>
      <c r="AO24" s="305">
        <v>30</v>
      </c>
      <c r="AP24" s="231">
        <v>0</v>
      </c>
      <c r="AQ24" s="230">
        <v>31</v>
      </c>
      <c r="AR24" s="231">
        <v>15</v>
      </c>
      <c r="AS24" s="230">
        <v>30</v>
      </c>
      <c r="AT24" s="231">
        <v>7</v>
      </c>
      <c r="AU24" s="230">
        <v>79</v>
      </c>
      <c r="AV24" s="231">
        <v>0</v>
      </c>
      <c r="AW24" s="230">
        <v>8</v>
      </c>
      <c r="AX24" s="284">
        <v>0</v>
      </c>
      <c r="AY24" s="299"/>
      <c r="AZ24" s="298">
        <v>0</v>
      </c>
      <c r="BA24" s="231">
        <v>0</v>
      </c>
      <c r="BB24" s="230">
        <v>24</v>
      </c>
      <c r="BC24" s="231">
        <v>0</v>
      </c>
      <c r="BD24" s="230">
        <v>34</v>
      </c>
      <c r="BE24" s="231">
        <v>8</v>
      </c>
      <c r="BF24" s="230">
        <v>49</v>
      </c>
      <c r="BG24" s="231">
        <v>7</v>
      </c>
      <c r="BH24" s="230">
        <v>30</v>
      </c>
      <c r="BI24" s="231">
        <v>5</v>
      </c>
      <c r="BJ24" s="230">
        <v>0</v>
      </c>
      <c r="BK24" s="231">
        <v>0</v>
      </c>
      <c r="BL24" s="299"/>
      <c r="BM24" s="305">
        <v>0</v>
      </c>
      <c r="BN24" s="231">
        <v>0</v>
      </c>
      <c r="BO24" s="230">
        <v>13</v>
      </c>
      <c r="BP24" s="231">
        <v>0</v>
      </c>
      <c r="BQ24" s="230">
        <v>30</v>
      </c>
      <c r="BR24" s="284">
        <v>0</v>
      </c>
      <c r="BS24" s="299"/>
      <c r="BT24" s="298">
        <v>0</v>
      </c>
      <c r="BU24" s="231">
        <v>0</v>
      </c>
      <c r="BV24" s="299"/>
    </row>
    <row r="25" spans="1:74" ht="18">
      <c r="A25" s="299"/>
      <c r="B25" s="226" t="s">
        <v>276</v>
      </c>
      <c r="C25" s="227" t="s">
        <v>277</v>
      </c>
      <c r="D25" s="369" t="s">
        <v>51</v>
      </c>
      <c r="E25" s="260" t="s">
        <v>138</v>
      </c>
      <c r="F25" s="226" t="s">
        <v>83</v>
      </c>
      <c r="G25" s="227" t="s">
        <v>84</v>
      </c>
      <c r="H25" s="227"/>
      <c r="I25" s="227"/>
      <c r="J25" s="227"/>
      <c r="K25" s="227"/>
      <c r="L25" s="1403"/>
      <c r="M25" s="1403"/>
      <c r="N25" s="1403"/>
      <c r="O25" s="1403"/>
      <c r="P25" s="1403"/>
      <c r="Q25" s="1403"/>
      <c r="R25" s="227"/>
      <c r="S25" s="227"/>
      <c r="T25" s="227">
        <v>0</v>
      </c>
      <c r="U25" s="227"/>
      <c r="V25" s="273">
        <v>5</v>
      </c>
      <c r="W25" s="299"/>
      <c r="X25" s="326">
        <v>2</v>
      </c>
      <c r="Y25" s="276">
        <v>0</v>
      </c>
      <c r="Z25" s="228">
        <v>0</v>
      </c>
      <c r="AA25" s="229">
        <v>0</v>
      </c>
      <c r="AB25" s="228">
        <v>7</v>
      </c>
      <c r="AC25" s="281">
        <v>3</v>
      </c>
      <c r="AD25" s="299"/>
      <c r="AE25" s="278">
        <v>0</v>
      </c>
      <c r="AF25" s="229">
        <v>0</v>
      </c>
      <c r="AG25" s="228">
        <v>0</v>
      </c>
      <c r="AH25" s="230">
        <v>3</v>
      </c>
      <c r="AI25" s="231">
        <v>21</v>
      </c>
      <c r="AJ25" s="230">
        <v>22</v>
      </c>
      <c r="AK25" s="231">
        <v>14</v>
      </c>
      <c r="AL25" s="299"/>
      <c r="AM25" s="230">
        <v>0</v>
      </c>
      <c r="AN25" s="231">
        <v>0</v>
      </c>
      <c r="AO25" s="305">
        <v>0</v>
      </c>
      <c r="AP25" s="231">
        <v>0</v>
      </c>
      <c r="AQ25" s="230">
        <v>0</v>
      </c>
      <c r="AR25" s="231">
        <v>0</v>
      </c>
      <c r="AS25" s="230">
        <v>0</v>
      </c>
      <c r="AT25" s="231">
        <v>0</v>
      </c>
      <c r="AU25" s="230">
        <v>0</v>
      </c>
      <c r="AV25" s="231">
        <v>0</v>
      </c>
      <c r="AW25" s="230">
        <v>0</v>
      </c>
      <c r="AX25" s="284">
        <v>0</v>
      </c>
      <c r="AY25" s="299"/>
      <c r="AZ25" s="298">
        <v>0</v>
      </c>
      <c r="BA25" s="231">
        <v>0</v>
      </c>
      <c r="BB25" s="230">
        <v>0</v>
      </c>
      <c r="BC25" s="231">
        <v>0</v>
      </c>
      <c r="BD25" s="230">
        <v>0</v>
      </c>
      <c r="BE25" s="231">
        <v>0</v>
      </c>
      <c r="BF25" s="230">
        <v>11</v>
      </c>
      <c r="BG25" s="231">
        <v>0</v>
      </c>
      <c r="BH25" s="230">
        <v>9</v>
      </c>
      <c r="BI25" s="231">
        <v>1</v>
      </c>
      <c r="BJ25" s="230">
        <v>0</v>
      </c>
      <c r="BK25" s="231">
        <v>0</v>
      </c>
      <c r="BL25" s="299"/>
      <c r="BM25" s="305">
        <v>0</v>
      </c>
      <c r="BN25" s="231">
        <v>0</v>
      </c>
      <c r="BO25" s="230">
        <v>0</v>
      </c>
      <c r="BP25" s="231">
        <v>0</v>
      </c>
      <c r="BQ25" s="230">
        <v>0</v>
      </c>
      <c r="BR25" s="284">
        <v>0</v>
      </c>
      <c r="BS25" s="299"/>
      <c r="BT25" s="298">
        <v>0</v>
      </c>
      <c r="BU25" s="231">
        <v>0</v>
      </c>
      <c r="BV25" s="299"/>
    </row>
    <row r="26" spans="1:74" ht="18">
      <c r="A26" s="342"/>
      <c r="B26" s="253" t="s">
        <v>278</v>
      </c>
      <c r="C26" s="249" t="s">
        <v>279</v>
      </c>
      <c r="D26" s="371" t="s">
        <v>46</v>
      </c>
      <c r="E26" s="263" t="s">
        <v>8</v>
      </c>
      <c r="F26" s="253" t="s">
        <v>85</v>
      </c>
      <c r="G26" s="249" t="s">
        <v>86</v>
      </c>
      <c r="H26" s="249"/>
      <c r="I26" s="249"/>
      <c r="J26" s="249"/>
      <c r="K26" s="249"/>
      <c r="L26" s="249"/>
      <c r="M26" s="249"/>
      <c r="N26" s="249"/>
      <c r="O26" s="249"/>
      <c r="P26" s="249"/>
      <c r="Q26" s="249"/>
      <c r="R26" s="249"/>
      <c r="S26" s="249"/>
      <c r="T26" s="249"/>
      <c r="U26" s="249"/>
      <c r="V26" s="320"/>
      <c r="W26" s="342"/>
      <c r="X26" s="332">
        <v>0</v>
      </c>
      <c r="Y26" s="324">
        <v>0</v>
      </c>
      <c r="Z26" s="254">
        <v>0</v>
      </c>
      <c r="AA26" s="255">
        <v>0</v>
      </c>
      <c r="AB26" s="254">
        <v>0</v>
      </c>
      <c r="AC26" s="312">
        <v>0</v>
      </c>
      <c r="AD26" s="342"/>
      <c r="AE26" s="316">
        <v>0</v>
      </c>
      <c r="AF26" s="255">
        <v>0</v>
      </c>
      <c r="AG26" s="254">
        <v>0</v>
      </c>
      <c r="AH26" s="256">
        <v>0</v>
      </c>
      <c r="AI26" s="257">
        <v>0</v>
      </c>
      <c r="AJ26" s="256">
        <v>0</v>
      </c>
      <c r="AK26" s="257">
        <v>0</v>
      </c>
      <c r="AL26" s="342"/>
      <c r="AM26" s="256">
        <v>0</v>
      </c>
      <c r="AN26" s="257">
        <v>0</v>
      </c>
      <c r="AO26" s="307">
        <v>0</v>
      </c>
      <c r="AP26" s="257">
        <v>0</v>
      </c>
      <c r="AQ26" s="256">
        <v>0</v>
      </c>
      <c r="AR26" s="257">
        <v>0</v>
      </c>
      <c r="AS26" s="256">
        <v>0</v>
      </c>
      <c r="AT26" s="257">
        <v>0</v>
      </c>
      <c r="AU26" s="256">
        <v>0</v>
      </c>
      <c r="AV26" s="257">
        <v>0</v>
      </c>
      <c r="AW26" s="256">
        <v>0</v>
      </c>
      <c r="AX26" s="289">
        <v>0</v>
      </c>
      <c r="AY26" s="342"/>
      <c r="AZ26" s="300">
        <v>0</v>
      </c>
      <c r="BA26" s="257">
        <v>0</v>
      </c>
      <c r="BB26" s="256">
        <v>0</v>
      </c>
      <c r="BC26" s="257">
        <v>0</v>
      </c>
      <c r="BD26" s="256">
        <v>0</v>
      </c>
      <c r="BE26" s="257">
        <v>0</v>
      </c>
      <c r="BF26" s="256">
        <v>0</v>
      </c>
      <c r="BG26" s="257">
        <v>0</v>
      </c>
      <c r="BH26" s="256">
        <v>0</v>
      </c>
      <c r="BI26" s="257">
        <v>0</v>
      </c>
      <c r="BJ26" s="256">
        <v>0</v>
      </c>
      <c r="BK26" s="257">
        <v>0</v>
      </c>
      <c r="BL26" s="342"/>
      <c r="BM26" s="307">
        <v>0</v>
      </c>
      <c r="BN26" s="257">
        <v>0</v>
      </c>
      <c r="BO26" s="256">
        <v>0</v>
      </c>
      <c r="BP26" s="257">
        <v>0</v>
      </c>
      <c r="BQ26" s="256">
        <v>0</v>
      </c>
      <c r="BR26" s="289">
        <v>0</v>
      </c>
      <c r="BS26" s="342"/>
      <c r="BT26" s="300">
        <v>0</v>
      </c>
      <c r="BU26" s="257">
        <v>0</v>
      </c>
      <c r="BV26" s="342"/>
    </row>
    <row r="27" spans="1:74" ht="18">
      <c r="A27" s="299"/>
      <c r="B27" s="227"/>
      <c r="C27" s="227"/>
      <c r="D27" s="264"/>
      <c r="E27" s="264" t="s">
        <v>225</v>
      </c>
      <c r="F27" s="227"/>
      <c r="G27" s="227"/>
      <c r="H27" s="227"/>
      <c r="I27" s="227"/>
      <c r="J27" s="227"/>
      <c r="K27" s="227"/>
      <c r="L27" s="227"/>
      <c r="M27" s="227"/>
      <c r="N27" s="227"/>
      <c r="O27" s="227"/>
      <c r="P27" s="227"/>
      <c r="Q27" s="227"/>
      <c r="R27" s="227"/>
      <c r="S27" s="227"/>
      <c r="T27" s="227"/>
      <c r="U27" s="227"/>
      <c r="V27" s="273"/>
      <c r="W27" s="299"/>
      <c r="X27" s="326"/>
      <c r="Y27" s="276"/>
      <c r="Z27" s="228"/>
      <c r="AA27" s="229"/>
      <c r="AB27" s="228"/>
      <c r="AC27" s="281"/>
      <c r="AD27" s="299"/>
      <c r="AE27" s="278"/>
      <c r="AF27" s="229"/>
      <c r="AG27" s="228"/>
      <c r="AH27" s="229"/>
      <c r="AI27" s="228"/>
      <c r="AJ27" s="229"/>
      <c r="AK27" s="228"/>
      <c r="AL27" s="299"/>
      <c r="AM27" s="229">
        <v>11</v>
      </c>
      <c r="AN27" s="231">
        <v>0</v>
      </c>
      <c r="AO27" s="276"/>
      <c r="AP27" s="228"/>
      <c r="AQ27" s="229"/>
      <c r="AR27" s="228"/>
      <c r="AS27" s="229"/>
      <c r="AT27" s="228"/>
      <c r="AU27" s="229"/>
      <c r="AV27" s="228"/>
      <c r="AW27" s="229"/>
      <c r="AX27" s="284"/>
      <c r="AY27" s="299"/>
      <c r="AZ27" s="301">
        <v>73</v>
      </c>
      <c r="BA27" s="228">
        <v>0</v>
      </c>
      <c r="BB27" s="229"/>
      <c r="BC27" s="228"/>
      <c r="BD27" s="229"/>
      <c r="BE27" s="228"/>
      <c r="BF27" s="229"/>
      <c r="BG27" s="228"/>
      <c r="BH27" s="229"/>
      <c r="BI27" s="228"/>
      <c r="BJ27" s="229"/>
      <c r="BK27" s="231"/>
      <c r="BL27" s="299"/>
      <c r="BM27" s="276"/>
      <c r="BN27" s="228"/>
      <c r="BO27" s="229"/>
      <c r="BP27" s="228"/>
      <c r="BQ27" s="229"/>
      <c r="BR27" s="284"/>
      <c r="BS27" s="299"/>
      <c r="BT27" s="301">
        <v>9</v>
      </c>
      <c r="BU27" s="231">
        <v>0</v>
      </c>
      <c r="BV27" s="299"/>
    </row>
    <row r="28" spans="1:74" s="233" customFormat="1" ht="16.5" customHeight="1" thickBot="1">
      <c r="A28" s="339"/>
      <c r="B28" s="1359"/>
      <c r="C28" s="1360"/>
      <c r="D28" s="1360"/>
      <c r="E28" s="1361"/>
      <c r="F28" s="258"/>
      <c r="G28" s="258"/>
      <c r="H28" s="232"/>
      <c r="I28" s="232"/>
      <c r="J28" s="232"/>
      <c r="K28" s="232"/>
      <c r="L28" s="232"/>
      <c r="M28" s="232"/>
      <c r="N28" s="232"/>
      <c r="O28" s="232"/>
      <c r="P28" s="232"/>
      <c r="Q28" s="232"/>
      <c r="R28" s="232"/>
      <c r="S28" s="232"/>
      <c r="T28" s="232"/>
      <c r="U28" s="232"/>
      <c r="V28" s="232"/>
      <c r="W28" s="339"/>
      <c r="X28" s="329"/>
      <c r="Y28" s="232"/>
      <c r="Z28" s="232"/>
      <c r="AA28" s="232"/>
      <c r="AB28" s="232"/>
      <c r="AC28" s="232"/>
      <c r="AD28" s="339"/>
      <c r="AE28" s="292"/>
      <c r="AF28" s="309"/>
      <c r="AG28" s="309"/>
      <c r="AH28" s="309"/>
      <c r="AI28" s="309"/>
      <c r="AJ28" s="309"/>
      <c r="AK28" s="309"/>
      <c r="AL28" s="339"/>
      <c r="AM28" s="309"/>
      <c r="AN28" s="294"/>
      <c r="AO28" s="232"/>
      <c r="AP28" s="232"/>
      <c r="AQ28" s="232"/>
      <c r="AR28" s="232"/>
      <c r="AS28" s="232"/>
      <c r="AT28" s="232"/>
      <c r="AU28" s="232"/>
      <c r="AV28" s="232"/>
      <c r="AW28" s="232"/>
      <c r="AX28" s="232"/>
      <c r="AY28" s="339"/>
      <c r="AZ28" s="292"/>
      <c r="BA28" s="309"/>
      <c r="BB28" s="309"/>
      <c r="BC28" s="309"/>
      <c r="BD28" s="309"/>
      <c r="BE28" s="309"/>
      <c r="BF28" s="309"/>
      <c r="BG28" s="309"/>
      <c r="BH28" s="309"/>
      <c r="BI28" s="309"/>
      <c r="BJ28" s="309"/>
      <c r="BK28" s="294"/>
      <c r="BL28" s="339"/>
      <c r="BM28" s="232"/>
      <c r="BN28" s="232"/>
      <c r="BO28" s="232"/>
      <c r="BP28" s="232"/>
      <c r="BQ28" s="232"/>
      <c r="BR28" s="232"/>
      <c r="BS28" s="339"/>
      <c r="BT28" s="292"/>
      <c r="BU28" s="294"/>
      <c r="BV28" s="339"/>
    </row>
    <row r="29" spans="1:74" s="358" customFormat="1" ht="41.25" customHeight="1" thickBot="1">
      <c r="A29" s="344"/>
      <c r="B29" s="1356" t="s">
        <v>283</v>
      </c>
      <c r="C29" s="1357"/>
      <c r="D29" s="1357"/>
      <c r="E29" s="1358"/>
      <c r="F29" s="345"/>
      <c r="G29" s="345"/>
      <c r="H29" s="345"/>
      <c r="I29" s="345"/>
      <c r="J29" s="345"/>
      <c r="K29" s="345">
        <f t="shared" ref="K29:AC31" si="0">SUM(K10:K26)</f>
        <v>20</v>
      </c>
      <c r="L29" s="345">
        <f t="shared" si="0"/>
        <v>67</v>
      </c>
      <c r="M29" s="345">
        <f t="shared" si="0"/>
        <v>103</v>
      </c>
      <c r="N29" s="345">
        <f t="shared" si="0"/>
        <v>105</v>
      </c>
      <c r="O29" s="345">
        <f t="shared" si="0"/>
        <v>64</v>
      </c>
      <c r="P29" s="345">
        <f t="shared" si="0"/>
        <v>122</v>
      </c>
      <c r="Q29" s="345">
        <f t="shared" si="0"/>
        <v>137</v>
      </c>
      <c r="R29" s="345">
        <f t="shared" si="0"/>
        <v>321</v>
      </c>
      <c r="S29" s="345">
        <f t="shared" si="0"/>
        <v>218</v>
      </c>
      <c r="T29" s="345">
        <f t="shared" si="0"/>
        <v>225</v>
      </c>
      <c r="U29" s="345">
        <f t="shared" si="0"/>
        <v>166</v>
      </c>
      <c r="V29" s="346">
        <f t="shared" si="0"/>
        <v>80</v>
      </c>
      <c r="W29" s="344"/>
      <c r="X29" s="347">
        <f t="shared" si="0"/>
        <v>151</v>
      </c>
      <c r="Y29" s="348">
        <f t="shared" si="0"/>
        <v>82</v>
      </c>
      <c r="Z29" s="349">
        <f t="shared" si="0"/>
        <v>235</v>
      </c>
      <c r="AA29" s="350">
        <f t="shared" si="0"/>
        <v>24</v>
      </c>
      <c r="AB29" s="349">
        <f t="shared" si="0"/>
        <v>232</v>
      </c>
      <c r="AC29" s="351">
        <f t="shared" si="0"/>
        <v>216</v>
      </c>
      <c r="AD29" s="344"/>
      <c r="AE29" s="352"/>
      <c r="AF29" s="350">
        <f t="shared" ref="AF29:AK31" si="1">SUM(AF10:AF26)</f>
        <v>21</v>
      </c>
      <c r="AG29" s="349">
        <f t="shared" si="1"/>
        <v>27</v>
      </c>
      <c r="AH29" s="353">
        <f t="shared" si="1"/>
        <v>131</v>
      </c>
      <c r="AI29" s="354">
        <f t="shared" si="1"/>
        <v>115</v>
      </c>
      <c r="AJ29" s="353">
        <f t="shared" si="1"/>
        <v>180</v>
      </c>
      <c r="AK29" s="354">
        <f t="shared" si="1"/>
        <v>228</v>
      </c>
      <c r="AL29" s="344"/>
      <c r="AM29" s="353">
        <f>SUM(AM10:AM27)</f>
        <v>11</v>
      </c>
      <c r="AN29" s="354">
        <f>SUM(AN10:AN27)</f>
        <v>0</v>
      </c>
      <c r="AO29" s="355">
        <f>SUM(AO10:AO26)</f>
        <v>30</v>
      </c>
      <c r="AP29" s="354">
        <f t="shared" ref="AP29" si="2">SUM(AP10:AP26)</f>
        <v>0</v>
      </c>
      <c r="AQ29" s="353">
        <f>SUM(AQ10:AQ26)</f>
        <v>142</v>
      </c>
      <c r="AR29" s="354">
        <f t="shared" ref="AR29" si="3">SUM(AR10:AR26)</f>
        <v>63</v>
      </c>
      <c r="AS29" s="353">
        <f>SUM(AS10:AS26)</f>
        <v>188</v>
      </c>
      <c r="AT29" s="354">
        <f t="shared" ref="AT29:AV29" si="4">SUM(AT10:AT26)</f>
        <v>55</v>
      </c>
      <c r="AU29" s="353">
        <f t="shared" ref="AU29:AX29" si="5">SUM(AU10:AU26)</f>
        <v>179</v>
      </c>
      <c r="AV29" s="354">
        <f t="shared" si="4"/>
        <v>0</v>
      </c>
      <c r="AW29" s="353">
        <f t="shared" si="5"/>
        <v>8</v>
      </c>
      <c r="AX29" s="356">
        <f t="shared" si="5"/>
        <v>0</v>
      </c>
      <c r="AY29" s="344"/>
      <c r="AZ29" s="357">
        <f t="shared" ref="AZ29:BI29" si="6">SUM(AZ10:AZ27)</f>
        <v>73</v>
      </c>
      <c r="BA29" s="354">
        <f t="shared" si="6"/>
        <v>0</v>
      </c>
      <c r="BB29" s="353">
        <f t="shared" si="6"/>
        <v>75</v>
      </c>
      <c r="BC29" s="354">
        <f t="shared" si="6"/>
        <v>4</v>
      </c>
      <c r="BD29" s="353">
        <f t="shared" si="6"/>
        <v>138</v>
      </c>
      <c r="BE29" s="354">
        <f t="shared" si="6"/>
        <v>43</v>
      </c>
      <c r="BF29" s="353">
        <f t="shared" si="6"/>
        <v>180</v>
      </c>
      <c r="BG29" s="354">
        <f t="shared" si="6"/>
        <v>16</v>
      </c>
      <c r="BH29" s="353">
        <f t="shared" si="6"/>
        <v>136</v>
      </c>
      <c r="BI29" s="354">
        <f t="shared" si="6"/>
        <v>22</v>
      </c>
      <c r="BJ29" s="353">
        <f t="shared" ref="BJ29:BK29" si="7">SUM(BJ10:BJ27)</f>
        <v>0</v>
      </c>
      <c r="BK29" s="354">
        <f t="shared" si="7"/>
        <v>0</v>
      </c>
      <c r="BL29" s="344"/>
      <c r="BM29" s="355">
        <f t="shared" ref="BM29:BP29" si="8">SUM(BM10:BM27)</f>
        <v>0</v>
      </c>
      <c r="BN29" s="354">
        <f t="shared" si="8"/>
        <v>0</v>
      </c>
      <c r="BO29" s="353">
        <f t="shared" si="8"/>
        <v>125</v>
      </c>
      <c r="BP29" s="354">
        <f t="shared" si="8"/>
        <v>43</v>
      </c>
      <c r="BQ29" s="353">
        <f t="shared" ref="BQ29:BR29" si="9">SUM(BQ10:BQ27)</f>
        <v>262</v>
      </c>
      <c r="BR29" s="356">
        <f t="shared" si="9"/>
        <v>0</v>
      </c>
      <c r="BS29" s="344"/>
      <c r="BT29" s="357">
        <f t="shared" ref="BT29:BU29" si="10">SUM(BT10:BT27)</f>
        <v>9</v>
      </c>
      <c r="BU29" s="354">
        <f t="shared" si="10"/>
        <v>0</v>
      </c>
      <c r="BV29" s="344"/>
    </row>
    <row r="30" spans="1:74" s="358" customFormat="1" ht="21" thickBot="1">
      <c r="A30" s="359"/>
      <c r="B30" s="360"/>
      <c r="C30" s="360"/>
      <c r="E30" s="360"/>
      <c r="F30" s="360"/>
      <c r="G30" s="360"/>
      <c r="H30" s="360"/>
      <c r="I30" s="360"/>
      <c r="J30" s="360"/>
      <c r="K30" s="360"/>
      <c r="L30" s="360"/>
      <c r="M30" s="360"/>
      <c r="N30" s="360"/>
      <c r="O30" s="360"/>
      <c r="P30" s="360"/>
      <c r="Q30" s="360"/>
      <c r="R30" s="360"/>
      <c r="S30" s="360"/>
      <c r="T30" s="360"/>
      <c r="U30" s="360"/>
      <c r="V30" s="360"/>
      <c r="W30" s="359"/>
      <c r="X30" s="361"/>
      <c r="Y30" s="360"/>
      <c r="Z30" s="360"/>
      <c r="AA30" s="360"/>
      <c r="AB30" s="360"/>
      <c r="AC30" s="360"/>
      <c r="AD30" s="359"/>
      <c r="AE30" s="362"/>
      <c r="AF30" s="363"/>
      <c r="AG30" s="363"/>
      <c r="AH30" s="363"/>
      <c r="AI30" s="363"/>
      <c r="AJ30" s="363"/>
      <c r="AK30" s="363"/>
      <c r="AL30" s="359"/>
      <c r="AM30" s="363"/>
      <c r="AN30" s="364"/>
      <c r="AO30" s="360"/>
      <c r="AP30" s="360"/>
      <c r="AQ30" s="360"/>
      <c r="AR30" s="360"/>
      <c r="AS30" s="360"/>
      <c r="AT30" s="360"/>
      <c r="AU30" s="360"/>
      <c r="AW30" s="360"/>
      <c r="AY30" s="359"/>
      <c r="AZ30" s="362"/>
      <c r="BA30" s="365"/>
      <c r="BB30" s="363"/>
      <c r="BC30" s="365"/>
      <c r="BD30" s="363"/>
      <c r="BE30" s="365"/>
      <c r="BF30" s="363"/>
      <c r="BG30" s="365"/>
      <c r="BH30" s="363"/>
      <c r="BI30" s="365"/>
      <c r="BJ30" s="363"/>
      <c r="BK30" s="366"/>
      <c r="BL30" s="359"/>
      <c r="BM30" s="360"/>
      <c r="BO30" s="360"/>
      <c r="BQ30" s="360"/>
      <c r="BS30" s="359"/>
      <c r="BT30" s="362"/>
      <c r="BU30" s="366"/>
      <c r="BV30" s="359"/>
    </row>
    <row r="31" spans="1:74" s="358" customFormat="1" ht="41.25" customHeight="1" thickBot="1">
      <c r="A31" s="344"/>
      <c r="B31" s="1356" t="s">
        <v>180</v>
      </c>
      <c r="C31" s="1357"/>
      <c r="D31" s="1357"/>
      <c r="E31" s="1358"/>
      <c r="F31" s="345"/>
      <c r="G31" s="345"/>
      <c r="H31" s="345"/>
      <c r="I31" s="345"/>
      <c r="J31" s="345"/>
      <c r="K31" s="345">
        <f t="shared" si="0"/>
        <v>20</v>
      </c>
      <c r="L31" s="345">
        <f t="shared" si="0"/>
        <v>67</v>
      </c>
      <c r="M31" s="345">
        <f t="shared" si="0"/>
        <v>103</v>
      </c>
      <c r="N31" s="345">
        <f t="shared" si="0"/>
        <v>105</v>
      </c>
      <c r="O31" s="345">
        <f t="shared" si="0"/>
        <v>64</v>
      </c>
      <c r="P31" s="345">
        <f t="shared" si="0"/>
        <v>122</v>
      </c>
      <c r="Q31" s="345">
        <f t="shared" si="0"/>
        <v>137</v>
      </c>
      <c r="R31" s="345">
        <f t="shared" si="0"/>
        <v>319</v>
      </c>
      <c r="S31" s="345">
        <f t="shared" si="0"/>
        <v>218</v>
      </c>
      <c r="T31" s="345">
        <f t="shared" si="0"/>
        <v>225</v>
      </c>
      <c r="U31" s="345">
        <f t="shared" si="0"/>
        <v>166</v>
      </c>
      <c r="V31" s="346">
        <f t="shared" si="0"/>
        <v>80</v>
      </c>
      <c r="W31" s="344"/>
      <c r="X31" s="347">
        <f t="shared" si="0"/>
        <v>148</v>
      </c>
      <c r="Y31" s="348">
        <f t="shared" si="0"/>
        <v>81</v>
      </c>
      <c r="Z31" s="349">
        <f t="shared" si="0"/>
        <v>235</v>
      </c>
      <c r="AA31" s="350">
        <f t="shared" si="0"/>
        <v>24</v>
      </c>
      <c r="AB31" s="349">
        <f t="shared" si="0"/>
        <v>232</v>
      </c>
      <c r="AC31" s="351">
        <f t="shared" si="0"/>
        <v>216</v>
      </c>
      <c r="AD31" s="344"/>
      <c r="AE31" s="352"/>
      <c r="AF31" s="350">
        <f t="shared" si="1"/>
        <v>21</v>
      </c>
      <c r="AG31" s="349">
        <f t="shared" si="1"/>
        <v>27</v>
      </c>
      <c r="AH31" s="353">
        <f t="shared" si="1"/>
        <v>131</v>
      </c>
      <c r="AI31" s="354">
        <f t="shared" si="1"/>
        <v>115</v>
      </c>
      <c r="AJ31" s="353">
        <f t="shared" si="1"/>
        <v>180</v>
      </c>
      <c r="AK31" s="354">
        <f t="shared" si="1"/>
        <v>228</v>
      </c>
      <c r="AL31" s="344"/>
      <c r="AM31" s="1384">
        <f>AM29+AN29</f>
        <v>11</v>
      </c>
      <c r="AN31" s="1385"/>
      <c r="AO31" s="1397">
        <f>AO29+AP29</f>
        <v>30</v>
      </c>
      <c r="AP31" s="1385"/>
      <c r="AQ31" s="1384">
        <f>AQ29+AR29</f>
        <v>205</v>
      </c>
      <c r="AR31" s="1385"/>
      <c r="AS31" s="1384">
        <f>AS29+AT29</f>
        <v>243</v>
      </c>
      <c r="AT31" s="1385"/>
      <c r="AU31" s="1384">
        <f>AU29+AV29</f>
        <v>179</v>
      </c>
      <c r="AV31" s="1385"/>
      <c r="AW31" s="1384">
        <f>AW29+AX29</f>
        <v>8</v>
      </c>
      <c r="AX31" s="1397"/>
      <c r="AY31" s="344"/>
      <c r="AZ31" s="1384">
        <f>AZ29+BA29</f>
        <v>73</v>
      </c>
      <c r="BA31" s="1385"/>
      <c r="BB31" s="1384">
        <f>BB29+BC29</f>
        <v>79</v>
      </c>
      <c r="BC31" s="1385"/>
      <c r="BD31" s="1384">
        <f>BD29+BE29</f>
        <v>181</v>
      </c>
      <c r="BE31" s="1385"/>
      <c r="BF31" s="1384">
        <f>BF29+BG29</f>
        <v>196</v>
      </c>
      <c r="BG31" s="1385"/>
      <c r="BH31" s="1384">
        <f>BH29+BI29</f>
        <v>158</v>
      </c>
      <c r="BI31" s="1385"/>
      <c r="BJ31" s="1384">
        <f>BJ29+BK29</f>
        <v>0</v>
      </c>
      <c r="BK31" s="1385"/>
      <c r="BL31" s="344"/>
      <c r="BM31" s="1397">
        <f>BM29+BN29</f>
        <v>0</v>
      </c>
      <c r="BN31" s="1385"/>
      <c r="BO31" s="1384">
        <f>BO29+BP29</f>
        <v>168</v>
      </c>
      <c r="BP31" s="1385"/>
      <c r="BQ31" s="1384">
        <f>BQ29+BR29</f>
        <v>262</v>
      </c>
      <c r="BR31" s="1397"/>
      <c r="BS31" s="344"/>
      <c r="BT31" s="1384">
        <f>BT29+BU29</f>
        <v>9</v>
      </c>
      <c r="BU31" s="1385"/>
      <c r="BV31" s="344"/>
    </row>
    <row r="33" spans="4:32" ht="27.75" customHeight="1">
      <c r="D33" s="217" t="s">
        <v>217</v>
      </c>
      <c r="AC33" s="218" t="s">
        <v>288</v>
      </c>
      <c r="AE33" s="218" t="s">
        <v>284</v>
      </c>
      <c r="AF33" s="218" t="s">
        <v>285</v>
      </c>
    </row>
    <row r="35" spans="4:32">
      <c r="D35" s="217" t="s">
        <v>239</v>
      </c>
      <c r="AC35" s="218" t="s">
        <v>238</v>
      </c>
      <c r="AE35" s="218" t="s">
        <v>286</v>
      </c>
      <c r="AF35" s="218" t="s">
        <v>287</v>
      </c>
    </row>
    <row r="37" spans="4:32">
      <c r="D37" s="217" t="s">
        <v>241</v>
      </c>
    </row>
    <row r="38" spans="4:32">
      <c r="D38" s="217" t="s">
        <v>240</v>
      </c>
    </row>
  </sheetData>
  <mergeCells count="135">
    <mergeCell ref="B3:E3"/>
    <mergeCell ref="B4:E4"/>
    <mergeCell ref="B5:E5"/>
    <mergeCell ref="B6:E6"/>
    <mergeCell ref="BQ6:BR6"/>
    <mergeCell ref="BQ13:BQ14"/>
    <mergeCell ref="BR13:BR14"/>
    <mergeCell ref="BQ31:BR31"/>
    <mergeCell ref="BM31:BN31"/>
    <mergeCell ref="BO3:BP3"/>
    <mergeCell ref="BO4:BP4"/>
    <mergeCell ref="BO5:BP5"/>
    <mergeCell ref="BO6:BP6"/>
    <mergeCell ref="BO13:BO14"/>
    <mergeCell ref="BP13:BP14"/>
    <mergeCell ref="BO31:BP31"/>
    <mergeCell ref="BM3:BN3"/>
    <mergeCell ref="BM4:BN4"/>
    <mergeCell ref="BM5:BN5"/>
    <mergeCell ref="BM6:BN6"/>
    <mergeCell ref="BM13:BM14"/>
    <mergeCell ref="BN13:BN14"/>
    <mergeCell ref="L24:L25"/>
    <mergeCell ref="M24:M25"/>
    <mergeCell ref="N24:N25"/>
    <mergeCell ref="O24:O25"/>
    <mergeCell ref="P24:P25"/>
    <mergeCell ref="Q24:Q25"/>
    <mergeCell ref="AO3:AP3"/>
    <mergeCell ref="AO4:AP4"/>
    <mergeCell ref="AO5:AP5"/>
    <mergeCell ref="AO6:AP6"/>
    <mergeCell ref="AM3:AN3"/>
    <mergeCell ref="AM4:AN4"/>
    <mergeCell ref="AM5:AN5"/>
    <mergeCell ref="L18:L19"/>
    <mergeCell ref="M18:M19"/>
    <mergeCell ref="N18:N19"/>
    <mergeCell ref="O18:O19"/>
    <mergeCell ref="P18:P19"/>
    <mergeCell ref="Q18:Q19"/>
    <mergeCell ref="AS3:AT3"/>
    <mergeCell ref="AS4:AT4"/>
    <mergeCell ref="AS5:AT5"/>
    <mergeCell ref="AS6:AT6"/>
    <mergeCell ref="AQ5:AR5"/>
    <mergeCell ref="AQ3:AR3"/>
    <mergeCell ref="AQ4:AR4"/>
    <mergeCell ref="AA13:AA14"/>
    <mergeCell ref="Z13:Z14"/>
    <mergeCell ref="Y13:Y14"/>
    <mergeCell ref="X13:X14"/>
    <mergeCell ref="AK13:AK14"/>
    <mergeCell ref="BB31:BC31"/>
    <mergeCell ref="BB13:BB14"/>
    <mergeCell ref="BC13:BC14"/>
    <mergeCell ref="AZ6:BA6"/>
    <mergeCell ref="BB3:BC3"/>
    <mergeCell ref="BB4:BC4"/>
    <mergeCell ref="BB5:BC5"/>
    <mergeCell ref="BB6:BC6"/>
    <mergeCell ref="AU3:AV3"/>
    <mergeCell ref="AU4:AV4"/>
    <mergeCell ref="AU5:AV5"/>
    <mergeCell ref="AW3:AX3"/>
    <mergeCell ref="AW4:AX4"/>
    <mergeCell ref="AW5:AX5"/>
    <mergeCell ref="AZ3:BA3"/>
    <mergeCell ref="AZ4:BA4"/>
    <mergeCell ref="AZ5:BA5"/>
    <mergeCell ref="AZ31:BA31"/>
    <mergeCell ref="AZ13:AZ14"/>
    <mergeCell ref="BA13:BA14"/>
    <mergeCell ref="AM31:AN31"/>
    <mergeCell ref="AM6:AN6"/>
    <mergeCell ref="AU6:AV6"/>
    <mergeCell ref="AQ6:AR6"/>
    <mergeCell ref="AO31:AP31"/>
    <mergeCell ref="AQ31:AR31"/>
    <mergeCell ref="AS31:AT31"/>
    <mergeCell ref="AU31:AV31"/>
    <mergeCell ref="AW6:AX6"/>
    <mergeCell ref="AW31:AX31"/>
    <mergeCell ref="AW13:AW14"/>
    <mergeCell ref="AX13:AX14"/>
    <mergeCell ref="AV13:AV14"/>
    <mergeCell ref="AU13:AU14"/>
    <mergeCell ref="AT13:AT14"/>
    <mergeCell ref="AS13:AS14"/>
    <mergeCell ref="AR13:AR14"/>
    <mergeCell ref="AQ13:AQ14"/>
    <mergeCell ref="BJ6:BK6"/>
    <mergeCell ref="BJ13:BJ14"/>
    <mergeCell ref="BK13:BK14"/>
    <mergeCell ref="BQ3:BR3"/>
    <mergeCell ref="BQ4:BR4"/>
    <mergeCell ref="BQ5:BR5"/>
    <mergeCell ref="BD31:BE31"/>
    <mergeCell ref="BF3:BG3"/>
    <mergeCell ref="BF4:BG4"/>
    <mergeCell ref="BF5:BG5"/>
    <mergeCell ref="BF6:BG6"/>
    <mergeCell ref="BF13:BF14"/>
    <mergeCell ref="BG13:BG14"/>
    <mergeCell ref="BF31:BG31"/>
    <mergeCell ref="BD3:BE3"/>
    <mergeCell ref="BD4:BE4"/>
    <mergeCell ref="BD5:BE5"/>
    <mergeCell ref="BD6:BE6"/>
    <mergeCell ref="BD13:BD14"/>
    <mergeCell ref="BE13:BE14"/>
    <mergeCell ref="B31:E31"/>
    <mergeCell ref="B29:E29"/>
    <mergeCell ref="B28:E28"/>
    <mergeCell ref="D7:E8"/>
    <mergeCell ref="B7:B9"/>
    <mergeCell ref="C7:C9"/>
    <mergeCell ref="BT3:BU3"/>
    <mergeCell ref="BT4:BU4"/>
    <mergeCell ref="BT5:BU5"/>
    <mergeCell ref="BT6:BU6"/>
    <mergeCell ref="BT13:BT14"/>
    <mergeCell ref="BU13:BU14"/>
    <mergeCell ref="BT31:BU31"/>
    <mergeCell ref="BH31:BI31"/>
    <mergeCell ref="BH3:BI3"/>
    <mergeCell ref="BH4:BI4"/>
    <mergeCell ref="BH5:BI5"/>
    <mergeCell ref="BH6:BI6"/>
    <mergeCell ref="BH13:BH14"/>
    <mergeCell ref="BI13:BI14"/>
    <mergeCell ref="BJ31:BK31"/>
    <mergeCell ref="BJ3:BK3"/>
    <mergeCell ref="BJ4:BK4"/>
    <mergeCell ref="BJ5:BK5"/>
  </mergeCells>
  <pageMargins left="0.7" right="0.7" top="0.75" bottom="0.75" header="0.3" footer="0.3"/>
  <pageSetup scale="30" orientation="landscape" r:id="rId1"/>
  <headerFooter>
    <oddHeader>&amp;L&amp;"-,Italic"&amp;12&amp;F&amp;R&amp;12Printed &amp;D</oddHeader>
    <oddFooter>&amp;R&amp;"-,Italic"&amp;12Spreadsheet Name: &amp;A</oddFooter>
  </headerFooter>
  <ignoredErrors>
    <ignoredError sqref="B10:C12 B15:C26" numberStoredAsText="1"/>
  </ignoredErrors>
</worksheet>
</file>

<file path=xl/worksheets/sheet22.xml><?xml version="1.0" encoding="utf-8"?>
<worksheet xmlns="http://schemas.openxmlformats.org/spreadsheetml/2006/main" xmlns:r="http://schemas.openxmlformats.org/officeDocument/2006/relationships">
  <dimension ref="A1"/>
  <sheetViews>
    <sheetView workbookViewId="0">
      <selection activeCell="N36" sqref="N36"/>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
  <sheetViews>
    <sheetView workbookViewId="0">
      <selection activeCell="V36" sqref="V36"/>
    </sheetView>
  </sheetViews>
  <sheetFormatPr defaultRowHeight="15"/>
  <sheetData/>
  <pageMargins left="0.7" right="0.7" top="0.75" bottom="0.75" header="0.3" footer="0.3"/>
  <pageSetup scale="66" orientation="landscape" verticalDpi="0" r:id="rId1"/>
  <headerFooter>
    <oddFooter>&amp;RSpreadsheet Name: &amp;A</oddFooter>
  </headerFooter>
  <drawing r:id="rId2"/>
</worksheet>
</file>

<file path=xl/worksheets/sheet4.xml><?xml version="1.0" encoding="utf-8"?>
<worksheet xmlns="http://schemas.openxmlformats.org/spreadsheetml/2006/main" xmlns:r="http://schemas.openxmlformats.org/officeDocument/2006/relationships">
  <sheetPr>
    <pageSetUpPr fitToPage="1"/>
  </sheetPr>
  <dimension ref="A1:F29"/>
  <sheetViews>
    <sheetView workbookViewId="0">
      <selection activeCell="B6" sqref="B6"/>
    </sheetView>
  </sheetViews>
  <sheetFormatPr defaultRowHeight="15"/>
  <cols>
    <col min="1" max="1" width="24" customWidth="1"/>
    <col min="2" max="2" width="20.42578125" bestFit="1" customWidth="1"/>
    <col min="3" max="3" width="14.140625" customWidth="1"/>
    <col min="4" max="4" width="16.140625" bestFit="1" customWidth="1"/>
    <col min="5" max="5" width="21.42578125" customWidth="1"/>
    <col min="6" max="6" width="68" customWidth="1"/>
  </cols>
  <sheetData>
    <row r="1" spans="1:6" s="902" customFormat="1" ht="40.5" customHeight="1">
      <c r="A1" s="1086" t="s">
        <v>565</v>
      </c>
      <c r="B1" s="734"/>
      <c r="C1" s="734"/>
      <c r="D1" s="734"/>
      <c r="E1" s="734"/>
    </row>
    <row r="2" spans="1:6" ht="21" customHeight="1" thickBot="1">
      <c r="A2" s="926" t="s">
        <v>563</v>
      </c>
      <c r="B2" s="926" t="s">
        <v>2</v>
      </c>
      <c r="C2" s="933" t="s">
        <v>13</v>
      </c>
      <c r="D2" s="927" t="s">
        <v>41</v>
      </c>
      <c r="E2" s="930" t="s">
        <v>564</v>
      </c>
      <c r="F2" s="1079" t="s">
        <v>313</v>
      </c>
    </row>
    <row r="3" spans="1:6" ht="15.75">
      <c r="A3" s="925" t="s">
        <v>171</v>
      </c>
      <c r="B3" s="925" t="s">
        <v>123</v>
      </c>
      <c r="C3" s="934" t="s">
        <v>171</v>
      </c>
      <c r="D3" s="928"/>
      <c r="E3" s="931" t="s">
        <v>473</v>
      </c>
      <c r="F3" s="1084" t="s">
        <v>311</v>
      </c>
    </row>
    <row r="4" spans="1:6" ht="15.75">
      <c r="A4" s="637" t="s">
        <v>214</v>
      </c>
      <c r="B4" s="637" t="s">
        <v>191</v>
      </c>
      <c r="C4" s="935"/>
      <c r="D4" s="929"/>
      <c r="E4" s="932"/>
      <c r="F4" s="1081" t="s">
        <v>331</v>
      </c>
    </row>
    <row r="5" spans="1:6" ht="15.75">
      <c r="A5" s="637" t="s">
        <v>215</v>
      </c>
      <c r="B5" s="637" t="s">
        <v>192</v>
      </c>
      <c r="C5" s="935"/>
      <c r="D5" s="929"/>
      <c r="E5" s="932" t="s">
        <v>498</v>
      </c>
      <c r="F5" s="1081" t="s">
        <v>309</v>
      </c>
    </row>
    <row r="6" spans="1:6" s="840" customFormat="1" ht="42.75" customHeight="1">
      <c r="A6" s="922" t="s">
        <v>289</v>
      </c>
      <c r="B6" s="922" t="s">
        <v>9</v>
      </c>
      <c r="C6" s="1076"/>
      <c r="D6" s="1077"/>
      <c r="E6" s="1078" t="s">
        <v>497</v>
      </c>
      <c r="F6" s="1082" t="s">
        <v>310</v>
      </c>
    </row>
    <row r="7" spans="1:6" ht="15.75">
      <c r="A7" s="637" t="s">
        <v>199</v>
      </c>
      <c r="B7" s="637" t="s">
        <v>210</v>
      </c>
      <c r="C7" s="935"/>
      <c r="D7" s="929"/>
      <c r="E7" s="932" t="s">
        <v>501</v>
      </c>
      <c r="F7" s="1081" t="s">
        <v>309</v>
      </c>
    </row>
    <row r="8" spans="1:6" ht="15.75">
      <c r="A8" s="637" t="s">
        <v>200</v>
      </c>
      <c r="B8" s="637" t="s">
        <v>211</v>
      </c>
      <c r="C8" s="935"/>
      <c r="D8" s="929"/>
      <c r="E8" s="932" t="s">
        <v>475</v>
      </c>
      <c r="F8" s="1081" t="s">
        <v>309</v>
      </c>
    </row>
    <row r="9" spans="1:6" ht="15.75">
      <c r="A9" s="637" t="s">
        <v>201</v>
      </c>
      <c r="B9" s="637" t="s">
        <v>212</v>
      </c>
      <c r="C9" s="935"/>
      <c r="D9" s="929"/>
      <c r="E9" s="932"/>
      <c r="F9" s="1081" t="s">
        <v>309</v>
      </c>
    </row>
    <row r="10" spans="1:6" ht="15.75">
      <c r="A10" s="637" t="s">
        <v>53</v>
      </c>
      <c r="B10" s="672" t="s">
        <v>168</v>
      </c>
      <c r="C10" s="935" t="s">
        <v>172</v>
      </c>
      <c r="D10" s="929" t="s">
        <v>452</v>
      </c>
      <c r="E10" s="932"/>
      <c r="F10" s="1080" t="s">
        <v>311</v>
      </c>
    </row>
    <row r="11" spans="1:6" ht="15.75">
      <c r="A11" s="637" t="s">
        <v>54</v>
      </c>
      <c r="B11" s="672" t="s">
        <v>134</v>
      </c>
      <c r="C11" s="935" t="s">
        <v>173</v>
      </c>
      <c r="D11" s="929" t="s">
        <v>453</v>
      </c>
      <c r="E11" s="932" t="s">
        <v>477</v>
      </c>
      <c r="F11" s="1080" t="s">
        <v>311</v>
      </c>
    </row>
    <row r="12" spans="1:6" s="840" customFormat="1" ht="43.5">
      <c r="A12" s="1074" t="s">
        <v>339</v>
      </c>
      <c r="B12" s="1075" t="s">
        <v>218</v>
      </c>
      <c r="C12" s="1076" t="s">
        <v>572</v>
      </c>
      <c r="D12" s="1077"/>
      <c r="E12" s="1078" t="s">
        <v>566</v>
      </c>
      <c r="F12" s="1082" t="s">
        <v>312</v>
      </c>
    </row>
    <row r="13" spans="1:6" ht="15.75">
      <c r="A13" s="637" t="s">
        <v>176</v>
      </c>
      <c r="B13" s="637" t="s">
        <v>5</v>
      </c>
      <c r="C13" s="935" t="s">
        <v>176</v>
      </c>
      <c r="D13" s="929"/>
      <c r="E13" s="932"/>
      <c r="F13" s="1080" t="s">
        <v>311</v>
      </c>
    </row>
    <row r="14" spans="1:6" ht="15.75">
      <c r="A14" s="637" t="s">
        <v>45</v>
      </c>
      <c r="B14" s="637" t="s">
        <v>7</v>
      </c>
      <c r="C14" s="935"/>
      <c r="D14" s="929"/>
      <c r="E14" s="932" t="s">
        <v>483</v>
      </c>
      <c r="F14" s="1080" t="s">
        <v>311</v>
      </c>
    </row>
    <row r="15" spans="1:6" ht="15.75">
      <c r="A15" s="923" t="s">
        <v>52</v>
      </c>
      <c r="B15" s="924" t="s">
        <v>137</v>
      </c>
      <c r="C15" s="935" t="s">
        <v>177</v>
      </c>
      <c r="D15" s="929"/>
      <c r="E15" s="932" t="s">
        <v>485</v>
      </c>
      <c r="F15" s="1080" t="s">
        <v>311</v>
      </c>
    </row>
    <row r="16" spans="1:6" ht="15.75">
      <c r="A16" s="923" t="s">
        <v>51</v>
      </c>
      <c r="B16" s="924" t="s">
        <v>138</v>
      </c>
      <c r="C16" s="935" t="s">
        <v>179</v>
      </c>
      <c r="D16" s="929"/>
      <c r="E16" s="932" t="s">
        <v>488</v>
      </c>
      <c r="F16" s="1080" t="s">
        <v>311</v>
      </c>
    </row>
    <row r="17" spans="1:6" ht="15.75">
      <c r="A17" s="637" t="s">
        <v>46</v>
      </c>
      <c r="B17" s="637" t="s">
        <v>8</v>
      </c>
      <c r="C17" s="935"/>
      <c r="D17" s="929"/>
      <c r="E17" s="932" t="s">
        <v>495</v>
      </c>
      <c r="F17" s="1080" t="s">
        <v>311</v>
      </c>
    </row>
    <row r="18" spans="1:6" ht="15.75">
      <c r="A18" s="637"/>
      <c r="B18" s="672" t="s">
        <v>225</v>
      </c>
      <c r="C18" s="935"/>
      <c r="D18" s="929"/>
      <c r="E18" s="932"/>
      <c r="F18" s="1083" t="s">
        <v>314</v>
      </c>
    </row>
    <row r="19" spans="1:6">
      <c r="A19" s="851"/>
      <c r="B19" s="851" t="s">
        <v>431</v>
      </c>
      <c r="C19" s="935" t="s">
        <v>178</v>
      </c>
      <c r="D19" s="929"/>
      <c r="E19" s="932" t="s">
        <v>567</v>
      </c>
      <c r="F19" s="1081" t="s">
        <v>331</v>
      </c>
    </row>
    <row r="20" spans="1:6">
      <c r="A20" s="851"/>
      <c r="B20" s="1034"/>
      <c r="C20" s="935" t="s">
        <v>183</v>
      </c>
      <c r="D20" s="929"/>
      <c r="E20" s="932" t="s">
        <v>569</v>
      </c>
      <c r="F20" s="1081" t="s">
        <v>331</v>
      </c>
    </row>
    <row r="21" spans="1:6">
      <c r="A21" s="851"/>
      <c r="B21" s="1034"/>
      <c r="C21" s="935" t="s">
        <v>184</v>
      </c>
      <c r="D21" s="929"/>
      <c r="E21" s="932" t="s">
        <v>568</v>
      </c>
      <c r="F21" s="1081" t="s">
        <v>331</v>
      </c>
    </row>
    <row r="22" spans="1:6">
      <c r="A22" s="851"/>
      <c r="B22" s="886" t="s">
        <v>570</v>
      </c>
      <c r="C22" s="935" t="s">
        <v>185</v>
      </c>
      <c r="D22" s="929"/>
      <c r="E22" s="932" t="s">
        <v>493</v>
      </c>
      <c r="F22" s="1081" t="s">
        <v>331</v>
      </c>
    </row>
    <row r="23" spans="1:6">
      <c r="A23" s="851"/>
      <c r="B23" s="886" t="s">
        <v>571</v>
      </c>
      <c r="C23" s="935"/>
      <c r="D23" s="929"/>
      <c r="E23" s="932" t="s">
        <v>499</v>
      </c>
      <c r="F23" s="1081" t="s">
        <v>331</v>
      </c>
    </row>
    <row r="24" spans="1:6">
      <c r="A24" s="42"/>
      <c r="B24" s="42"/>
      <c r="C24" s="42"/>
      <c r="D24" s="42"/>
      <c r="E24" s="42"/>
      <c r="F24" s="42"/>
    </row>
    <row r="25" spans="1:6">
      <c r="A25" s="42"/>
      <c r="B25" s="42"/>
      <c r="C25" s="42"/>
      <c r="D25" s="42"/>
      <c r="E25" s="42"/>
      <c r="F25" s="42"/>
    </row>
    <row r="26" spans="1:6">
      <c r="A26" s="42"/>
      <c r="B26" s="42"/>
      <c r="C26" s="42"/>
      <c r="D26" s="42"/>
      <c r="E26" s="42"/>
      <c r="F26" s="1085"/>
    </row>
    <row r="27" spans="1:6">
      <c r="A27" s="42"/>
      <c r="B27" s="42"/>
      <c r="C27" s="42"/>
      <c r="D27" s="42"/>
      <c r="E27" s="42"/>
      <c r="F27" s="42"/>
    </row>
    <row r="29" spans="1:6">
      <c r="B29" s="856" t="s">
        <v>315</v>
      </c>
      <c r="C29" s="1073"/>
      <c r="D29" s="1073"/>
      <c r="E29" s="1073"/>
    </row>
  </sheetData>
  <pageMargins left="0.7" right="0.7" top="0.75" bottom="0.75" header="0.3" footer="0.3"/>
  <pageSetup scale="74" orientation="landscape" verticalDpi="0"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BM30"/>
  <sheetViews>
    <sheetView zoomScale="80" zoomScaleNormal="80" workbookViewId="0">
      <pane xSplit="2" topLeftCell="C1" activePane="topRight" state="frozen"/>
      <selection pane="topRight" activeCell="E9" sqref="E9"/>
    </sheetView>
  </sheetViews>
  <sheetFormatPr defaultRowHeight="15.75"/>
  <cols>
    <col min="1" max="1" width="9.140625" style="816"/>
    <col min="2" max="2" width="52" style="343" bestFit="1" customWidth="1"/>
    <col min="3" max="3" width="1" style="905" customWidth="1"/>
    <col min="4" max="4" width="20.7109375" style="343" customWidth="1"/>
    <col min="5" max="5" width="1" style="905" customWidth="1"/>
    <col min="6" max="7" width="20.7109375" style="343" customWidth="1"/>
    <col min="8" max="8" width="1" style="905" customWidth="1"/>
    <col min="9" max="9" width="20.7109375" style="343" customWidth="1"/>
    <col min="10" max="10" width="1" style="905" customWidth="1"/>
    <col min="11" max="12" width="23.7109375" style="343" bestFit="1" customWidth="1"/>
    <col min="13" max="13" width="23.7109375" style="715" bestFit="1" customWidth="1"/>
    <col min="14" max="14" width="23.7109375" style="343" bestFit="1" customWidth="1"/>
    <col min="15" max="15" width="23.7109375" style="715" bestFit="1" customWidth="1"/>
    <col min="16" max="16" width="23.7109375" style="343" bestFit="1" customWidth="1"/>
    <col min="17" max="17" width="23.7109375" style="343" customWidth="1"/>
    <col min="18" max="18" width="23.7109375" style="343" bestFit="1" customWidth="1"/>
    <col min="19" max="19" width="1" style="905" customWidth="1"/>
    <col min="20" max="21" width="25" style="343" customWidth="1"/>
    <col min="22" max="22" width="1" style="905" customWidth="1"/>
    <col min="23" max="23" width="24.140625" style="343" customWidth="1"/>
    <col min="24" max="24" width="1" style="905" customWidth="1"/>
    <col min="25" max="25" width="25" style="343" customWidth="1"/>
    <col min="26" max="26" width="1" style="905" customWidth="1"/>
    <col min="27" max="27" width="20.7109375" style="343" customWidth="1"/>
    <col min="28" max="28" width="1" style="905" customWidth="1"/>
    <col min="29" max="30" width="16.28515625" style="343" bestFit="1" customWidth="1"/>
    <col min="31" max="31" width="25.42578125" style="343" bestFit="1" customWidth="1"/>
    <col min="32" max="32" width="11.28515625" style="343" bestFit="1" customWidth="1"/>
    <col min="33" max="34" width="16.28515625" style="343" bestFit="1" customWidth="1"/>
    <col min="35" max="35" width="1" style="905" customWidth="1"/>
    <col min="36" max="36" width="11.28515625" style="343" bestFit="1" customWidth="1"/>
    <col min="37" max="38" width="12.5703125" style="343" bestFit="1" customWidth="1"/>
    <col min="39" max="39" width="16.28515625" style="343" bestFit="1" customWidth="1"/>
    <col min="40" max="41" width="24.5703125" style="343" bestFit="1" customWidth="1"/>
    <col min="42" max="42" width="16.28515625" style="343" bestFit="1" customWidth="1"/>
    <col min="43" max="43" width="1" style="905" customWidth="1"/>
    <col min="44" max="45" width="20.7109375" style="343" customWidth="1"/>
    <col min="46" max="46" width="26" style="343" bestFit="1" customWidth="1"/>
    <col min="47" max="48" width="20.7109375" style="343" customWidth="1"/>
    <col min="49" max="49" width="26" style="343" bestFit="1" customWidth="1"/>
    <col min="50" max="50" width="1" style="905" customWidth="1"/>
    <col min="51" max="51" width="35.140625" style="343" bestFit="1" customWidth="1"/>
    <col min="52" max="52" width="38" style="343" bestFit="1" customWidth="1"/>
    <col min="53" max="55" width="20.7109375" style="343" customWidth="1"/>
    <col min="56" max="56" width="24.85546875" style="343" bestFit="1" customWidth="1"/>
    <col min="57" max="57" width="1" style="905" customWidth="1"/>
    <col min="58" max="60" width="20.7109375" style="343" customWidth="1"/>
    <col min="61" max="61" width="1" style="905" customWidth="1"/>
    <col min="62" max="62" width="20.7109375" style="343" customWidth="1"/>
    <col min="63" max="63" width="1" style="343" customWidth="1"/>
    <col min="64" max="64" width="29" style="343" customWidth="1"/>
    <col min="65" max="65" width="1" style="905" customWidth="1"/>
    <col min="66" max="16384" width="9.140625" style="343"/>
  </cols>
  <sheetData>
    <row r="1" spans="1:65">
      <c r="B1" s="686" t="s">
        <v>186</v>
      </c>
      <c r="C1" s="592"/>
      <c r="D1" s="792">
        <v>30900</v>
      </c>
      <c r="E1" s="592"/>
      <c r="F1" s="759">
        <v>32018</v>
      </c>
      <c r="G1" s="759">
        <v>32030</v>
      </c>
      <c r="H1" s="592"/>
      <c r="I1" s="759">
        <v>32329</v>
      </c>
      <c r="J1" s="592"/>
      <c r="K1" s="759">
        <v>33473</v>
      </c>
      <c r="L1" s="759">
        <v>33474</v>
      </c>
      <c r="M1" s="759">
        <v>33475</v>
      </c>
      <c r="N1" s="759">
        <v>33475</v>
      </c>
      <c r="O1" s="759">
        <v>33476</v>
      </c>
      <c r="P1" s="759">
        <v>33476</v>
      </c>
      <c r="Q1" s="781" t="s">
        <v>55</v>
      </c>
      <c r="R1" s="781" t="s">
        <v>56</v>
      </c>
      <c r="S1" s="592"/>
      <c r="T1" s="756">
        <v>36020</v>
      </c>
      <c r="U1" s="756">
        <v>36029</v>
      </c>
      <c r="V1" s="592"/>
      <c r="W1" s="756">
        <v>36395</v>
      </c>
      <c r="X1" s="592"/>
      <c r="Y1" s="756">
        <v>37839</v>
      </c>
      <c r="Z1" s="592"/>
      <c r="AA1" s="762">
        <v>38574</v>
      </c>
      <c r="AB1" s="592"/>
      <c r="AC1" s="525">
        <v>39653</v>
      </c>
      <c r="AD1" s="595">
        <v>39654</v>
      </c>
      <c r="AE1" s="593">
        <v>39662</v>
      </c>
      <c r="AF1" s="589">
        <v>39663</v>
      </c>
      <c r="AG1" s="593">
        <v>39675</v>
      </c>
      <c r="AH1" s="594">
        <v>39680</v>
      </c>
      <c r="AI1" s="592"/>
      <c r="AJ1" s="523">
        <v>39942</v>
      </c>
      <c r="AK1" s="589">
        <v>39978</v>
      </c>
      <c r="AL1" s="593">
        <v>39978</v>
      </c>
      <c r="AM1" s="589">
        <v>40040</v>
      </c>
      <c r="AN1" s="593">
        <v>40045</v>
      </c>
      <c r="AO1" s="589">
        <v>40045</v>
      </c>
      <c r="AP1" s="524">
        <v>40047</v>
      </c>
      <c r="AQ1" s="592"/>
      <c r="AR1" s="388">
        <v>40271</v>
      </c>
      <c r="AS1" s="389">
        <v>40326</v>
      </c>
      <c r="AT1" s="687">
        <v>40368</v>
      </c>
      <c r="AU1" s="524">
        <v>40393</v>
      </c>
      <c r="AV1" s="594">
        <v>40414</v>
      </c>
      <c r="AW1" s="594">
        <v>40485</v>
      </c>
      <c r="AX1" s="592"/>
      <c r="AY1" s="388">
        <v>40647</v>
      </c>
      <c r="AZ1" s="594">
        <v>40711</v>
      </c>
      <c r="BA1" s="594">
        <v>40739</v>
      </c>
      <c r="BB1" s="594">
        <v>40768</v>
      </c>
      <c r="BC1" s="594">
        <v>40770</v>
      </c>
      <c r="BD1" s="594">
        <v>40854</v>
      </c>
      <c r="BE1" s="592"/>
      <c r="BF1" s="388">
        <v>41002</v>
      </c>
      <c r="BG1" s="594">
        <v>41100</v>
      </c>
      <c r="BH1" s="594">
        <v>41131</v>
      </c>
      <c r="BI1" s="592"/>
      <c r="BJ1" s="388">
        <v>41368</v>
      </c>
      <c r="BK1" s="592"/>
      <c r="BL1" s="1060" t="s">
        <v>575</v>
      </c>
      <c r="BM1" s="592"/>
    </row>
    <row r="2" spans="1:65">
      <c r="B2" s="688" t="s">
        <v>187</v>
      </c>
      <c r="C2" s="596"/>
      <c r="D2" s="793" t="s">
        <v>58</v>
      </c>
      <c r="E2" s="596"/>
      <c r="F2" s="760" t="s">
        <v>58</v>
      </c>
      <c r="G2" s="760" t="s">
        <v>58</v>
      </c>
      <c r="H2" s="596"/>
      <c r="I2" s="760" t="s">
        <v>58</v>
      </c>
      <c r="J2" s="596"/>
      <c r="K2" s="760" t="s">
        <v>41</v>
      </c>
      <c r="L2" s="760" t="s">
        <v>41</v>
      </c>
      <c r="M2" s="760" t="s">
        <v>41</v>
      </c>
      <c r="N2" s="760" t="s">
        <v>41</v>
      </c>
      <c r="O2" s="760" t="s">
        <v>41</v>
      </c>
      <c r="P2" s="760" t="s">
        <v>41</v>
      </c>
      <c r="Q2" s="760" t="s">
        <v>41</v>
      </c>
      <c r="R2" s="760" t="s">
        <v>41</v>
      </c>
      <c r="S2" s="596"/>
      <c r="T2" s="757" t="s">
        <v>12</v>
      </c>
      <c r="U2" s="757" t="s">
        <v>12</v>
      </c>
      <c r="V2" s="596"/>
      <c r="W2" s="757" t="s">
        <v>12</v>
      </c>
      <c r="X2" s="596"/>
      <c r="Y2" s="757" t="s">
        <v>40</v>
      </c>
      <c r="Z2" s="596"/>
      <c r="AA2" s="763" t="s">
        <v>11</v>
      </c>
      <c r="AB2" s="596"/>
      <c r="AC2" s="528" t="s">
        <v>190</v>
      </c>
      <c r="AD2" s="600" t="s">
        <v>190</v>
      </c>
      <c r="AE2" s="597" t="s">
        <v>1</v>
      </c>
      <c r="AF2" s="590" t="s">
        <v>0</v>
      </c>
      <c r="AG2" s="714" t="s">
        <v>11</v>
      </c>
      <c r="AH2" s="713" t="s">
        <v>11</v>
      </c>
      <c r="AI2" s="596"/>
      <c r="AJ2" s="526" t="s">
        <v>11</v>
      </c>
      <c r="AK2" s="590" t="s">
        <v>11</v>
      </c>
      <c r="AL2" s="597" t="s">
        <v>11</v>
      </c>
      <c r="AM2" s="590" t="s">
        <v>190</v>
      </c>
      <c r="AN2" s="714" t="s">
        <v>361</v>
      </c>
      <c r="AO2" s="712" t="s">
        <v>361</v>
      </c>
      <c r="AP2" s="527" t="s">
        <v>190</v>
      </c>
      <c r="AQ2" s="596"/>
      <c r="AR2" s="396" t="s">
        <v>220</v>
      </c>
      <c r="AS2" s="397" t="s">
        <v>221</v>
      </c>
      <c r="AT2" s="598" t="s">
        <v>222</v>
      </c>
      <c r="AU2" s="527" t="s">
        <v>11</v>
      </c>
      <c r="AV2" s="599" t="s">
        <v>190</v>
      </c>
      <c r="AW2" s="598" t="s">
        <v>222</v>
      </c>
      <c r="AX2" s="596"/>
      <c r="AY2" s="398" t="s">
        <v>236</v>
      </c>
      <c r="AZ2" s="598" t="s">
        <v>237</v>
      </c>
      <c r="BA2" s="598" t="s">
        <v>220</v>
      </c>
      <c r="BB2" s="598" t="s">
        <v>190</v>
      </c>
      <c r="BC2" s="598" t="s">
        <v>190</v>
      </c>
      <c r="BD2" s="598" t="s">
        <v>247</v>
      </c>
      <c r="BE2" s="596"/>
      <c r="BF2" s="398" t="s">
        <v>248</v>
      </c>
      <c r="BG2" s="598" t="s">
        <v>11</v>
      </c>
      <c r="BH2" s="598" t="s">
        <v>220</v>
      </c>
      <c r="BI2" s="596"/>
      <c r="BJ2" s="398" t="s">
        <v>248</v>
      </c>
      <c r="BK2" s="596"/>
      <c r="BL2" s="1061"/>
      <c r="BM2" s="596"/>
    </row>
    <row r="3" spans="1:65">
      <c r="B3" s="688" t="s">
        <v>188</v>
      </c>
      <c r="C3" s="596"/>
      <c r="D3" s="793"/>
      <c r="E3" s="596"/>
      <c r="F3" s="760"/>
      <c r="G3" s="760"/>
      <c r="H3" s="596"/>
      <c r="I3" s="760"/>
      <c r="J3" s="596"/>
      <c r="K3" s="760" t="s">
        <v>57</v>
      </c>
      <c r="L3" s="760" t="s">
        <v>57</v>
      </c>
      <c r="M3" s="760" t="s">
        <v>57</v>
      </c>
      <c r="N3" s="760" t="s">
        <v>57</v>
      </c>
      <c r="O3" s="760" t="s">
        <v>57</v>
      </c>
      <c r="P3" s="760" t="s">
        <v>57</v>
      </c>
      <c r="Q3" s="760" t="s">
        <v>57</v>
      </c>
      <c r="R3" s="760" t="s">
        <v>57</v>
      </c>
      <c r="S3" s="596"/>
      <c r="T3" s="757" t="s">
        <v>13</v>
      </c>
      <c r="U3" s="757" t="s">
        <v>13</v>
      </c>
      <c r="V3" s="596"/>
      <c r="W3" s="757" t="s">
        <v>13</v>
      </c>
      <c r="X3" s="596"/>
      <c r="Y3" s="757" t="s">
        <v>13</v>
      </c>
      <c r="Z3" s="596"/>
      <c r="AA3" s="763" t="s">
        <v>2</v>
      </c>
      <c r="AB3" s="596"/>
      <c r="AC3" s="528" t="s">
        <v>2</v>
      </c>
      <c r="AD3" s="600" t="s">
        <v>2</v>
      </c>
      <c r="AE3" s="597" t="s">
        <v>2</v>
      </c>
      <c r="AF3" s="590" t="s">
        <v>2</v>
      </c>
      <c r="AG3" s="597" t="s">
        <v>2</v>
      </c>
      <c r="AH3" s="599" t="s">
        <v>2</v>
      </c>
      <c r="AI3" s="596"/>
      <c r="AJ3" s="526" t="s">
        <v>2</v>
      </c>
      <c r="AK3" s="590" t="s">
        <v>2</v>
      </c>
      <c r="AL3" s="597" t="s">
        <v>2</v>
      </c>
      <c r="AM3" s="590" t="s">
        <v>2</v>
      </c>
      <c r="AN3" s="597" t="s">
        <v>2</v>
      </c>
      <c r="AO3" s="590" t="s">
        <v>2</v>
      </c>
      <c r="AP3" s="527" t="s">
        <v>2</v>
      </c>
      <c r="AQ3" s="596"/>
      <c r="AR3" s="396" t="s">
        <v>2</v>
      </c>
      <c r="AS3" s="397" t="s">
        <v>2</v>
      </c>
      <c r="AT3" s="598" t="s">
        <v>2</v>
      </c>
      <c r="AU3" s="527" t="s">
        <v>2</v>
      </c>
      <c r="AV3" s="599" t="s">
        <v>2</v>
      </c>
      <c r="AW3" s="599" t="s">
        <v>2</v>
      </c>
      <c r="AX3" s="596"/>
      <c r="AY3" s="396" t="s">
        <v>2</v>
      </c>
      <c r="AZ3" s="599" t="s">
        <v>2</v>
      </c>
      <c r="BA3" s="599" t="s">
        <v>2</v>
      </c>
      <c r="BB3" s="599" t="s">
        <v>2</v>
      </c>
      <c r="BC3" s="599" t="s">
        <v>2</v>
      </c>
      <c r="BD3" s="599" t="s">
        <v>2</v>
      </c>
      <c r="BE3" s="596"/>
      <c r="BF3" s="396" t="s">
        <v>2</v>
      </c>
      <c r="BG3" s="599" t="s">
        <v>2</v>
      </c>
      <c r="BH3" s="599" t="s">
        <v>2</v>
      </c>
      <c r="BI3" s="596"/>
      <c r="BJ3" s="396" t="s">
        <v>2</v>
      </c>
      <c r="BK3" s="596"/>
      <c r="BL3" s="1062" t="s">
        <v>564</v>
      </c>
      <c r="BM3" s="596"/>
    </row>
    <row r="4" spans="1:65" ht="16.5" thickBot="1">
      <c r="B4" s="689" t="s">
        <v>290</v>
      </c>
      <c r="C4" s="693"/>
      <c r="D4" s="1064"/>
      <c r="E4" s="693"/>
      <c r="F4" s="1065"/>
      <c r="G4" s="1065"/>
      <c r="H4" s="693"/>
      <c r="I4" s="1065"/>
      <c r="J4" s="693"/>
      <c r="K4" s="1065"/>
      <c r="L4" s="1065"/>
      <c r="M4" s="1065"/>
      <c r="N4" s="1065"/>
      <c r="O4" s="1065"/>
      <c r="P4" s="1065"/>
      <c r="Q4" s="1065"/>
      <c r="R4" s="1065"/>
      <c r="S4" s="693"/>
      <c r="T4" s="1066"/>
      <c r="U4" s="1066"/>
      <c r="V4" s="693"/>
      <c r="W4" s="1066"/>
      <c r="X4" s="693"/>
      <c r="Y4" s="1066"/>
      <c r="Z4" s="693"/>
      <c r="AA4" s="1059"/>
      <c r="AB4" s="693"/>
      <c r="AC4" s="602">
        <v>0.58819444444444446</v>
      </c>
      <c r="AD4" s="608">
        <v>0.61597222222222225</v>
      </c>
      <c r="AE4" s="605">
        <v>0.59930555555555554</v>
      </c>
      <c r="AF4" s="606">
        <v>0.67708333333333337</v>
      </c>
      <c r="AG4" s="605">
        <v>0.42638888888888887</v>
      </c>
      <c r="AH4" s="607">
        <v>0.48888888888888887</v>
      </c>
      <c r="AI4" s="693"/>
      <c r="AJ4" s="603" t="s">
        <v>197</v>
      </c>
      <c r="AK4" s="606">
        <v>0.60069444444444442</v>
      </c>
      <c r="AL4" s="605">
        <v>0.63611111111111118</v>
      </c>
      <c r="AM4" s="606">
        <v>0.70208333333333339</v>
      </c>
      <c r="AN4" s="605">
        <v>0.6069444444444444</v>
      </c>
      <c r="AO4" s="606">
        <v>0.69305555555555554</v>
      </c>
      <c r="AP4" s="604">
        <v>0.58263888888888882</v>
      </c>
      <c r="AQ4" s="693"/>
      <c r="AR4" s="690">
        <v>0.58472222222222225</v>
      </c>
      <c r="AS4" s="691">
        <v>0.62777777777777777</v>
      </c>
      <c r="AT4" s="692">
        <v>0.6020833333333333</v>
      </c>
      <c r="AU4" s="604">
        <v>0.67638888888888893</v>
      </c>
      <c r="AV4" s="607">
        <v>0.59583333333333333</v>
      </c>
      <c r="AW4" s="607">
        <v>0.58611111111111114</v>
      </c>
      <c r="AX4" s="693"/>
      <c r="AY4" s="690">
        <v>0.60902777777777783</v>
      </c>
      <c r="AZ4" s="607">
        <v>0.57430555555555551</v>
      </c>
      <c r="BA4" s="607">
        <v>0.58333333333333337</v>
      </c>
      <c r="BB4" s="607">
        <v>0.89930555555555547</v>
      </c>
      <c r="BC4" s="607">
        <v>0.72430555555555554</v>
      </c>
      <c r="BD4" s="607">
        <v>0.62708333333333333</v>
      </c>
      <c r="BE4" s="693"/>
      <c r="BF4" s="690">
        <v>0.64583333333333337</v>
      </c>
      <c r="BG4" s="607">
        <v>0.59097222222222223</v>
      </c>
      <c r="BH4" s="607">
        <v>0.63194444444444442</v>
      </c>
      <c r="BI4" s="693"/>
      <c r="BJ4" s="690">
        <v>0.67569444444444438</v>
      </c>
      <c r="BK4" s="693"/>
      <c r="BL4" s="1063"/>
      <c r="BM4" s="693"/>
    </row>
    <row r="5" spans="1:65" ht="28.5" customHeight="1">
      <c r="A5" s="1238" t="s">
        <v>366</v>
      </c>
      <c r="B5" s="817" t="s">
        <v>320</v>
      </c>
      <c r="C5" s="694"/>
      <c r="D5" s="1108"/>
      <c r="E5" s="694"/>
      <c r="F5" s="1108"/>
      <c r="G5" s="1108"/>
      <c r="H5" s="694"/>
      <c r="I5" s="1108"/>
      <c r="J5" s="694"/>
      <c r="K5" s="1108"/>
      <c r="L5" s="1108"/>
      <c r="M5" s="1108"/>
      <c r="N5" s="1108"/>
      <c r="O5" s="1108"/>
      <c r="P5" s="1108"/>
      <c r="Q5" s="1108"/>
      <c r="R5" s="1108"/>
      <c r="S5" s="694"/>
      <c r="T5" s="1108"/>
      <c r="U5" s="1108"/>
      <c r="V5" s="694"/>
      <c r="W5" s="1108"/>
      <c r="X5" s="694"/>
      <c r="Y5" s="1108"/>
      <c r="Z5" s="694"/>
      <c r="AA5" s="698" t="s">
        <v>371</v>
      </c>
      <c r="AB5" s="694"/>
      <c r="AC5" s="375" t="s">
        <v>325</v>
      </c>
      <c r="AD5" s="708" t="s">
        <v>325</v>
      </c>
      <c r="AE5" s="375" t="s">
        <v>325</v>
      </c>
      <c r="AF5" s="375" t="s">
        <v>325</v>
      </c>
      <c r="AG5" s="375" t="s">
        <v>325</v>
      </c>
      <c r="AH5" s="375" t="s">
        <v>325</v>
      </c>
      <c r="AI5" s="694"/>
      <c r="AJ5" s="375" t="s">
        <v>325</v>
      </c>
      <c r="AK5" s="375" t="s">
        <v>325</v>
      </c>
      <c r="AL5" s="698" t="s">
        <v>371</v>
      </c>
      <c r="AM5" s="698" t="s">
        <v>371</v>
      </c>
      <c r="AN5" s="698" t="s">
        <v>371</v>
      </c>
      <c r="AO5" s="698" t="s">
        <v>371</v>
      </c>
      <c r="AP5" s="698" t="s">
        <v>371</v>
      </c>
      <c r="AQ5" s="694"/>
      <c r="AR5" s="375" t="s">
        <v>325</v>
      </c>
      <c r="AS5" s="375" t="s">
        <v>325</v>
      </c>
      <c r="AT5" s="375" t="s">
        <v>325</v>
      </c>
      <c r="AU5" s="375" t="s">
        <v>325</v>
      </c>
      <c r="AV5" s="375" t="s">
        <v>325</v>
      </c>
      <c r="AW5" s="375" t="s">
        <v>325</v>
      </c>
      <c r="AX5" s="694"/>
      <c r="AY5" s="375" t="s">
        <v>325</v>
      </c>
      <c r="AZ5" s="375" t="s">
        <v>325</v>
      </c>
      <c r="BA5" s="375" t="s">
        <v>325</v>
      </c>
      <c r="BB5" s="375" t="s">
        <v>325</v>
      </c>
      <c r="BC5" s="375" t="s">
        <v>325</v>
      </c>
      <c r="BD5" s="375" t="s">
        <v>325</v>
      </c>
      <c r="BE5" s="694"/>
      <c r="BF5" s="375" t="s">
        <v>325</v>
      </c>
      <c r="BG5" s="375" t="s">
        <v>325</v>
      </c>
      <c r="BH5" s="375" t="s">
        <v>325</v>
      </c>
      <c r="BI5" s="694"/>
      <c r="BJ5" s="698" t="s">
        <v>371</v>
      </c>
      <c r="BK5" s="694"/>
      <c r="BL5" s="1108"/>
      <c r="BM5" s="694"/>
    </row>
    <row r="6" spans="1:65" ht="28.5" customHeight="1">
      <c r="A6" s="1238"/>
      <c r="B6" s="817" t="s">
        <v>324</v>
      </c>
      <c r="C6" s="694"/>
      <c r="D6" s="1108"/>
      <c r="E6" s="694"/>
      <c r="F6" s="1108"/>
      <c r="G6" s="1108"/>
      <c r="H6" s="694"/>
      <c r="I6" s="1108"/>
      <c r="J6" s="694"/>
      <c r="K6" s="1108"/>
      <c r="L6" s="1108"/>
      <c r="M6" s="1108"/>
      <c r="N6" s="1108"/>
      <c r="O6" s="1108"/>
      <c r="P6" s="1108"/>
      <c r="Q6" s="1108"/>
      <c r="R6" s="1108"/>
      <c r="S6" s="694"/>
      <c r="T6" s="1108"/>
      <c r="U6" s="1108"/>
      <c r="V6" s="694"/>
      <c r="W6" s="1108"/>
      <c r="X6" s="694"/>
      <c r="Y6" s="1108"/>
      <c r="Z6" s="694"/>
      <c r="AA6" s="708"/>
      <c r="AB6" s="694"/>
      <c r="AC6" s="375" t="s">
        <v>325</v>
      </c>
      <c r="AD6" s="375"/>
      <c r="AE6" s="375"/>
      <c r="AF6" s="375" t="s">
        <v>325</v>
      </c>
      <c r="AG6" s="375"/>
      <c r="AH6" s="375"/>
      <c r="AI6" s="694"/>
      <c r="AJ6" s="375"/>
      <c r="AK6" s="375"/>
      <c r="AL6" s="375"/>
      <c r="AM6" s="375"/>
      <c r="AN6" s="375"/>
      <c r="AO6" s="375"/>
      <c r="AP6" s="375"/>
      <c r="AQ6" s="694"/>
      <c r="AR6" s="375"/>
      <c r="AS6" s="375"/>
      <c r="AT6" s="375"/>
      <c r="AU6" s="375"/>
      <c r="AV6" s="375"/>
      <c r="AW6" s="375"/>
      <c r="AX6" s="694"/>
      <c r="AY6" s="375"/>
      <c r="AZ6" s="375"/>
      <c r="BA6" s="375"/>
      <c r="BB6" s="375"/>
      <c r="BC6" s="375"/>
      <c r="BD6" s="375"/>
      <c r="BE6" s="694"/>
      <c r="BF6" s="375"/>
      <c r="BG6" s="375"/>
      <c r="BH6" s="375"/>
      <c r="BI6" s="694"/>
      <c r="BJ6" s="696"/>
      <c r="BK6" s="694"/>
      <c r="BL6" s="1108"/>
      <c r="BM6" s="694"/>
    </row>
    <row r="7" spans="1:65" ht="28.5" customHeight="1" thickBot="1">
      <c r="A7" s="1238"/>
      <c r="B7" s="818" t="s">
        <v>322</v>
      </c>
      <c r="C7" s="601"/>
      <c r="D7" s="1110"/>
      <c r="E7" s="601"/>
      <c r="F7" s="1110"/>
      <c r="G7" s="1110"/>
      <c r="H7" s="601"/>
      <c r="I7" s="1110"/>
      <c r="J7" s="601"/>
      <c r="K7" s="1110"/>
      <c r="L7" s="1110"/>
      <c r="M7" s="1110"/>
      <c r="N7" s="1110"/>
      <c r="O7" s="1110"/>
      <c r="P7" s="1110"/>
      <c r="Q7" s="1110"/>
      <c r="R7" s="1110"/>
      <c r="S7" s="601"/>
      <c r="T7" s="1110"/>
      <c r="U7" s="1110"/>
      <c r="V7" s="601"/>
      <c r="W7" s="1110"/>
      <c r="X7" s="601"/>
      <c r="Y7" s="1110"/>
      <c r="Z7" s="601"/>
      <c r="AA7" s="709"/>
      <c r="AB7" s="601"/>
      <c r="AC7" s="695"/>
      <c r="AD7" s="695"/>
      <c r="AE7" s="695"/>
      <c r="AF7" s="695" t="s">
        <v>291</v>
      </c>
      <c r="AG7" s="695"/>
      <c r="AH7" s="695"/>
      <c r="AI7" s="601"/>
      <c r="AJ7" s="695"/>
      <c r="AK7" s="695"/>
      <c r="AL7" s="695"/>
      <c r="AM7" s="695"/>
      <c r="AN7" s="695"/>
      <c r="AO7" s="695"/>
      <c r="AP7" s="695"/>
      <c r="AQ7" s="601"/>
      <c r="AR7" s="695"/>
      <c r="AS7" s="695"/>
      <c r="AT7" s="695"/>
      <c r="AU7" s="695"/>
      <c r="AV7" s="695"/>
      <c r="AW7" s="695"/>
      <c r="AX7" s="601"/>
      <c r="AY7" s="695"/>
      <c r="AZ7" s="695"/>
      <c r="BA7" s="695"/>
      <c r="BB7" s="695"/>
      <c r="BC7" s="695"/>
      <c r="BD7" s="695"/>
      <c r="BE7" s="601"/>
      <c r="BF7" s="695"/>
      <c r="BG7" s="695"/>
      <c r="BH7" s="695"/>
      <c r="BI7" s="601"/>
      <c r="BJ7" s="695"/>
      <c r="BK7" s="601"/>
      <c r="BL7" s="1110"/>
      <c r="BM7" s="601"/>
    </row>
    <row r="8" spans="1:65" ht="28.5" customHeight="1">
      <c r="A8" s="1238" t="s">
        <v>367</v>
      </c>
      <c r="B8" s="817" t="s">
        <v>327</v>
      </c>
      <c r="C8" s="711"/>
      <c r="D8" s="375" t="s">
        <v>325</v>
      </c>
      <c r="E8" s="711"/>
      <c r="F8" s="375" t="s">
        <v>325</v>
      </c>
      <c r="G8" s="375" t="s">
        <v>325</v>
      </c>
      <c r="H8" s="711"/>
      <c r="I8" s="375" t="s">
        <v>325</v>
      </c>
      <c r="J8" s="711"/>
      <c r="K8" s="375" t="s">
        <v>325</v>
      </c>
      <c r="L8" s="375" t="s">
        <v>325</v>
      </c>
      <c r="M8" s="375" t="s">
        <v>325</v>
      </c>
      <c r="N8" s="375" t="s">
        <v>325</v>
      </c>
      <c r="O8" s="375" t="s">
        <v>325</v>
      </c>
      <c r="P8" s="375" t="s">
        <v>325</v>
      </c>
      <c r="Q8" s="375" t="s">
        <v>325</v>
      </c>
      <c r="R8" s="375" t="s">
        <v>325</v>
      </c>
      <c r="S8" s="711"/>
      <c r="T8" s="375" t="s">
        <v>325</v>
      </c>
      <c r="U8" s="375" t="s">
        <v>325</v>
      </c>
      <c r="V8" s="711"/>
      <c r="W8" s="375" t="s">
        <v>325</v>
      </c>
      <c r="X8" s="711"/>
      <c r="Y8" s="375" t="s">
        <v>325</v>
      </c>
      <c r="Z8" s="711"/>
      <c r="AA8" s="698" t="s">
        <v>372</v>
      </c>
      <c r="AB8" s="711"/>
      <c r="AC8" s="1108"/>
      <c r="AD8" s="1108"/>
      <c r="AE8" s="1108"/>
      <c r="AF8" s="1108"/>
      <c r="AG8" s="1108"/>
      <c r="AH8" s="1108"/>
      <c r="AI8" s="711"/>
      <c r="AJ8" s="1108"/>
      <c r="AK8" s="1108"/>
      <c r="AL8" s="1108"/>
      <c r="AM8" s="1108"/>
      <c r="AN8" s="1108"/>
      <c r="AO8" s="1108"/>
      <c r="AP8" s="1108"/>
      <c r="AQ8" s="711"/>
      <c r="AR8" s="1108"/>
      <c r="AS8" s="1108"/>
      <c r="AT8" s="1108"/>
      <c r="AU8" s="1108"/>
      <c r="AV8" s="1108"/>
      <c r="AW8" s="1108"/>
      <c r="AX8" s="711"/>
      <c r="AY8" s="1108"/>
      <c r="AZ8" s="1108"/>
      <c r="BA8" s="1108"/>
      <c r="BB8" s="1108"/>
      <c r="BC8" s="1108"/>
      <c r="BD8" s="1108"/>
      <c r="BE8" s="711"/>
      <c r="BF8" s="1108"/>
      <c r="BG8" s="1108"/>
      <c r="BH8" s="1108"/>
      <c r="BI8" s="711"/>
      <c r="BJ8" s="1108"/>
      <c r="BK8" s="711"/>
      <c r="BL8" s="1108"/>
      <c r="BM8" s="711"/>
    </row>
    <row r="9" spans="1:65" ht="28.5" customHeight="1" thickBot="1">
      <c r="A9" s="1238"/>
      <c r="B9" s="818" t="s">
        <v>328</v>
      </c>
      <c r="C9" s="710"/>
      <c r="D9" s="695" t="s">
        <v>325</v>
      </c>
      <c r="E9" s="710"/>
      <c r="F9" s="695" t="s">
        <v>325</v>
      </c>
      <c r="G9" s="695" t="s">
        <v>325</v>
      </c>
      <c r="H9" s="710"/>
      <c r="I9" s="695" t="s">
        <v>325</v>
      </c>
      <c r="J9" s="710"/>
      <c r="K9" s="695" t="s">
        <v>325</v>
      </c>
      <c r="L9" s="695" t="s">
        <v>325</v>
      </c>
      <c r="M9" s="695" t="s">
        <v>325</v>
      </c>
      <c r="N9" s="695" t="s">
        <v>325</v>
      </c>
      <c r="O9" s="695" t="s">
        <v>325</v>
      </c>
      <c r="P9" s="695" t="s">
        <v>325</v>
      </c>
      <c r="Q9" s="695" t="s">
        <v>325</v>
      </c>
      <c r="R9" s="695" t="s">
        <v>325</v>
      </c>
      <c r="S9" s="710"/>
      <c r="T9" s="695" t="s">
        <v>325</v>
      </c>
      <c r="U9" s="695" t="s">
        <v>325</v>
      </c>
      <c r="V9" s="710"/>
      <c r="W9" s="695" t="s">
        <v>325</v>
      </c>
      <c r="X9" s="710"/>
      <c r="Y9" s="695" t="s">
        <v>325</v>
      </c>
      <c r="Z9" s="710"/>
      <c r="AA9" s="695"/>
      <c r="AB9" s="710"/>
      <c r="AC9" s="1110"/>
      <c r="AD9" s="1110"/>
      <c r="AE9" s="1110"/>
      <c r="AF9" s="1110"/>
      <c r="AG9" s="1110"/>
      <c r="AH9" s="1110"/>
      <c r="AI9" s="710"/>
      <c r="AJ9" s="1110"/>
      <c r="AK9" s="1110"/>
      <c r="AL9" s="1110"/>
      <c r="AM9" s="1110"/>
      <c r="AN9" s="1110"/>
      <c r="AO9" s="1110"/>
      <c r="AP9" s="1110"/>
      <c r="AQ9" s="710"/>
      <c r="AR9" s="1110"/>
      <c r="AS9" s="1110"/>
      <c r="AT9" s="1110"/>
      <c r="AU9" s="1110"/>
      <c r="AV9" s="1110"/>
      <c r="AW9" s="1110"/>
      <c r="AX9" s="710"/>
      <c r="AY9" s="1110"/>
      <c r="AZ9" s="1110"/>
      <c r="BA9" s="1110"/>
      <c r="BB9" s="1110"/>
      <c r="BC9" s="1110"/>
      <c r="BD9" s="1110"/>
      <c r="BE9" s="710"/>
      <c r="BF9" s="1110"/>
      <c r="BG9" s="1110"/>
      <c r="BH9" s="1110"/>
      <c r="BI9" s="710"/>
      <c r="BJ9" s="1111"/>
      <c r="BK9" s="710"/>
      <c r="BL9" s="1110"/>
      <c r="BM9" s="710"/>
    </row>
    <row r="10" spans="1:65" s="715" customFormat="1" ht="28.5" customHeight="1">
      <c r="A10" s="1238" t="s">
        <v>368</v>
      </c>
      <c r="B10" s="817" t="s">
        <v>363</v>
      </c>
      <c r="C10" s="694"/>
      <c r="D10" s="708" t="s">
        <v>371</v>
      </c>
      <c r="E10" s="694"/>
      <c r="F10" s="708" t="s">
        <v>371</v>
      </c>
      <c r="G10" s="708" t="s">
        <v>371</v>
      </c>
      <c r="H10" s="694"/>
      <c r="I10" s="708" t="s">
        <v>371</v>
      </c>
      <c r="J10" s="694"/>
      <c r="K10" s="708" t="s">
        <v>371</v>
      </c>
      <c r="L10" s="708" t="s">
        <v>371</v>
      </c>
      <c r="M10" s="708" t="s">
        <v>371</v>
      </c>
      <c r="N10" s="708" t="s">
        <v>371</v>
      </c>
      <c r="O10" s="708" t="s">
        <v>371</v>
      </c>
      <c r="P10" s="708" t="s">
        <v>371</v>
      </c>
      <c r="Q10" s="708" t="s">
        <v>371</v>
      </c>
      <c r="R10" s="708" t="s">
        <v>371</v>
      </c>
      <c r="S10" s="694"/>
      <c r="T10" s="708" t="s">
        <v>371</v>
      </c>
      <c r="U10" s="708" t="s">
        <v>371</v>
      </c>
      <c r="V10" s="694"/>
      <c r="W10" s="708" t="s">
        <v>371</v>
      </c>
      <c r="X10" s="694"/>
      <c r="Y10" s="708" t="s">
        <v>371</v>
      </c>
      <c r="Z10" s="694"/>
      <c r="AA10" s="375" t="s">
        <v>325</v>
      </c>
      <c r="AB10" s="694"/>
      <c r="AC10" s="375" t="s">
        <v>325</v>
      </c>
      <c r="AD10" s="375" t="s">
        <v>325</v>
      </c>
      <c r="AE10" s="375" t="s">
        <v>325</v>
      </c>
      <c r="AF10" s="375" t="s">
        <v>325</v>
      </c>
      <c r="AG10" s="375" t="s">
        <v>325</v>
      </c>
      <c r="AH10" s="375" t="s">
        <v>325</v>
      </c>
      <c r="AI10" s="694"/>
      <c r="AJ10" s="708" t="s">
        <v>371</v>
      </c>
      <c r="AK10" s="708" t="s">
        <v>325</v>
      </c>
      <c r="AL10" s="708" t="s">
        <v>325</v>
      </c>
      <c r="AM10" s="708" t="s">
        <v>325</v>
      </c>
      <c r="AN10" s="708" t="s">
        <v>325</v>
      </c>
      <c r="AO10" s="708" t="s">
        <v>325</v>
      </c>
      <c r="AP10" s="708" t="s">
        <v>325</v>
      </c>
      <c r="AQ10" s="694"/>
      <c r="AR10" s="375" t="s">
        <v>325</v>
      </c>
      <c r="AS10" s="375" t="s">
        <v>325</v>
      </c>
      <c r="AT10" s="375" t="s">
        <v>325</v>
      </c>
      <c r="AU10" s="375" t="s">
        <v>325</v>
      </c>
      <c r="AV10" s="375" t="s">
        <v>325</v>
      </c>
      <c r="AW10" s="375" t="s">
        <v>325</v>
      </c>
      <c r="AX10" s="694"/>
      <c r="AY10" s="375" t="s">
        <v>325</v>
      </c>
      <c r="AZ10" s="375" t="s">
        <v>325</v>
      </c>
      <c r="BA10" s="375" t="s">
        <v>325</v>
      </c>
      <c r="BB10" s="375" t="s">
        <v>325</v>
      </c>
      <c r="BC10" s="375" t="s">
        <v>325</v>
      </c>
      <c r="BD10" s="375" t="s">
        <v>325</v>
      </c>
      <c r="BE10" s="694"/>
      <c r="BF10" s="375" t="s">
        <v>325</v>
      </c>
      <c r="BG10" s="375" t="s">
        <v>325</v>
      </c>
      <c r="BH10" s="375" t="s">
        <v>325</v>
      </c>
      <c r="BI10" s="694"/>
      <c r="BJ10" s="375" t="s">
        <v>325</v>
      </c>
      <c r="BK10" s="694"/>
      <c r="BL10" s="1108"/>
      <c r="BM10" s="694"/>
    </row>
    <row r="11" spans="1:65" s="715" customFormat="1" ht="28.5" customHeight="1">
      <c r="A11" s="1238"/>
      <c r="B11" s="817" t="s">
        <v>373</v>
      </c>
      <c r="C11" s="694"/>
      <c r="D11" s="1108"/>
      <c r="E11" s="694"/>
      <c r="F11" s="1108"/>
      <c r="G11" s="1108"/>
      <c r="H11" s="694"/>
      <c r="I11" s="1108"/>
      <c r="J11" s="694"/>
      <c r="K11" s="1108"/>
      <c r="L11" s="1108"/>
      <c r="M11" s="1108"/>
      <c r="N11" s="1108"/>
      <c r="O11" s="1108"/>
      <c r="P11" s="1108"/>
      <c r="Q11" s="1108"/>
      <c r="R11" s="1108"/>
      <c r="S11" s="694"/>
      <c r="T11" s="1108"/>
      <c r="U11" s="1108"/>
      <c r="V11" s="694"/>
      <c r="W11" s="1108"/>
      <c r="X11" s="694"/>
      <c r="Y11" s="1108"/>
      <c r="Z11" s="694"/>
      <c r="AA11" s="375" t="s">
        <v>325</v>
      </c>
      <c r="AB11" s="694"/>
      <c r="AC11" s="375" t="s">
        <v>371</v>
      </c>
      <c r="AD11" s="375" t="s">
        <v>371</v>
      </c>
      <c r="AE11" s="375" t="s">
        <v>371</v>
      </c>
      <c r="AF11" s="375" t="s">
        <v>371</v>
      </c>
      <c r="AG11" s="375" t="s">
        <v>371</v>
      </c>
      <c r="AH11" s="375" t="s">
        <v>371</v>
      </c>
      <c r="AI11" s="694"/>
      <c r="AJ11" s="708" t="s">
        <v>291</v>
      </c>
      <c r="AK11" s="708" t="s">
        <v>325</v>
      </c>
      <c r="AL11" s="708" t="s">
        <v>325</v>
      </c>
      <c r="AM11" s="708" t="s">
        <v>325</v>
      </c>
      <c r="AN11" s="708" t="s">
        <v>325</v>
      </c>
      <c r="AO11" s="708" t="s">
        <v>325</v>
      </c>
      <c r="AP11" s="708" t="s">
        <v>325</v>
      </c>
      <c r="AQ11" s="694"/>
      <c r="AR11" s="375" t="s">
        <v>371</v>
      </c>
      <c r="AS11" s="375" t="s">
        <v>325</v>
      </c>
      <c r="AT11" s="375" t="s">
        <v>325</v>
      </c>
      <c r="AU11" s="375" t="s">
        <v>325</v>
      </c>
      <c r="AV11" s="375" t="s">
        <v>325</v>
      </c>
      <c r="AW11" s="375" t="s">
        <v>325</v>
      </c>
      <c r="AX11" s="694"/>
      <c r="AY11" s="375" t="s">
        <v>371</v>
      </c>
      <c r="AZ11" s="375" t="s">
        <v>371</v>
      </c>
      <c r="BA11" s="375" t="s">
        <v>371</v>
      </c>
      <c r="BB11" s="375" t="s">
        <v>371</v>
      </c>
      <c r="BC11" s="375" t="s">
        <v>371</v>
      </c>
      <c r="BD11" s="375" t="s">
        <v>291</v>
      </c>
      <c r="BE11" s="694"/>
      <c r="BF11" s="375" t="s">
        <v>291</v>
      </c>
      <c r="BG11" s="375" t="s">
        <v>325</v>
      </c>
      <c r="BH11" s="698" t="s">
        <v>371</v>
      </c>
      <c r="BI11" s="694"/>
      <c r="BJ11" s="696" t="s">
        <v>371</v>
      </c>
      <c r="BK11" s="694"/>
      <c r="BL11" s="1108"/>
      <c r="BM11" s="694"/>
    </row>
    <row r="12" spans="1:65" s="715" customFormat="1" ht="28.5" customHeight="1">
      <c r="A12" s="1238"/>
      <c r="B12" s="817" t="s">
        <v>376</v>
      </c>
      <c r="C12" s="694"/>
      <c r="D12" s="1108"/>
      <c r="E12" s="694"/>
      <c r="F12" s="1108"/>
      <c r="G12" s="1108"/>
      <c r="H12" s="694"/>
      <c r="I12" s="1108"/>
      <c r="J12" s="694"/>
      <c r="K12" s="1108"/>
      <c r="L12" s="1108"/>
      <c r="M12" s="1108"/>
      <c r="N12" s="1108"/>
      <c r="O12" s="1108"/>
      <c r="P12" s="1108"/>
      <c r="Q12" s="1108"/>
      <c r="R12" s="1108"/>
      <c r="S12" s="694"/>
      <c r="T12" s="1108"/>
      <c r="U12" s="1108"/>
      <c r="V12" s="694"/>
      <c r="W12" s="1108"/>
      <c r="X12" s="694"/>
      <c r="Y12" s="1108"/>
      <c r="Z12" s="694"/>
      <c r="AA12" s="375"/>
      <c r="AB12" s="694"/>
      <c r="AC12" s="375"/>
      <c r="AD12" s="375"/>
      <c r="AE12" s="375"/>
      <c r="AF12" s="375"/>
      <c r="AG12" s="375"/>
      <c r="AH12" s="375"/>
      <c r="AI12" s="694"/>
      <c r="AJ12" s="708"/>
      <c r="AK12" s="708"/>
      <c r="AL12" s="708"/>
      <c r="AM12" s="708"/>
      <c r="AN12" s="708"/>
      <c r="AO12" s="708"/>
      <c r="AP12" s="708"/>
      <c r="AQ12" s="694"/>
      <c r="AR12" s="375"/>
      <c r="AS12" s="375"/>
      <c r="AT12" s="375"/>
      <c r="AU12" s="375"/>
      <c r="AV12" s="375"/>
      <c r="AW12" s="375"/>
      <c r="AX12" s="694"/>
      <c r="AY12" s="375"/>
      <c r="AZ12" s="375"/>
      <c r="BA12" s="375"/>
      <c r="BB12" s="375"/>
      <c r="BC12" s="375"/>
      <c r="BD12" s="375"/>
      <c r="BE12" s="694"/>
      <c r="BF12" s="375"/>
      <c r="BG12" s="375"/>
      <c r="BH12" s="708"/>
      <c r="BI12" s="694"/>
      <c r="BJ12" s="696"/>
      <c r="BK12" s="694"/>
      <c r="BL12" s="1108"/>
      <c r="BM12" s="694"/>
    </row>
    <row r="13" spans="1:65" s="829" customFormat="1" ht="28.5" customHeight="1">
      <c r="A13" s="1238"/>
      <c r="B13" s="825" t="s">
        <v>375</v>
      </c>
      <c r="C13" s="828"/>
      <c r="D13" s="1109">
        <v>77</v>
      </c>
      <c r="E13" s="828"/>
      <c r="F13" s="1109">
        <v>75</v>
      </c>
      <c r="G13" s="1109">
        <v>0</v>
      </c>
      <c r="H13" s="828"/>
      <c r="I13" s="1109">
        <v>20</v>
      </c>
      <c r="J13" s="828"/>
      <c r="K13" s="1109">
        <v>67</v>
      </c>
      <c r="L13" s="1109">
        <v>103</v>
      </c>
      <c r="M13" s="1109">
        <v>89</v>
      </c>
      <c r="N13" s="1109">
        <v>51</v>
      </c>
      <c r="O13" s="1109">
        <v>64</v>
      </c>
      <c r="P13" s="1109">
        <v>12</v>
      </c>
      <c r="Q13" s="1109">
        <v>122</v>
      </c>
      <c r="R13" s="1109">
        <v>137</v>
      </c>
      <c r="S13" s="828"/>
      <c r="T13" s="1109">
        <v>319</v>
      </c>
      <c r="U13" s="1109">
        <v>218</v>
      </c>
      <c r="V13" s="828"/>
      <c r="W13" s="1109">
        <v>225</v>
      </c>
      <c r="X13" s="828"/>
      <c r="Y13" s="1109">
        <v>166</v>
      </c>
      <c r="Z13" s="828"/>
      <c r="AA13" s="826">
        <v>80</v>
      </c>
      <c r="AB13" s="828"/>
      <c r="AC13" s="826">
        <v>148</v>
      </c>
      <c r="AD13" s="826">
        <v>81</v>
      </c>
      <c r="AE13" s="826">
        <v>235</v>
      </c>
      <c r="AF13" s="826">
        <v>24</v>
      </c>
      <c r="AG13" s="826">
        <v>232</v>
      </c>
      <c r="AH13" s="826">
        <v>216</v>
      </c>
      <c r="AI13" s="828"/>
      <c r="AJ13" s="826">
        <v>0</v>
      </c>
      <c r="AK13" s="826">
        <v>21</v>
      </c>
      <c r="AL13" s="826">
        <v>27</v>
      </c>
      <c r="AM13" s="826">
        <v>131</v>
      </c>
      <c r="AN13" s="826">
        <v>115</v>
      </c>
      <c r="AO13" s="826">
        <v>180</v>
      </c>
      <c r="AP13" s="826">
        <v>228</v>
      </c>
      <c r="AQ13" s="828"/>
      <c r="AR13" s="826">
        <v>11</v>
      </c>
      <c r="AS13" s="826">
        <v>30</v>
      </c>
      <c r="AT13" s="826">
        <v>205</v>
      </c>
      <c r="AU13" s="826">
        <v>243</v>
      </c>
      <c r="AV13" s="826">
        <v>179</v>
      </c>
      <c r="AW13" s="826">
        <v>8</v>
      </c>
      <c r="AX13" s="828"/>
      <c r="AY13" s="826">
        <v>79</v>
      </c>
      <c r="AZ13" s="826">
        <v>79</v>
      </c>
      <c r="BA13" s="826">
        <v>181</v>
      </c>
      <c r="BB13" s="826">
        <v>196</v>
      </c>
      <c r="BC13" s="826">
        <v>158</v>
      </c>
      <c r="BD13" s="826">
        <v>0</v>
      </c>
      <c r="BE13" s="828"/>
      <c r="BF13" s="826">
        <v>0</v>
      </c>
      <c r="BG13" s="826">
        <v>168</v>
      </c>
      <c r="BH13" s="826">
        <v>262</v>
      </c>
      <c r="BI13" s="828"/>
      <c r="BJ13" s="827">
        <v>9</v>
      </c>
      <c r="BK13" s="828"/>
      <c r="BL13" s="1109"/>
      <c r="BM13" s="828"/>
    </row>
    <row r="14" spans="1:65" s="715" customFormat="1" ht="28.5" customHeight="1">
      <c r="A14" s="1238"/>
      <c r="B14" s="817" t="s">
        <v>365</v>
      </c>
      <c r="C14" s="694"/>
      <c r="D14" s="1108"/>
      <c r="E14" s="694"/>
      <c r="F14" s="1108"/>
      <c r="G14" s="1108"/>
      <c r="H14" s="694"/>
      <c r="I14" s="1108"/>
      <c r="J14" s="694"/>
      <c r="K14" s="1108"/>
      <c r="L14" s="1108"/>
      <c r="M14" s="1108"/>
      <c r="N14" s="1108"/>
      <c r="O14" s="1108"/>
      <c r="P14" s="1108"/>
      <c r="Q14" s="1108"/>
      <c r="R14" s="1108"/>
      <c r="S14" s="694"/>
      <c r="T14" s="1108"/>
      <c r="U14" s="1108"/>
      <c r="V14" s="694"/>
      <c r="W14" s="1108"/>
      <c r="X14" s="694"/>
      <c r="Y14" s="1108"/>
      <c r="Z14" s="694"/>
      <c r="AA14" s="375"/>
      <c r="AB14" s="694"/>
      <c r="AC14" s="375"/>
      <c r="AD14" s="375"/>
      <c r="AE14" s="375"/>
      <c r="AF14" s="375"/>
      <c r="AG14" s="375"/>
      <c r="AH14" s="375"/>
      <c r="AI14" s="694"/>
      <c r="AJ14" s="375"/>
      <c r="AK14" s="375"/>
      <c r="AL14" s="375"/>
      <c r="AM14" s="375"/>
      <c r="AN14" s="375"/>
      <c r="AO14" s="375"/>
      <c r="AP14" s="375"/>
      <c r="AQ14" s="694"/>
      <c r="AR14" s="375"/>
      <c r="AS14" s="375"/>
      <c r="AT14" s="375"/>
      <c r="AU14" s="375"/>
      <c r="AV14" s="375"/>
      <c r="AW14" s="375"/>
      <c r="AX14" s="694"/>
      <c r="AY14" s="375"/>
      <c r="AZ14" s="375"/>
      <c r="BA14" s="375"/>
      <c r="BB14" s="375"/>
      <c r="BC14" s="375"/>
      <c r="BD14" s="375"/>
      <c r="BE14" s="694"/>
      <c r="BF14" s="375"/>
      <c r="BG14" s="375"/>
      <c r="BH14" s="375"/>
      <c r="BI14" s="694"/>
      <c r="BJ14" s="696"/>
      <c r="BK14" s="694"/>
      <c r="BL14" s="1108"/>
      <c r="BM14" s="694"/>
    </row>
    <row r="15" spans="1:65" s="715" customFormat="1" ht="28.5" customHeight="1" thickBot="1">
      <c r="A15" s="1238"/>
      <c r="B15" s="818" t="s">
        <v>364</v>
      </c>
      <c r="C15" s="694"/>
      <c r="D15" s="1110"/>
      <c r="E15" s="694"/>
      <c r="F15" s="1110"/>
      <c r="G15" s="1110"/>
      <c r="H15" s="694"/>
      <c r="I15" s="1110"/>
      <c r="J15" s="694"/>
      <c r="K15" s="1110"/>
      <c r="L15" s="1110"/>
      <c r="M15" s="1110"/>
      <c r="N15" s="1110"/>
      <c r="O15" s="1110"/>
      <c r="P15" s="1110"/>
      <c r="Q15" s="1110"/>
      <c r="R15" s="1110"/>
      <c r="S15" s="694"/>
      <c r="T15" s="1110"/>
      <c r="U15" s="1110"/>
      <c r="V15" s="694"/>
      <c r="W15" s="1110"/>
      <c r="X15" s="694"/>
      <c r="Y15" s="1110"/>
      <c r="Z15" s="694"/>
      <c r="AA15" s="695"/>
      <c r="AB15" s="694"/>
      <c r="AC15" s="695"/>
      <c r="AD15" s="695"/>
      <c r="AE15" s="695"/>
      <c r="AF15" s="695"/>
      <c r="AG15" s="695"/>
      <c r="AH15" s="695"/>
      <c r="AI15" s="694"/>
      <c r="AJ15" s="695"/>
      <c r="AK15" s="695"/>
      <c r="AL15" s="695"/>
      <c r="AM15" s="695"/>
      <c r="AN15" s="695"/>
      <c r="AO15" s="695"/>
      <c r="AP15" s="695"/>
      <c r="AQ15" s="694"/>
      <c r="AR15" s="695"/>
      <c r="AS15" s="695"/>
      <c r="AT15" s="695"/>
      <c r="AU15" s="695"/>
      <c r="AV15" s="695"/>
      <c r="AW15" s="695"/>
      <c r="AX15" s="694"/>
      <c r="AY15" s="695"/>
      <c r="AZ15" s="695"/>
      <c r="BA15" s="695"/>
      <c r="BB15" s="695"/>
      <c r="BC15" s="695"/>
      <c r="BD15" s="695"/>
      <c r="BE15" s="694"/>
      <c r="BF15" s="695"/>
      <c r="BG15" s="695"/>
      <c r="BH15" s="695"/>
      <c r="BI15" s="694"/>
      <c r="BJ15" s="697"/>
      <c r="BK15" s="694"/>
      <c r="BL15" s="1110"/>
      <c r="BM15" s="694"/>
    </row>
    <row r="16" spans="1:65" s="673" customFormat="1" ht="28.5" customHeight="1">
      <c r="A16" s="1238" t="s">
        <v>369</v>
      </c>
      <c r="B16" s="817" t="s">
        <v>321</v>
      </c>
      <c r="C16" s="694"/>
      <c r="D16" s="1108"/>
      <c r="E16" s="694"/>
      <c r="F16" s="1108"/>
      <c r="G16" s="1108"/>
      <c r="H16" s="694"/>
      <c r="I16" s="1108"/>
      <c r="J16" s="694"/>
      <c r="K16" s="1108"/>
      <c r="L16" s="1108"/>
      <c r="M16" s="1108"/>
      <c r="N16" s="1108"/>
      <c r="O16" s="1108"/>
      <c r="P16" s="1108"/>
      <c r="Q16" s="1108"/>
      <c r="R16" s="1108"/>
      <c r="S16" s="694"/>
      <c r="T16" s="1108"/>
      <c r="U16" s="1108"/>
      <c r="V16" s="694"/>
      <c r="W16" s="1108"/>
      <c r="X16" s="694"/>
      <c r="Y16" s="1108"/>
      <c r="Z16" s="694"/>
      <c r="AA16" s="375" t="s">
        <v>325</v>
      </c>
      <c r="AB16" s="694"/>
      <c r="AC16" s="375" t="s">
        <v>325</v>
      </c>
      <c r="AD16" s="375" t="s">
        <v>325</v>
      </c>
      <c r="AE16" s="375" t="s">
        <v>325</v>
      </c>
      <c r="AF16" s="375" t="s">
        <v>325</v>
      </c>
      <c r="AG16" s="375" t="s">
        <v>325</v>
      </c>
      <c r="AH16" s="375" t="s">
        <v>325</v>
      </c>
      <c r="AI16" s="694"/>
      <c r="AJ16" s="708" t="s">
        <v>371</v>
      </c>
      <c r="AK16" s="708" t="s">
        <v>325</v>
      </c>
      <c r="AL16" s="708" t="s">
        <v>325</v>
      </c>
      <c r="AM16" s="708" t="s">
        <v>325</v>
      </c>
      <c r="AN16" s="708" t="s">
        <v>325</v>
      </c>
      <c r="AO16" s="708" t="s">
        <v>325</v>
      </c>
      <c r="AP16" s="708" t="s">
        <v>325</v>
      </c>
      <c r="AQ16" s="694"/>
      <c r="AR16" s="375" t="s">
        <v>325</v>
      </c>
      <c r="AS16" s="375" t="s">
        <v>325</v>
      </c>
      <c r="AT16" s="375" t="s">
        <v>325</v>
      </c>
      <c r="AU16" s="375" t="s">
        <v>325</v>
      </c>
      <c r="AV16" s="375" t="s">
        <v>325</v>
      </c>
      <c r="AW16" s="375" t="s">
        <v>325</v>
      </c>
      <c r="AX16" s="694"/>
      <c r="AY16" s="375" t="s">
        <v>325</v>
      </c>
      <c r="AZ16" s="375" t="s">
        <v>325</v>
      </c>
      <c r="BA16" s="375" t="s">
        <v>325</v>
      </c>
      <c r="BB16" s="375" t="s">
        <v>325</v>
      </c>
      <c r="BC16" s="375" t="s">
        <v>325</v>
      </c>
      <c r="BD16" s="375" t="s">
        <v>325</v>
      </c>
      <c r="BE16" s="694"/>
      <c r="BF16" s="375" t="s">
        <v>325</v>
      </c>
      <c r="BG16" s="375" t="s">
        <v>325</v>
      </c>
      <c r="BH16" s="375" t="s">
        <v>325</v>
      </c>
      <c r="BI16" s="694"/>
      <c r="BJ16" s="375" t="s">
        <v>325</v>
      </c>
      <c r="BK16" s="694"/>
      <c r="BL16" s="1108"/>
      <c r="BM16" s="694"/>
    </row>
    <row r="17" spans="1:65" s="673" customFormat="1" ht="28.5" customHeight="1">
      <c r="A17" s="1238"/>
      <c r="B17" s="817" t="s">
        <v>362</v>
      </c>
      <c r="C17" s="694"/>
      <c r="D17" s="1108"/>
      <c r="E17" s="694"/>
      <c r="F17" s="1108"/>
      <c r="G17" s="1108"/>
      <c r="H17" s="694"/>
      <c r="I17" s="1108"/>
      <c r="J17" s="694"/>
      <c r="K17" s="1108"/>
      <c r="L17" s="1108"/>
      <c r="M17" s="1108"/>
      <c r="N17" s="1108"/>
      <c r="O17" s="1108"/>
      <c r="P17" s="1108"/>
      <c r="Q17" s="1108"/>
      <c r="R17" s="1108"/>
      <c r="S17" s="694"/>
      <c r="T17" s="1108"/>
      <c r="U17" s="1108"/>
      <c r="V17" s="694"/>
      <c r="W17" s="1108"/>
      <c r="X17" s="694"/>
      <c r="Y17" s="1108"/>
      <c r="Z17" s="694"/>
      <c r="AA17" s="375"/>
      <c r="AB17" s="694"/>
      <c r="AC17" s="375"/>
      <c r="AD17" s="375"/>
      <c r="AE17" s="375"/>
      <c r="AF17" s="375"/>
      <c r="AG17" s="375"/>
      <c r="AH17" s="375"/>
      <c r="AI17" s="694"/>
      <c r="AJ17" s="375"/>
      <c r="AK17" s="375"/>
      <c r="AL17" s="375"/>
      <c r="AM17" s="375"/>
      <c r="AN17" s="375"/>
      <c r="AO17" s="375"/>
      <c r="AP17" s="375"/>
      <c r="AQ17" s="694"/>
      <c r="AR17" s="375"/>
      <c r="AS17" s="375"/>
      <c r="AT17" s="375"/>
      <c r="AU17" s="375"/>
      <c r="AV17" s="375"/>
      <c r="AW17" s="375"/>
      <c r="AX17" s="694"/>
      <c r="AY17" s="375"/>
      <c r="AZ17" s="375"/>
      <c r="BA17" s="375"/>
      <c r="BB17" s="375"/>
      <c r="BC17" s="375"/>
      <c r="BD17" s="375"/>
      <c r="BE17" s="694"/>
      <c r="BF17" s="375"/>
      <c r="BG17" s="375"/>
      <c r="BH17" s="375"/>
      <c r="BI17" s="694"/>
      <c r="BJ17" s="696" t="s">
        <v>325</v>
      </c>
      <c r="BK17" s="694"/>
      <c r="BL17" s="1108"/>
      <c r="BM17" s="694"/>
    </row>
    <row r="18" spans="1:65" s="673" customFormat="1" ht="28.5" customHeight="1" thickBot="1">
      <c r="A18" s="1238"/>
      <c r="B18" s="818" t="s">
        <v>323</v>
      </c>
      <c r="C18" s="694"/>
      <c r="D18" s="1110"/>
      <c r="E18" s="694"/>
      <c r="F18" s="1110"/>
      <c r="G18" s="1110"/>
      <c r="H18" s="694"/>
      <c r="I18" s="1110"/>
      <c r="J18" s="694"/>
      <c r="K18" s="1110"/>
      <c r="L18" s="1110"/>
      <c r="M18" s="1110"/>
      <c r="N18" s="1110"/>
      <c r="O18" s="1110"/>
      <c r="P18" s="1110"/>
      <c r="Q18" s="1110"/>
      <c r="R18" s="1110"/>
      <c r="S18" s="694"/>
      <c r="T18" s="1110"/>
      <c r="U18" s="1110"/>
      <c r="V18" s="694"/>
      <c r="W18" s="1110"/>
      <c r="X18" s="694"/>
      <c r="Y18" s="1110"/>
      <c r="Z18" s="694"/>
      <c r="AA18" s="695" t="s">
        <v>325</v>
      </c>
      <c r="AB18" s="694"/>
      <c r="AC18" s="695" t="s">
        <v>325</v>
      </c>
      <c r="AD18" s="695" t="s">
        <v>325</v>
      </c>
      <c r="AE18" s="695" t="s">
        <v>325</v>
      </c>
      <c r="AF18" s="695" t="s">
        <v>325</v>
      </c>
      <c r="AG18" s="695" t="s">
        <v>325</v>
      </c>
      <c r="AH18" s="695" t="s">
        <v>325</v>
      </c>
      <c r="AI18" s="694"/>
      <c r="AJ18" s="695"/>
      <c r="AK18" s="695" t="s">
        <v>325</v>
      </c>
      <c r="AL18" s="695" t="s">
        <v>325</v>
      </c>
      <c r="AM18" s="695" t="s">
        <v>325</v>
      </c>
      <c r="AN18" s="695" t="s">
        <v>325</v>
      </c>
      <c r="AO18" s="695" t="s">
        <v>325</v>
      </c>
      <c r="AP18" s="695" t="s">
        <v>325</v>
      </c>
      <c r="AQ18" s="694"/>
      <c r="AR18" s="695"/>
      <c r="AS18" s="695"/>
      <c r="AT18" s="695"/>
      <c r="AU18" s="695"/>
      <c r="AV18" s="695"/>
      <c r="AW18" s="695"/>
      <c r="AX18" s="694"/>
      <c r="AY18" s="695"/>
      <c r="AZ18" s="695" t="s">
        <v>325</v>
      </c>
      <c r="BA18" s="695"/>
      <c r="BB18" s="695" t="s">
        <v>325</v>
      </c>
      <c r="BC18" s="695"/>
      <c r="BD18" s="695"/>
      <c r="BE18" s="694"/>
      <c r="BF18" s="695"/>
      <c r="BG18" s="695"/>
      <c r="BH18" s="695" t="s">
        <v>325</v>
      </c>
      <c r="BI18" s="694"/>
      <c r="BJ18" s="697" t="s">
        <v>325</v>
      </c>
      <c r="BK18" s="694"/>
      <c r="BL18" s="1110"/>
      <c r="BM18" s="694"/>
    </row>
    <row r="19" spans="1:65" s="718" customFormat="1" ht="28.5" customHeight="1">
      <c r="A19" s="1239" t="s">
        <v>370</v>
      </c>
      <c r="B19" s="819" t="s">
        <v>319</v>
      </c>
      <c r="C19" s="717"/>
      <c r="D19" s="727"/>
      <c r="E19" s="717"/>
      <c r="F19" s="727"/>
      <c r="G19" s="727"/>
      <c r="H19" s="717"/>
      <c r="I19" s="727"/>
      <c r="J19" s="717"/>
      <c r="K19" s="716">
        <v>0.58333333333333337</v>
      </c>
      <c r="L19" s="716">
        <v>0.5</v>
      </c>
      <c r="M19" s="716">
        <v>0.63541666666666663</v>
      </c>
      <c r="N19" s="716">
        <v>0.70833333333333337</v>
      </c>
      <c r="O19" s="716">
        <v>0.4548611111111111</v>
      </c>
      <c r="P19" s="716">
        <v>0.50555555555555554</v>
      </c>
      <c r="Q19" s="716">
        <v>0.43124999999999997</v>
      </c>
      <c r="R19" s="716">
        <v>0.64861111111111114</v>
      </c>
      <c r="S19" s="717"/>
      <c r="T19" s="727"/>
      <c r="U19" s="716">
        <v>0.65833333333333333</v>
      </c>
      <c r="V19" s="717"/>
      <c r="W19" s="716">
        <v>0.55763888888888891</v>
      </c>
      <c r="X19" s="717"/>
      <c r="Y19" s="716">
        <v>0.73888888888888893</v>
      </c>
      <c r="Z19" s="717"/>
      <c r="AA19" s="716">
        <v>0.68125000000000002</v>
      </c>
      <c r="AB19" s="717"/>
      <c r="AC19" s="716"/>
      <c r="AD19" s="716"/>
      <c r="AE19" s="716"/>
      <c r="AF19" s="716"/>
      <c r="AG19" s="716"/>
      <c r="AH19" s="716"/>
      <c r="AI19" s="717"/>
      <c r="AJ19" s="716">
        <v>0.62916666666666665</v>
      </c>
      <c r="AK19" s="716"/>
      <c r="AL19" s="716"/>
      <c r="AM19" s="716"/>
      <c r="AN19" s="716"/>
      <c r="AO19" s="716"/>
      <c r="AP19" s="716"/>
      <c r="AQ19" s="717"/>
      <c r="AR19" s="716"/>
      <c r="AS19" s="716"/>
      <c r="AT19" s="716"/>
      <c r="AU19" s="716"/>
      <c r="AV19" s="716"/>
      <c r="AW19" s="716"/>
      <c r="AX19" s="717"/>
      <c r="AY19" s="716"/>
      <c r="AZ19" s="716"/>
      <c r="BA19" s="716"/>
      <c r="BB19" s="716"/>
      <c r="BC19" s="716"/>
      <c r="BD19" s="716"/>
      <c r="BE19" s="717"/>
      <c r="BF19" s="716"/>
      <c r="BG19" s="716"/>
      <c r="BH19" s="716"/>
      <c r="BI19" s="717"/>
      <c r="BJ19" s="716"/>
      <c r="BK19" s="717"/>
      <c r="BL19" s="716"/>
      <c r="BM19" s="717"/>
    </row>
    <row r="20" spans="1:65" s="718" customFormat="1" ht="28.5" customHeight="1">
      <c r="A20" s="1239"/>
      <c r="B20" s="820" t="s">
        <v>318</v>
      </c>
      <c r="C20" s="717"/>
      <c r="D20" s="728"/>
      <c r="E20" s="717"/>
      <c r="F20" s="728"/>
      <c r="G20" s="728"/>
      <c r="H20" s="717"/>
      <c r="I20" s="728"/>
      <c r="J20" s="717"/>
      <c r="K20" s="719">
        <v>0.6381944444444444</v>
      </c>
      <c r="L20" s="719">
        <v>0.5</v>
      </c>
      <c r="M20" s="719">
        <v>0.64583333333333337</v>
      </c>
      <c r="N20" s="719">
        <v>0.70833333333333337</v>
      </c>
      <c r="O20" s="719">
        <v>0.46111111111111108</v>
      </c>
      <c r="P20" s="719">
        <v>0.50555555555555554</v>
      </c>
      <c r="Q20" s="719">
        <v>0.44097222222222227</v>
      </c>
      <c r="R20" s="719">
        <v>0.66249999999999998</v>
      </c>
      <c r="S20" s="717"/>
      <c r="T20" s="728"/>
      <c r="U20" s="719">
        <v>0.68611111111111101</v>
      </c>
      <c r="V20" s="717"/>
      <c r="W20" s="719">
        <v>0.57777777777777783</v>
      </c>
      <c r="X20" s="717"/>
      <c r="Y20" s="719">
        <v>0.77986111111111101</v>
      </c>
      <c r="Z20" s="717"/>
      <c r="AA20" s="719">
        <v>0.69930555555555562</v>
      </c>
      <c r="AB20" s="717"/>
      <c r="AC20" s="719"/>
      <c r="AD20" s="719"/>
      <c r="AE20" s="719"/>
      <c r="AF20" s="719"/>
      <c r="AG20" s="719"/>
      <c r="AH20" s="719"/>
      <c r="AI20" s="717"/>
      <c r="AJ20" s="719">
        <v>0.65347222222222223</v>
      </c>
      <c r="AK20" s="719"/>
      <c r="AL20" s="719"/>
      <c r="AM20" s="719"/>
      <c r="AN20" s="719"/>
      <c r="AO20" s="719"/>
      <c r="AP20" s="719"/>
      <c r="AQ20" s="717"/>
      <c r="AR20" s="719"/>
      <c r="AS20" s="719"/>
      <c r="AT20" s="719"/>
      <c r="AU20" s="719"/>
      <c r="AV20" s="719"/>
      <c r="AW20" s="719"/>
      <c r="AX20" s="717"/>
      <c r="AY20" s="719"/>
      <c r="AZ20" s="719"/>
      <c r="BA20" s="719"/>
      <c r="BB20" s="719"/>
      <c r="BC20" s="719"/>
      <c r="BD20" s="719"/>
      <c r="BE20" s="717"/>
      <c r="BF20" s="719"/>
      <c r="BG20" s="719"/>
      <c r="BH20" s="719"/>
      <c r="BI20" s="717"/>
      <c r="BJ20" s="719"/>
      <c r="BK20" s="717"/>
      <c r="BL20" s="719"/>
      <c r="BM20" s="717"/>
    </row>
    <row r="21" spans="1:65" s="723" customFormat="1" ht="57" customHeight="1">
      <c r="A21" s="1239"/>
      <c r="B21" s="821" t="s">
        <v>316</v>
      </c>
      <c r="C21" s="722"/>
      <c r="D21" s="729"/>
      <c r="E21" s="722"/>
      <c r="F21" s="729"/>
      <c r="G21" s="729"/>
      <c r="H21" s="722"/>
      <c r="I21" s="729"/>
      <c r="J21" s="722"/>
      <c r="K21" s="721">
        <v>0.61111111111111105</v>
      </c>
      <c r="L21" s="721">
        <v>0.5</v>
      </c>
      <c r="M21" s="721">
        <v>0.64027777777777783</v>
      </c>
      <c r="N21" s="721">
        <v>0.70833333333333337</v>
      </c>
      <c r="O21" s="721">
        <v>0.45833333333333331</v>
      </c>
      <c r="P21" s="721">
        <v>0.50555555555555554</v>
      </c>
      <c r="Q21" s="721">
        <v>0.43611111111111112</v>
      </c>
      <c r="R21" s="721">
        <v>0.65555555555555556</v>
      </c>
      <c r="S21" s="722"/>
      <c r="T21" s="729"/>
      <c r="U21" s="721">
        <v>0.67222222222222217</v>
      </c>
      <c r="V21" s="722"/>
      <c r="W21" s="721">
        <v>0.56805555555555554</v>
      </c>
      <c r="X21" s="722"/>
      <c r="Y21" s="721">
        <v>0.76041666666666663</v>
      </c>
      <c r="Z21" s="722"/>
      <c r="AA21" s="721">
        <v>0.69027777777777777</v>
      </c>
      <c r="AB21" s="722"/>
      <c r="AC21" s="721"/>
      <c r="AD21" s="721"/>
      <c r="AE21" s="721"/>
      <c r="AF21" s="721"/>
      <c r="AG21" s="721"/>
      <c r="AH21" s="721"/>
      <c r="AI21" s="722"/>
      <c r="AJ21" s="721">
        <v>0.64097222222222217</v>
      </c>
      <c r="AK21" s="721"/>
      <c r="AL21" s="721"/>
      <c r="AM21" s="721"/>
      <c r="AN21" s="721"/>
      <c r="AO21" s="721"/>
      <c r="AP21" s="721"/>
      <c r="AQ21" s="722"/>
      <c r="AR21" s="721"/>
      <c r="AS21" s="721"/>
      <c r="AT21" s="721"/>
      <c r="AU21" s="721"/>
      <c r="AV21" s="721"/>
      <c r="AW21" s="721"/>
      <c r="AX21" s="722"/>
      <c r="AY21" s="721"/>
      <c r="AZ21" s="721"/>
      <c r="BA21" s="721"/>
      <c r="BB21" s="721"/>
      <c r="BC21" s="721"/>
      <c r="BD21" s="721"/>
      <c r="BE21" s="722"/>
      <c r="BF21" s="721"/>
      <c r="BG21" s="721"/>
      <c r="BH21" s="721"/>
      <c r="BI21" s="722"/>
      <c r="BJ21" s="721"/>
      <c r="BK21" s="722"/>
      <c r="BL21" s="721"/>
      <c r="BM21" s="722"/>
    </row>
    <row r="22" spans="1:65" s="811" customFormat="1" ht="68.25" customHeight="1">
      <c r="A22" s="1239"/>
      <c r="B22" s="1067" t="s">
        <v>337</v>
      </c>
      <c r="C22" s="1070"/>
      <c r="D22" s="1069" t="s">
        <v>342</v>
      </c>
      <c r="E22" s="1070"/>
      <c r="F22" s="1069" t="s">
        <v>342</v>
      </c>
      <c r="G22" s="1069" t="s">
        <v>342</v>
      </c>
      <c r="H22" s="1070"/>
      <c r="I22" s="1069" t="s">
        <v>342</v>
      </c>
      <c r="J22" s="1070"/>
      <c r="K22" s="1069" t="s">
        <v>343</v>
      </c>
      <c r="L22" s="1069" t="s">
        <v>343</v>
      </c>
      <c r="M22" s="1069" t="s">
        <v>343</v>
      </c>
      <c r="N22" s="1069" t="s">
        <v>343</v>
      </c>
      <c r="O22" s="1069" t="s">
        <v>343</v>
      </c>
      <c r="P22" s="1069" t="s">
        <v>343</v>
      </c>
      <c r="Q22" s="1069" t="s">
        <v>343</v>
      </c>
      <c r="R22" s="1069" t="s">
        <v>343</v>
      </c>
      <c r="S22" s="1070"/>
      <c r="T22" s="1069" t="s">
        <v>341</v>
      </c>
      <c r="U22" s="1069" t="s">
        <v>341</v>
      </c>
      <c r="V22" s="1070"/>
      <c r="W22" s="1069" t="s">
        <v>341</v>
      </c>
      <c r="X22" s="1070"/>
      <c r="Y22" s="1069" t="s">
        <v>341</v>
      </c>
      <c r="Z22" s="1070"/>
      <c r="AA22" s="1069" t="s">
        <v>121</v>
      </c>
      <c r="AB22" s="1070"/>
      <c r="AC22" s="1069"/>
      <c r="AD22" s="1069"/>
      <c r="AE22" s="1069"/>
      <c r="AF22" s="1069"/>
      <c r="AG22" s="1069"/>
      <c r="AH22" s="1069"/>
      <c r="AI22" s="1070"/>
      <c r="AJ22" s="1069" t="s">
        <v>334</v>
      </c>
      <c r="AK22" s="1069"/>
      <c r="AL22" s="1069"/>
      <c r="AM22" s="1069"/>
      <c r="AN22" s="1069"/>
      <c r="AO22" s="1069"/>
      <c r="AP22" s="1069"/>
      <c r="AQ22" s="1070"/>
      <c r="AR22" s="1069"/>
      <c r="AS22" s="1069"/>
      <c r="AT22" s="1069"/>
      <c r="AU22" s="1069"/>
      <c r="AV22" s="1069"/>
      <c r="AW22" s="1069"/>
      <c r="AX22" s="1070"/>
      <c r="AY22" s="1069"/>
      <c r="AZ22" s="1069"/>
      <c r="BA22" s="1069"/>
      <c r="BB22" s="1069"/>
      <c r="BC22" s="1069"/>
      <c r="BD22" s="1069"/>
      <c r="BE22" s="1070"/>
      <c r="BF22" s="1069"/>
      <c r="BG22" s="1069"/>
      <c r="BH22" s="1069"/>
      <c r="BI22" s="1070"/>
      <c r="BJ22" s="1069"/>
      <c r="BK22" s="1070"/>
      <c r="BL22" s="1069" t="s">
        <v>668</v>
      </c>
      <c r="BM22" s="1070"/>
    </row>
    <row r="23" spans="1:65" s="811" customFormat="1" ht="40.5" customHeight="1" thickBot="1">
      <c r="A23" s="1239"/>
      <c r="B23" s="1071" t="s">
        <v>356</v>
      </c>
      <c r="C23" s="1068"/>
      <c r="D23" s="1072" t="s">
        <v>338</v>
      </c>
      <c r="E23" s="1068"/>
      <c r="F23" s="1072" t="s">
        <v>338</v>
      </c>
      <c r="G23" s="1072" t="s">
        <v>338</v>
      </c>
      <c r="H23" s="1068"/>
      <c r="I23" s="1072" t="s">
        <v>338</v>
      </c>
      <c r="J23" s="1068"/>
      <c r="K23" s="1072" t="s">
        <v>116</v>
      </c>
      <c r="L23" s="1072" t="s">
        <v>357</v>
      </c>
      <c r="M23" s="1072" t="s">
        <v>357</v>
      </c>
      <c r="N23" s="1072" t="s">
        <v>669</v>
      </c>
      <c r="O23" s="1072" t="s">
        <v>116</v>
      </c>
      <c r="P23" s="1072" t="s">
        <v>116</v>
      </c>
      <c r="Q23" s="1072" t="s">
        <v>116</v>
      </c>
      <c r="R23" s="1072" t="s">
        <v>116</v>
      </c>
      <c r="S23" s="1068"/>
      <c r="T23" s="1072" t="s">
        <v>338</v>
      </c>
      <c r="U23" s="1072" t="s">
        <v>338</v>
      </c>
      <c r="V23" s="1068"/>
      <c r="W23" s="1072" t="s">
        <v>116</v>
      </c>
      <c r="X23" s="1068"/>
      <c r="Y23" s="1072" t="s">
        <v>116</v>
      </c>
      <c r="Z23" s="1068"/>
      <c r="AA23" s="1072" t="s">
        <v>336</v>
      </c>
      <c r="AB23" s="1068"/>
      <c r="AC23" s="1072"/>
      <c r="AD23" s="1072"/>
      <c r="AE23" s="1072"/>
      <c r="AF23" s="1072"/>
      <c r="AG23" s="1072"/>
      <c r="AH23" s="1072"/>
      <c r="AI23" s="1068"/>
      <c r="AJ23" s="1072" t="s">
        <v>335</v>
      </c>
      <c r="AK23" s="1072"/>
      <c r="AL23" s="1072"/>
      <c r="AM23" s="1072"/>
      <c r="AN23" s="1072"/>
      <c r="AO23" s="1072"/>
      <c r="AP23" s="1072"/>
      <c r="AQ23" s="1068"/>
      <c r="AR23" s="1072"/>
      <c r="AS23" s="1072"/>
      <c r="AT23" s="1072"/>
      <c r="AU23" s="1072"/>
      <c r="AV23" s="1072"/>
      <c r="AW23" s="1072"/>
      <c r="AX23" s="1068"/>
      <c r="AY23" s="1072"/>
      <c r="AZ23" s="1072"/>
      <c r="BA23" s="1072"/>
      <c r="BB23" s="1072"/>
      <c r="BC23" s="1072"/>
      <c r="BD23" s="1072"/>
      <c r="BE23" s="1068"/>
      <c r="BF23" s="1072"/>
      <c r="BG23" s="1072"/>
      <c r="BH23" s="1072"/>
      <c r="BI23" s="1068"/>
      <c r="BJ23" s="1072"/>
      <c r="BK23" s="1068"/>
      <c r="BL23" s="1072"/>
      <c r="BM23" s="1068"/>
    </row>
    <row r="24" spans="1:65" s="811" customFormat="1" ht="114.75" customHeight="1" thickBot="1">
      <c r="A24" s="823"/>
      <c r="B24" s="822" t="s">
        <v>317</v>
      </c>
      <c r="C24" s="809"/>
      <c r="D24" s="810"/>
      <c r="E24" s="809"/>
      <c r="F24" s="810"/>
      <c r="G24" s="810"/>
      <c r="H24" s="809"/>
      <c r="I24" s="810"/>
      <c r="J24" s="809"/>
      <c r="K24" s="810"/>
      <c r="L24" s="810"/>
      <c r="M24" s="810"/>
      <c r="N24" s="810" t="s">
        <v>360</v>
      </c>
      <c r="O24" s="810"/>
      <c r="P24" s="810" t="s">
        <v>360</v>
      </c>
      <c r="Q24" s="810"/>
      <c r="R24" s="810"/>
      <c r="S24" s="809"/>
      <c r="T24" s="810"/>
      <c r="U24" s="810"/>
      <c r="V24" s="809"/>
      <c r="W24" s="810"/>
      <c r="X24" s="809"/>
      <c r="Y24" s="810"/>
      <c r="Z24" s="809"/>
      <c r="AA24" s="810"/>
      <c r="AB24" s="809"/>
      <c r="AC24" s="810"/>
      <c r="AD24" s="810"/>
      <c r="AE24" s="810"/>
      <c r="AF24" s="810"/>
      <c r="AG24" s="810"/>
      <c r="AH24" s="810"/>
      <c r="AI24" s="809"/>
      <c r="AJ24" s="810"/>
      <c r="AK24" s="810"/>
      <c r="AL24" s="810"/>
      <c r="AM24" s="810"/>
      <c r="AN24" s="810"/>
      <c r="AO24" s="810"/>
      <c r="AP24" s="810"/>
      <c r="AQ24" s="809"/>
      <c r="AR24" s="810"/>
      <c r="AS24" s="810"/>
      <c r="AT24" s="810"/>
      <c r="AU24" s="810"/>
      <c r="AV24" s="810"/>
      <c r="AW24" s="810"/>
      <c r="AX24" s="809"/>
      <c r="AY24" s="810"/>
      <c r="AZ24" s="810"/>
      <c r="BA24" s="810"/>
      <c r="BB24" s="810"/>
      <c r="BC24" s="810"/>
      <c r="BD24" s="810"/>
      <c r="BE24" s="809"/>
      <c r="BF24" s="810"/>
      <c r="BG24" s="810"/>
      <c r="BH24" s="810"/>
      <c r="BI24" s="809"/>
      <c r="BJ24" s="810"/>
      <c r="BK24" s="809"/>
      <c r="BL24" s="810"/>
      <c r="BM24" s="809"/>
    </row>
    <row r="26" spans="1:65">
      <c r="B26" s="824" t="s">
        <v>374</v>
      </c>
    </row>
    <row r="27" spans="1:65">
      <c r="B27" s="685" t="s">
        <v>326</v>
      </c>
    </row>
    <row r="28" spans="1:65">
      <c r="B28" s="685" t="s">
        <v>329</v>
      </c>
    </row>
    <row r="29" spans="1:65">
      <c r="B29" s="685" t="s">
        <v>330</v>
      </c>
    </row>
    <row r="30" spans="1:65">
      <c r="B30" s="685"/>
    </row>
  </sheetData>
  <mergeCells count="5">
    <mergeCell ref="A5:A7"/>
    <mergeCell ref="A8:A9"/>
    <mergeCell ref="A10:A15"/>
    <mergeCell ref="A16:A18"/>
    <mergeCell ref="A19:A23"/>
  </mergeCells>
  <pageMargins left="0.7" right="0.7" top="0.62" bottom="0.61" header="0.35" footer="0.3"/>
  <pageSetup paperSize="5" scale="61" fitToWidth="6" orientation="landscape" verticalDpi="0" r:id="rId1"/>
  <headerFooter>
    <oddHeader>&amp;R&amp;"-,Italic"Printed: &amp;D</oddHeader>
    <oddFooter>&amp;L&amp;14&amp;F&amp;C&amp;"-,Italic"Page &amp;P of &amp;N&amp;R&amp;14Spreadsheet Name: &amp;A</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Z98"/>
  <sheetViews>
    <sheetView topLeftCell="I1" workbookViewId="0">
      <selection activeCell="A23" sqref="A23"/>
    </sheetView>
  </sheetViews>
  <sheetFormatPr defaultRowHeight="15.75"/>
  <cols>
    <col min="1" max="1" width="20.7109375" style="734" customWidth="1"/>
    <col min="2" max="2" width="32" style="734" customWidth="1"/>
    <col min="3" max="3" width="25.7109375" style="734" bestFit="1" customWidth="1"/>
    <col min="4" max="4" width="23.5703125" style="734" customWidth="1"/>
    <col min="5" max="5" width="46.42578125" style="734" customWidth="1"/>
    <col min="6" max="6" width="21.140625" style="734" bestFit="1" customWidth="1"/>
    <col min="7" max="7" width="62.5703125" style="731" customWidth="1"/>
    <col min="8" max="8" width="32.28515625" style="379" customWidth="1"/>
    <col min="9" max="9" width="21.140625" style="378" bestFit="1" customWidth="1"/>
    <col min="10" max="10" width="30" style="378" customWidth="1"/>
    <col min="11" max="11" width="2.42578125" style="734" customWidth="1"/>
    <col min="12" max="16384" width="9.140625" style="734"/>
  </cols>
  <sheetData>
    <row r="1" spans="1:12">
      <c r="A1" s="733" t="s">
        <v>345</v>
      </c>
      <c r="H1" s="738"/>
      <c r="I1" s="738"/>
      <c r="J1" s="743"/>
    </row>
    <row r="2" spans="1:12" ht="16.5" thickBot="1">
      <c r="H2" s="737"/>
      <c r="I2" s="737"/>
      <c r="J2" s="744"/>
    </row>
    <row r="3" spans="1:12">
      <c r="A3" s="1243" t="s">
        <v>59</v>
      </c>
      <c r="B3" s="1244" t="s">
        <v>60</v>
      </c>
      <c r="C3" s="880"/>
      <c r="D3" s="881"/>
      <c r="E3" s="1240" t="s">
        <v>189</v>
      </c>
      <c r="F3" s="1241"/>
      <c r="H3" s="1240" t="s">
        <v>189</v>
      </c>
      <c r="I3" s="1241"/>
      <c r="J3" s="1242" t="s">
        <v>350</v>
      </c>
    </row>
    <row r="4" spans="1:12">
      <c r="A4" s="1204"/>
      <c r="B4" s="1206"/>
      <c r="C4" s="882" t="s">
        <v>464</v>
      </c>
      <c r="D4" s="883" t="s">
        <v>463</v>
      </c>
      <c r="E4" s="1210"/>
      <c r="F4" s="1211"/>
      <c r="H4" s="1210"/>
      <c r="I4" s="1211"/>
      <c r="J4" s="1242"/>
    </row>
    <row r="5" spans="1:12" ht="16.5" thickBot="1">
      <c r="A5" s="1205"/>
      <c r="B5" s="1207"/>
      <c r="C5" s="884"/>
      <c r="D5" s="885"/>
      <c r="E5" s="652" t="s">
        <v>10</v>
      </c>
      <c r="F5" s="653" t="s">
        <v>42</v>
      </c>
      <c r="G5" s="732" t="s">
        <v>346</v>
      </c>
      <c r="H5" s="652" t="s">
        <v>10</v>
      </c>
      <c r="I5" s="653" t="s">
        <v>42</v>
      </c>
      <c r="J5" s="1242"/>
      <c r="L5" s="735" t="s">
        <v>313</v>
      </c>
    </row>
    <row r="6" spans="1:12">
      <c r="A6" s="674">
        <v>59.712699999999998</v>
      </c>
      <c r="B6" s="675" t="s">
        <v>251</v>
      </c>
      <c r="C6" s="621" t="str">
        <f>CONCATENATE(A6,", ",B6)</f>
        <v>59.7127, -154.21400</v>
      </c>
      <c r="D6" s="621" t="s">
        <v>294</v>
      </c>
      <c r="E6" s="650" t="s">
        <v>171</v>
      </c>
      <c r="F6" s="651" t="s">
        <v>123</v>
      </c>
      <c r="H6" s="650" t="s">
        <v>171</v>
      </c>
      <c r="I6" s="651" t="s">
        <v>123</v>
      </c>
      <c r="J6" s="739">
        <v>6</v>
      </c>
      <c r="L6" s="734" t="s">
        <v>311</v>
      </c>
    </row>
    <row r="7" spans="1:12">
      <c r="A7" s="676" t="s">
        <v>252</v>
      </c>
      <c r="B7" s="677" t="s">
        <v>253</v>
      </c>
      <c r="C7" s="621" t="str">
        <f t="shared" ref="C7:C21" si="0">CONCATENATE(A7,", ",B7)</f>
        <v>59.71176, -154.23025</v>
      </c>
      <c r="D7" s="621" t="s">
        <v>295</v>
      </c>
      <c r="E7" s="633" t="s">
        <v>214</v>
      </c>
      <c r="F7" s="633" t="s">
        <v>191</v>
      </c>
      <c r="H7" s="633" t="s">
        <v>214</v>
      </c>
      <c r="I7" s="634" t="s">
        <v>191</v>
      </c>
      <c r="J7" s="739">
        <v>0</v>
      </c>
      <c r="L7" s="736" t="s">
        <v>331</v>
      </c>
    </row>
    <row r="8" spans="1:12">
      <c r="A8" s="676" t="s">
        <v>254</v>
      </c>
      <c r="B8" s="677" t="s">
        <v>255</v>
      </c>
      <c r="C8" s="621" t="str">
        <f t="shared" si="0"/>
        <v>59.72656, -154.23298</v>
      </c>
      <c r="D8" s="621" t="s">
        <v>296</v>
      </c>
      <c r="E8" s="633" t="s">
        <v>215</v>
      </c>
      <c r="F8" s="633" t="s">
        <v>192</v>
      </c>
      <c r="H8" s="633" t="s">
        <v>215</v>
      </c>
      <c r="I8" s="634" t="s">
        <v>192</v>
      </c>
      <c r="J8" s="739">
        <v>48</v>
      </c>
      <c r="L8" s="736" t="s">
        <v>309</v>
      </c>
    </row>
    <row r="9" spans="1:12" ht="15.75" hidden="1" customHeight="1">
      <c r="A9" s="676"/>
      <c r="B9" s="677"/>
      <c r="C9" s="621"/>
      <c r="D9" s="621"/>
      <c r="E9" s="670"/>
      <c r="F9" s="671"/>
      <c r="H9" s="624" t="s">
        <v>43</v>
      </c>
      <c r="I9" s="624" t="s">
        <v>9</v>
      </c>
      <c r="J9" s="739"/>
      <c r="L9" s="736"/>
    </row>
    <row r="10" spans="1:12" s="888" customFormat="1">
      <c r="A10" s="678">
        <v>59.711150000000004</v>
      </c>
      <c r="B10" s="623">
        <v>-154.34326999999999</v>
      </c>
      <c r="C10" s="621" t="str">
        <f t="shared" si="0"/>
        <v>59.71115, -154.34327</v>
      </c>
      <c r="D10" s="621" t="s">
        <v>297</v>
      </c>
      <c r="E10" s="624" t="s">
        <v>289</v>
      </c>
      <c r="F10" s="625" t="s">
        <v>9</v>
      </c>
      <c r="G10" s="887" t="s">
        <v>347</v>
      </c>
      <c r="H10" s="624" t="s">
        <v>213</v>
      </c>
      <c r="I10" s="624" t="s">
        <v>9</v>
      </c>
      <c r="J10" s="739">
        <v>1144</v>
      </c>
      <c r="L10" s="888" t="s">
        <v>310</v>
      </c>
    </row>
    <row r="11" spans="1:12">
      <c r="A11" s="679" t="s">
        <v>256</v>
      </c>
      <c r="B11" s="680" t="s">
        <v>257</v>
      </c>
      <c r="C11" s="621" t="str">
        <f t="shared" si="0"/>
        <v>59.72541, -154.36240</v>
      </c>
      <c r="D11" s="621" t="s">
        <v>298</v>
      </c>
      <c r="E11" s="633" t="s">
        <v>199</v>
      </c>
      <c r="F11" s="633" t="s">
        <v>210</v>
      </c>
      <c r="H11" s="633" t="s">
        <v>199</v>
      </c>
      <c r="I11" s="634" t="s">
        <v>210</v>
      </c>
      <c r="J11" s="739">
        <v>0</v>
      </c>
      <c r="L11" s="736" t="s">
        <v>309</v>
      </c>
    </row>
    <row r="12" spans="1:12">
      <c r="A12" s="679" t="s">
        <v>258</v>
      </c>
      <c r="B12" s="680" t="s">
        <v>259</v>
      </c>
      <c r="C12" s="621" t="str">
        <f t="shared" si="0"/>
        <v>59.71143, -154.38701</v>
      </c>
      <c r="D12" s="621" t="s">
        <v>299</v>
      </c>
      <c r="E12" s="633" t="s">
        <v>200</v>
      </c>
      <c r="F12" s="633" t="s">
        <v>211</v>
      </c>
      <c r="H12" s="633" t="s">
        <v>200</v>
      </c>
      <c r="I12" s="634" t="s">
        <v>211</v>
      </c>
      <c r="J12" s="739">
        <v>0</v>
      </c>
      <c r="L12" s="736" t="s">
        <v>309</v>
      </c>
    </row>
    <row r="13" spans="1:12">
      <c r="A13" s="679" t="s">
        <v>260</v>
      </c>
      <c r="B13" s="680" t="s">
        <v>261</v>
      </c>
      <c r="C13" s="621" t="str">
        <f t="shared" si="0"/>
        <v>59.73531, -154.46089</v>
      </c>
      <c r="D13" s="621" t="s">
        <v>300</v>
      </c>
      <c r="E13" s="633" t="s">
        <v>201</v>
      </c>
      <c r="F13" s="633" t="s">
        <v>212</v>
      </c>
      <c r="H13" s="633" t="s">
        <v>201</v>
      </c>
      <c r="I13" s="634" t="s">
        <v>212</v>
      </c>
      <c r="J13" s="739">
        <v>45</v>
      </c>
      <c r="L13" s="736" t="s">
        <v>309</v>
      </c>
    </row>
    <row r="14" spans="1:12" ht="15.75" customHeight="1">
      <c r="A14" s="679" t="s">
        <v>262</v>
      </c>
      <c r="B14" s="680" t="s">
        <v>263</v>
      </c>
      <c r="C14" s="621" t="str">
        <f t="shared" si="0"/>
        <v>59.71450 , -154.39301</v>
      </c>
      <c r="D14" s="621" t="s">
        <v>301</v>
      </c>
      <c r="E14" s="633" t="s">
        <v>354</v>
      </c>
      <c r="F14" s="730" t="s">
        <v>351</v>
      </c>
      <c r="G14" s="749" t="s">
        <v>348</v>
      </c>
      <c r="H14" s="633" t="s">
        <v>53</v>
      </c>
      <c r="I14" s="748" t="s">
        <v>351</v>
      </c>
      <c r="J14" s="739">
        <v>749</v>
      </c>
      <c r="L14" s="734" t="s">
        <v>311</v>
      </c>
    </row>
    <row r="15" spans="1:12" hidden="1">
      <c r="A15" s="679"/>
      <c r="B15" s="680"/>
      <c r="C15" s="621" t="str">
        <f t="shared" si="0"/>
        <v xml:space="preserve">, </v>
      </c>
      <c r="D15" s="621" t="s">
        <v>302</v>
      </c>
      <c r="E15" s="633" t="s">
        <v>54</v>
      </c>
      <c r="F15" s="634" t="s">
        <v>134</v>
      </c>
      <c r="G15" s="749"/>
      <c r="H15" s="633" t="s">
        <v>54</v>
      </c>
      <c r="I15" s="671" t="s">
        <v>134</v>
      </c>
      <c r="J15" s="739">
        <v>53</v>
      </c>
      <c r="L15" s="734" t="s">
        <v>311</v>
      </c>
    </row>
    <row r="16" spans="1:12">
      <c r="A16" s="681" t="s">
        <v>266</v>
      </c>
      <c r="B16" s="682" t="s">
        <v>267</v>
      </c>
      <c r="C16" s="621" t="str">
        <f t="shared" si="0"/>
        <v>59.74930, -154.43800</v>
      </c>
      <c r="D16" s="621" t="s">
        <v>303</v>
      </c>
      <c r="E16" s="633" t="s">
        <v>355</v>
      </c>
      <c r="F16" s="730" t="s">
        <v>344</v>
      </c>
      <c r="H16" s="633" t="s">
        <v>339</v>
      </c>
      <c r="I16" s="671" t="s">
        <v>218</v>
      </c>
      <c r="J16" s="739">
        <v>1755</v>
      </c>
      <c r="L16" s="734" t="s">
        <v>312</v>
      </c>
    </row>
    <row r="17" spans="1:26">
      <c r="A17" s="679" t="s">
        <v>268</v>
      </c>
      <c r="B17" s="680" t="s">
        <v>269</v>
      </c>
      <c r="C17" s="621" t="str">
        <f t="shared" si="0"/>
        <v>59.73200 , -154.48700</v>
      </c>
      <c r="D17" s="621" t="s">
        <v>304</v>
      </c>
      <c r="E17" s="633" t="s">
        <v>176</v>
      </c>
      <c r="F17" s="634" t="s">
        <v>5</v>
      </c>
      <c r="H17" s="633" t="s">
        <v>176</v>
      </c>
      <c r="I17" s="634" t="s">
        <v>5</v>
      </c>
      <c r="J17" s="739">
        <v>19</v>
      </c>
      <c r="L17" s="734" t="s">
        <v>311</v>
      </c>
    </row>
    <row r="18" spans="1:26">
      <c r="A18" s="679" t="s">
        <v>272</v>
      </c>
      <c r="B18" s="680" t="s">
        <v>273</v>
      </c>
      <c r="C18" s="621" t="str">
        <f t="shared" si="0"/>
        <v>59.72980, -154.49500</v>
      </c>
      <c r="D18" s="621" t="s">
        <v>305</v>
      </c>
      <c r="E18" s="633" t="s">
        <v>45</v>
      </c>
      <c r="F18" s="634" t="s">
        <v>7</v>
      </c>
      <c r="H18" s="633" t="s">
        <v>45</v>
      </c>
      <c r="I18" s="634" t="s">
        <v>7</v>
      </c>
      <c r="J18" s="739">
        <v>2</v>
      </c>
      <c r="L18" s="734" t="s">
        <v>311</v>
      </c>
    </row>
    <row r="19" spans="1:26" ht="15.75" customHeight="1">
      <c r="A19" s="679" t="s">
        <v>274</v>
      </c>
      <c r="B19" s="680" t="s">
        <v>275</v>
      </c>
      <c r="C19" s="621" t="str">
        <f t="shared" si="0"/>
        <v>59.55880 , -154.85500</v>
      </c>
      <c r="D19" s="621" t="s">
        <v>306</v>
      </c>
      <c r="E19" s="633" t="s">
        <v>353</v>
      </c>
      <c r="F19" s="730" t="s">
        <v>352</v>
      </c>
      <c r="G19" s="750" t="s">
        <v>349</v>
      </c>
      <c r="H19" s="633" t="s">
        <v>52</v>
      </c>
      <c r="I19" s="748" t="s">
        <v>352</v>
      </c>
      <c r="J19" s="739">
        <v>1212</v>
      </c>
      <c r="L19" s="734" t="s">
        <v>311</v>
      </c>
    </row>
    <row r="20" spans="1:26" hidden="1">
      <c r="A20" s="679"/>
      <c r="B20" s="680"/>
      <c r="C20" s="621" t="str">
        <f t="shared" si="0"/>
        <v xml:space="preserve">, </v>
      </c>
      <c r="D20" s="621" t="s">
        <v>307</v>
      </c>
      <c r="E20" s="633" t="s">
        <v>51</v>
      </c>
      <c r="F20" s="634" t="s">
        <v>138</v>
      </c>
      <c r="G20" s="750"/>
      <c r="H20" s="633" t="s">
        <v>51</v>
      </c>
      <c r="I20" s="671" t="s">
        <v>138</v>
      </c>
      <c r="J20" s="739">
        <v>98</v>
      </c>
      <c r="L20" s="734" t="s">
        <v>311</v>
      </c>
    </row>
    <row r="21" spans="1:26">
      <c r="A21" s="683" t="s">
        <v>278</v>
      </c>
      <c r="B21" s="684" t="s">
        <v>279</v>
      </c>
      <c r="C21" s="621" t="str">
        <f t="shared" si="0"/>
        <v>59.52810 , -154.85200</v>
      </c>
      <c r="D21" s="647" t="s">
        <v>308</v>
      </c>
      <c r="E21" s="635" t="s">
        <v>46</v>
      </c>
      <c r="F21" s="636" t="s">
        <v>8</v>
      </c>
      <c r="H21" s="635" t="s">
        <v>46</v>
      </c>
      <c r="I21" s="636" t="s">
        <v>8</v>
      </c>
      <c r="J21" s="739">
        <v>0</v>
      </c>
      <c r="L21" s="734" t="s">
        <v>311</v>
      </c>
    </row>
    <row r="22" spans="1:26">
      <c r="A22" s="679"/>
      <c r="B22" s="680"/>
      <c r="C22" s="391"/>
      <c r="D22" s="391"/>
      <c r="E22" s="637"/>
      <c r="F22" s="637" t="s">
        <v>377</v>
      </c>
      <c r="H22" s="637"/>
      <c r="I22" s="672" t="s">
        <v>225</v>
      </c>
      <c r="J22" s="739">
        <v>93</v>
      </c>
      <c r="L22" s="734" t="s">
        <v>314</v>
      </c>
    </row>
    <row r="23" spans="1:26">
      <c r="A23" s="856" t="s">
        <v>315</v>
      </c>
      <c r="B23" s="856"/>
      <c r="C23" s="856"/>
      <c r="D23" s="856"/>
      <c r="E23" s="856"/>
      <c r="F23" s="856"/>
      <c r="H23" s="537"/>
      <c r="I23" s="537"/>
      <c r="J23" s="739"/>
    </row>
    <row r="24" spans="1:26" s="857" customFormat="1" ht="18">
      <c r="F24" s="858"/>
      <c r="G24" s="859"/>
      <c r="H24" s="860"/>
      <c r="I24" s="860"/>
      <c r="J24" s="861"/>
    </row>
    <row r="25" spans="1:26" ht="21" thickBot="1">
      <c r="A25" s="852"/>
      <c r="B25" s="852"/>
      <c r="C25" s="852"/>
      <c r="D25" s="852"/>
      <c r="E25" s="852"/>
      <c r="F25" s="852"/>
      <c r="G25" s="853"/>
      <c r="H25" s="854"/>
      <c r="I25" s="854"/>
      <c r="J25" s="855"/>
      <c r="K25" s="852"/>
      <c r="L25" s="852"/>
      <c r="M25" s="852"/>
      <c r="N25" s="852"/>
      <c r="O25" s="852"/>
      <c r="P25" s="852"/>
      <c r="Q25" s="852"/>
      <c r="R25" s="852"/>
      <c r="S25" s="852"/>
      <c r="T25" s="852"/>
      <c r="U25" s="852"/>
      <c r="V25" s="852"/>
      <c r="W25" s="852"/>
      <c r="X25" s="852"/>
      <c r="Y25" s="852"/>
      <c r="Z25" s="852"/>
    </row>
    <row r="26" spans="1:26">
      <c r="J26" s="739"/>
    </row>
    <row r="27" spans="1:26" ht="21.75" customHeight="1">
      <c r="A27" s="867" t="s">
        <v>408</v>
      </c>
      <c r="B27" s="715"/>
      <c r="C27" s="715"/>
      <c r="D27" s="715"/>
      <c r="E27" s="831"/>
      <c r="J27" s="739"/>
    </row>
    <row r="28" spans="1:26" ht="16.5" thickBot="1">
      <c r="A28" s="842" t="s">
        <v>379</v>
      </c>
      <c r="B28" s="726" t="s">
        <v>421</v>
      </c>
      <c r="C28" s="726" t="s">
        <v>422</v>
      </c>
      <c r="D28" s="726" t="s">
        <v>426</v>
      </c>
      <c r="E28" s="843" t="s">
        <v>425</v>
      </c>
      <c r="H28" s="378"/>
      <c r="J28" s="739"/>
    </row>
    <row r="29" spans="1:26">
      <c r="A29" s="375" t="s">
        <v>171</v>
      </c>
      <c r="B29" s="838" t="s">
        <v>409</v>
      </c>
      <c r="C29" s="375" t="s">
        <v>123</v>
      </c>
      <c r="D29" s="375" t="s">
        <v>423</v>
      </c>
      <c r="E29" s="839" t="s">
        <v>423</v>
      </c>
      <c r="J29" s="739"/>
    </row>
    <row r="30" spans="1:26">
      <c r="A30" s="374" t="s">
        <v>172</v>
      </c>
      <c r="B30" s="834" t="s">
        <v>410</v>
      </c>
      <c r="C30" s="374" t="s">
        <v>168</v>
      </c>
      <c r="D30" s="374" t="s">
        <v>423</v>
      </c>
      <c r="E30" s="832" t="s">
        <v>428</v>
      </c>
      <c r="H30" s="378"/>
      <c r="J30" s="739"/>
    </row>
    <row r="31" spans="1:26">
      <c r="A31" s="374" t="s">
        <v>173</v>
      </c>
      <c r="B31" s="834" t="s">
        <v>411</v>
      </c>
      <c r="C31" s="374" t="s">
        <v>134</v>
      </c>
      <c r="D31" s="374" t="s">
        <v>423</v>
      </c>
      <c r="E31" s="832" t="s">
        <v>428</v>
      </c>
      <c r="H31" s="378"/>
      <c r="J31" s="739"/>
    </row>
    <row r="32" spans="1:26">
      <c r="A32" s="374" t="s">
        <v>174</v>
      </c>
      <c r="B32" s="834" t="s">
        <v>412</v>
      </c>
      <c r="C32" s="374" t="s">
        <v>3</v>
      </c>
      <c r="D32" s="374" t="s">
        <v>423</v>
      </c>
      <c r="E32" s="832" t="s">
        <v>429</v>
      </c>
      <c r="J32" s="739"/>
    </row>
    <row r="33" spans="1:26">
      <c r="A33" s="374" t="s">
        <v>175</v>
      </c>
      <c r="B33" s="834" t="s">
        <v>413</v>
      </c>
      <c r="C33" s="374" t="s">
        <v>4</v>
      </c>
      <c r="D33" s="374" t="s">
        <v>423</v>
      </c>
      <c r="E33" s="832" t="s">
        <v>429</v>
      </c>
      <c r="J33" s="739"/>
    </row>
    <row r="34" spans="1:26">
      <c r="A34" s="374" t="s">
        <v>176</v>
      </c>
      <c r="B34" s="834" t="s">
        <v>414</v>
      </c>
      <c r="C34" s="374" t="s">
        <v>5</v>
      </c>
      <c r="D34" s="374" t="s">
        <v>423</v>
      </c>
      <c r="E34" s="832" t="s">
        <v>423</v>
      </c>
      <c r="J34" s="739"/>
    </row>
    <row r="35" spans="1:26">
      <c r="A35" s="374" t="s">
        <v>177</v>
      </c>
      <c r="B35" s="834" t="s">
        <v>415</v>
      </c>
      <c r="C35" s="374" t="s">
        <v>137</v>
      </c>
      <c r="D35" s="374" t="s">
        <v>423</v>
      </c>
      <c r="E35" s="832" t="s">
        <v>430</v>
      </c>
      <c r="J35" s="739"/>
    </row>
    <row r="36" spans="1:26">
      <c r="A36" s="374" t="s">
        <v>178</v>
      </c>
      <c r="B36" s="834" t="s">
        <v>416</v>
      </c>
      <c r="C36" s="374" t="s">
        <v>431</v>
      </c>
      <c r="D36" s="374" t="s">
        <v>423</v>
      </c>
      <c r="E36" s="921" t="s">
        <v>562</v>
      </c>
      <c r="J36" s="739"/>
    </row>
    <row r="37" spans="1:26">
      <c r="A37" s="374" t="s">
        <v>179</v>
      </c>
      <c r="B37" s="834" t="s">
        <v>417</v>
      </c>
      <c r="C37" s="374" t="s">
        <v>138</v>
      </c>
      <c r="D37" s="374" t="s">
        <v>423</v>
      </c>
      <c r="E37" s="832" t="s">
        <v>430</v>
      </c>
      <c r="J37" s="739"/>
    </row>
    <row r="38" spans="1:26">
      <c r="A38" s="374" t="s">
        <v>183</v>
      </c>
      <c r="B38" s="834" t="s">
        <v>418</v>
      </c>
      <c r="C38" s="374" t="s">
        <v>433</v>
      </c>
      <c r="D38" s="920" t="s">
        <v>424</v>
      </c>
      <c r="E38" s="832" t="s">
        <v>424</v>
      </c>
      <c r="J38" s="739"/>
    </row>
    <row r="39" spans="1:26">
      <c r="A39" s="374" t="s">
        <v>184</v>
      </c>
      <c r="B39" s="834" t="s">
        <v>419</v>
      </c>
      <c r="C39" s="374" t="s">
        <v>433</v>
      </c>
      <c r="D39" s="920" t="s">
        <v>424</v>
      </c>
      <c r="E39" s="832" t="s">
        <v>424</v>
      </c>
      <c r="J39" s="739"/>
    </row>
    <row r="40" spans="1:26">
      <c r="A40" s="830" t="s">
        <v>185</v>
      </c>
      <c r="B40" s="834" t="s">
        <v>420</v>
      </c>
      <c r="C40" s="374" t="s">
        <v>433</v>
      </c>
      <c r="D40" s="920" t="s">
        <v>424</v>
      </c>
      <c r="E40" s="832" t="s">
        <v>424</v>
      </c>
      <c r="J40" s="739"/>
    </row>
    <row r="41" spans="1:26">
      <c r="A41" t="s">
        <v>427</v>
      </c>
      <c r="B41" s="715"/>
      <c r="C41" s="715"/>
      <c r="D41" s="715"/>
      <c r="E41" s="831"/>
      <c r="J41" s="739"/>
    </row>
    <row r="42" spans="1:26">
      <c r="J42" s="739"/>
    </row>
    <row r="43" spans="1:26" hidden="1">
      <c r="J43" s="739"/>
    </row>
    <row r="44" spans="1:26" ht="16.5" hidden="1" thickBot="1">
      <c r="A44" s="852"/>
      <c r="B44" s="852"/>
      <c r="C44" s="852"/>
      <c r="D44" s="852"/>
      <c r="E44" s="852"/>
      <c r="F44" s="852"/>
      <c r="G44" s="853"/>
      <c r="H44" s="862"/>
      <c r="I44" s="863"/>
      <c r="J44" s="864"/>
      <c r="K44" s="852"/>
      <c r="L44" s="852"/>
      <c r="M44" s="852"/>
      <c r="N44" s="852"/>
      <c r="O44" s="852"/>
      <c r="P44" s="852"/>
      <c r="Q44" s="852"/>
      <c r="R44" s="852"/>
      <c r="S44" s="852"/>
      <c r="T44" s="852"/>
      <c r="U44" s="852"/>
      <c r="V44" s="852"/>
      <c r="W44" s="852"/>
      <c r="X44" s="852"/>
      <c r="Y44" s="852"/>
      <c r="Z44" s="852"/>
    </row>
    <row r="45" spans="1:26" hidden="1">
      <c r="J45" s="739"/>
    </row>
    <row r="46" spans="1:26" hidden="1">
      <c r="A46" s="878" t="s">
        <v>436</v>
      </c>
      <c r="B46" s="715"/>
      <c r="C46" s="715"/>
      <c r="D46" s="715"/>
      <c r="E46" s="831"/>
      <c r="F46" s="831"/>
      <c r="J46" s="739"/>
    </row>
    <row r="47" spans="1:26" hidden="1">
      <c r="A47"/>
      <c r="B47" s="715"/>
      <c r="C47" s="715"/>
      <c r="D47" s="715"/>
      <c r="E47" s="831"/>
      <c r="F47" s="831"/>
      <c r="J47" s="739"/>
    </row>
    <row r="48" spans="1:26" hidden="1">
      <c r="A48" s="877" t="s">
        <v>437</v>
      </c>
      <c r="B48" s="715"/>
      <c r="C48" s="836"/>
      <c r="D48" s="836"/>
      <c r="E48" s="831"/>
      <c r="F48" s="831"/>
      <c r="J48" s="739"/>
    </row>
    <row r="49" spans="1:10" hidden="1">
      <c r="A49" s="872" t="s">
        <v>438</v>
      </c>
      <c r="B49" s="874"/>
      <c r="C49" s="831" t="s">
        <v>449</v>
      </c>
      <c r="D49" s="831" t="s">
        <v>379</v>
      </c>
      <c r="E49" s="831"/>
      <c r="F49" s="831"/>
      <c r="J49" s="739"/>
    </row>
    <row r="50" spans="1:10" hidden="1">
      <c r="A50" s="9" t="s">
        <v>439</v>
      </c>
      <c r="B50" s="875"/>
      <c r="C50" s="831" t="s">
        <v>457</v>
      </c>
      <c r="D50" s="831" t="s">
        <v>450</v>
      </c>
      <c r="E50" s="731"/>
      <c r="F50" s="379"/>
      <c r="G50" s="378"/>
      <c r="H50" s="378"/>
      <c r="I50" s="734"/>
      <c r="J50" s="734"/>
    </row>
    <row r="51" spans="1:10" hidden="1">
      <c r="A51" s="9" t="s">
        <v>440</v>
      </c>
      <c r="B51" s="875"/>
      <c r="C51" s="831" t="s">
        <v>457</v>
      </c>
      <c r="D51" s="831"/>
      <c r="E51" s="731"/>
      <c r="F51" s="379"/>
      <c r="G51" s="378"/>
      <c r="H51" s="378"/>
      <c r="I51" s="734"/>
      <c r="J51" s="734"/>
    </row>
    <row r="52" spans="1:10" hidden="1">
      <c r="A52" s="9" t="s">
        <v>441</v>
      </c>
      <c r="B52" s="875"/>
      <c r="C52" s="831" t="s">
        <v>457</v>
      </c>
      <c r="D52" s="831"/>
      <c r="E52" s="731"/>
      <c r="F52" s="379"/>
      <c r="G52" s="378"/>
      <c r="H52" s="378"/>
      <c r="I52" s="734"/>
      <c r="J52" s="734"/>
    </row>
    <row r="53" spans="1:10" hidden="1">
      <c r="A53" s="9"/>
      <c r="B53" s="875"/>
      <c r="C53" s="831"/>
      <c r="D53" s="831"/>
      <c r="E53" s="731"/>
      <c r="F53" s="379"/>
      <c r="G53" s="378"/>
      <c r="H53" s="378"/>
      <c r="I53" s="734"/>
      <c r="J53" s="734"/>
    </row>
    <row r="54" spans="1:10" hidden="1">
      <c r="A54" s="9" t="s">
        <v>442</v>
      </c>
      <c r="B54" s="875"/>
      <c r="C54" s="831" t="s">
        <v>457</v>
      </c>
      <c r="D54" s="831" t="s">
        <v>451</v>
      </c>
      <c r="E54" s="731"/>
      <c r="F54" s="379"/>
      <c r="G54" s="378"/>
      <c r="H54" s="378"/>
      <c r="I54" s="734"/>
      <c r="J54" s="734"/>
    </row>
    <row r="55" spans="1:10" hidden="1">
      <c r="A55" s="9" t="s">
        <v>444</v>
      </c>
      <c r="B55" s="875"/>
      <c r="C55" s="831" t="s">
        <v>457</v>
      </c>
      <c r="D55" s="831"/>
      <c r="E55" s="731"/>
      <c r="F55" s="379"/>
      <c r="G55" s="378"/>
      <c r="H55" s="378"/>
      <c r="I55" s="734"/>
      <c r="J55" s="734"/>
    </row>
    <row r="56" spans="1:10" hidden="1">
      <c r="A56" s="9" t="s">
        <v>443</v>
      </c>
      <c r="B56" s="875"/>
      <c r="C56" s="831" t="s">
        <v>457</v>
      </c>
      <c r="D56" s="831"/>
      <c r="E56" s="731"/>
      <c r="F56" s="379"/>
      <c r="G56" s="378"/>
      <c r="H56" s="378"/>
      <c r="I56" s="734"/>
      <c r="J56" s="734"/>
    </row>
    <row r="57" spans="1:10" hidden="1">
      <c r="A57" s="9"/>
      <c r="B57" s="875"/>
      <c r="C57" s="831"/>
      <c r="D57" s="831"/>
      <c r="E57" s="731"/>
      <c r="F57" s="379"/>
      <c r="G57" s="378"/>
      <c r="H57" s="378"/>
      <c r="I57" s="734"/>
      <c r="J57" s="734"/>
    </row>
    <row r="58" spans="1:10" hidden="1">
      <c r="A58" s="872" t="s">
        <v>445</v>
      </c>
      <c r="B58" s="874"/>
      <c r="C58" s="831"/>
      <c r="D58" s="831"/>
      <c r="E58" s="731"/>
      <c r="F58" s="379"/>
      <c r="G58" s="378"/>
      <c r="H58" s="378"/>
      <c r="I58" s="734"/>
      <c r="J58" s="734"/>
    </row>
    <row r="59" spans="1:10" hidden="1">
      <c r="A59" s="9" t="s">
        <v>446</v>
      </c>
      <c r="B59" s="875"/>
      <c r="C59" s="715" t="s">
        <v>416</v>
      </c>
      <c r="D59" s="831" t="s">
        <v>452</v>
      </c>
      <c r="E59" s="731"/>
      <c r="F59" s="379"/>
      <c r="G59" s="378"/>
      <c r="H59" s="378"/>
      <c r="I59" s="734"/>
      <c r="J59" s="734"/>
    </row>
    <row r="60" spans="1:10" hidden="1">
      <c r="A60" s="9" t="s">
        <v>447</v>
      </c>
      <c r="B60" s="875"/>
      <c r="C60" s="715" t="s">
        <v>456</v>
      </c>
      <c r="D60" s="831" t="s">
        <v>453</v>
      </c>
      <c r="E60" s="731"/>
      <c r="F60" s="379"/>
      <c r="G60" s="378"/>
      <c r="H60" s="378"/>
      <c r="I60" s="734"/>
      <c r="J60" s="734"/>
    </row>
    <row r="61" spans="1:10" hidden="1">
      <c r="A61" s="18"/>
      <c r="B61" s="817"/>
      <c r="C61" s="831"/>
      <c r="D61" s="831"/>
      <c r="E61" s="731"/>
      <c r="F61" s="379"/>
      <c r="G61" s="378"/>
      <c r="H61" s="378"/>
      <c r="I61" s="734"/>
      <c r="J61" s="734"/>
    </row>
    <row r="62" spans="1:10" hidden="1">
      <c r="E62" s="731"/>
      <c r="F62" s="379"/>
      <c r="G62" s="378"/>
      <c r="H62" s="378"/>
      <c r="I62" s="734"/>
      <c r="J62" s="734"/>
    </row>
    <row r="63" spans="1:10">
      <c r="A63" s="848"/>
      <c r="B63" s="848"/>
      <c r="C63" s="848"/>
      <c r="D63" s="848"/>
      <c r="E63" s="731"/>
      <c r="F63" s="379"/>
      <c r="G63" s="378"/>
      <c r="H63" s="378"/>
      <c r="I63" s="734"/>
      <c r="J63" s="734"/>
    </row>
    <row r="64" spans="1:10" s="879" customFormat="1" ht="33.75" customHeight="1" thickBot="1">
      <c r="A64" s="849" t="s">
        <v>458</v>
      </c>
      <c r="B64" s="849" t="s">
        <v>421</v>
      </c>
      <c r="C64" s="849" t="s">
        <v>465</v>
      </c>
      <c r="D64" s="849" t="s">
        <v>426</v>
      </c>
      <c r="E64" s="849" t="s">
        <v>425</v>
      </c>
      <c r="F64" s="731"/>
      <c r="G64" s="731"/>
      <c r="H64" s="731"/>
    </row>
    <row r="65" spans="1:26">
      <c r="A65" s="850" t="s">
        <v>459</v>
      </c>
      <c r="B65" s="889"/>
      <c r="C65" s="889"/>
      <c r="D65" s="889"/>
      <c r="E65" s="889" t="s">
        <v>467</v>
      </c>
      <c r="F65" s="379"/>
      <c r="G65" s="378"/>
      <c r="H65" s="378"/>
      <c r="I65" s="734"/>
      <c r="J65" s="734"/>
    </row>
    <row r="66" spans="1:26">
      <c r="A66" s="851" t="s">
        <v>460</v>
      </c>
      <c r="B66" s="886"/>
      <c r="C66" s="886"/>
      <c r="D66" s="886"/>
      <c r="E66" s="886" t="s">
        <v>467</v>
      </c>
      <c r="F66" s="379"/>
      <c r="G66" s="378"/>
      <c r="H66" s="378"/>
      <c r="I66" s="734"/>
      <c r="J66" s="734"/>
    </row>
    <row r="67" spans="1:26">
      <c r="A67" s="851" t="s">
        <v>461</v>
      </c>
      <c r="B67" s="886"/>
      <c r="C67" s="886"/>
      <c r="D67" s="886"/>
      <c r="E67" s="886" t="s">
        <v>468</v>
      </c>
      <c r="F67" s="379"/>
      <c r="G67" s="378"/>
      <c r="H67" s="378"/>
      <c r="I67" s="734"/>
      <c r="J67" s="734"/>
    </row>
    <row r="68" spans="1:26">
      <c r="A68" s="851" t="s">
        <v>462</v>
      </c>
      <c r="B68" s="886"/>
      <c r="C68" s="886"/>
      <c r="D68" s="886"/>
      <c r="E68" s="886" t="s">
        <v>468</v>
      </c>
      <c r="F68" s="379"/>
      <c r="G68" s="378"/>
      <c r="H68" s="378"/>
      <c r="I68" s="734"/>
      <c r="J68" s="734"/>
    </row>
    <row r="69" spans="1:26">
      <c r="A69" s="851" t="s">
        <v>452</v>
      </c>
      <c r="B69" s="374" t="s">
        <v>416</v>
      </c>
      <c r="C69" s="851" t="s">
        <v>431</v>
      </c>
      <c r="D69" s="851" t="s">
        <v>423</v>
      </c>
      <c r="E69" s="886" t="s">
        <v>466</v>
      </c>
      <c r="F69" s="379"/>
      <c r="G69" s="378"/>
      <c r="H69" s="378"/>
      <c r="I69" s="734"/>
      <c r="J69" s="734"/>
    </row>
    <row r="70" spans="1:26">
      <c r="A70" s="851" t="s">
        <v>453</v>
      </c>
      <c r="B70" s="374" t="s">
        <v>456</v>
      </c>
      <c r="C70" s="851" t="s">
        <v>138</v>
      </c>
      <c r="D70" s="851" t="s">
        <v>423</v>
      </c>
      <c r="E70" s="851" t="s">
        <v>430</v>
      </c>
      <c r="F70" s="379"/>
      <c r="G70" s="378"/>
      <c r="H70" s="378"/>
      <c r="I70" s="734"/>
      <c r="J70" s="734"/>
    </row>
    <row r="71" spans="1:26">
      <c r="A71" s="848"/>
      <c r="B71" s="848"/>
      <c r="C71" s="848"/>
      <c r="D71" s="848"/>
      <c r="E71" s="848"/>
    </row>
    <row r="73" spans="1:26" ht="16.5" thickBot="1">
      <c r="A73" s="852"/>
      <c r="B73" s="852"/>
      <c r="C73" s="852"/>
      <c r="D73" s="852"/>
      <c r="E73" s="852"/>
      <c r="F73" s="852"/>
      <c r="G73" s="853"/>
      <c r="H73" s="862"/>
      <c r="I73" s="863"/>
      <c r="J73" s="863"/>
      <c r="K73" s="852"/>
      <c r="L73" s="852"/>
      <c r="M73" s="852"/>
      <c r="N73" s="852"/>
      <c r="O73" s="852"/>
      <c r="P73" s="852"/>
      <c r="Q73" s="852"/>
      <c r="R73" s="852"/>
      <c r="S73" s="852"/>
      <c r="T73" s="852"/>
      <c r="U73" s="852"/>
      <c r="V73" s="852"/>
      <c r="W73" s="852"/>
      <c r="X73" s="852"/>
      <c r="Y73" s="852"/>
      <c r="Z73" s="852"/>
    </row>
    <row r="75" spans="1:26">
      <c r="A75" s="908" t="s">
        <v>548</v>
      </c>
    </row>
    <row r="77" spans="1:26" ht="31.5" customHeight="1">
      <c r="A77" s="915" t="s">
        <v>549</v>
      </c>
      <c r="B77" s="915" t="s">
        <v>421</v>
      </c>
      <c r="C77" s="915" t="s">
        <v>555</v>
      </c>
      <c r="D77" s="915" t="s">
        <v>426</v>
      </c>
      <c r="E77" s="915" t="s">
        <v>425</v>
      </c>
      <c r="F77" s="734" t="s">
        <v>551</v>
      </c>
    </row>
    <row r="78" spans="1:26">
      <c r="A78" s="373" t="s">
        <v>473</v>
      </c>
      <c r="B78" s="833" t="s">
        <v>505</v>
      </c>
      <c r="C78" s="917" t="s">
        <v>123</v>
      </c>
      <c r="D78" s="848" t="s">
        <v>424</v>
      </c>
      <c r="E78" s="918" t="s">
        <v>556</v>
      </c>
      <c r="F78" s="857"/>
    </row>
    <row r="79" spans="1:26">
      <c r="A79" s="373" t="s">
        <v>475</v>
      </c>
      <c r="B79" s="833" t="s">
        <v>506</v>
      </c>
      <c r="C79" s="917" t="s">
        <v>211</v>
      </c>
      <c r="D79" s="848" t="s">
        <v>423</v>
      </c>
      <c r="E79" s="918" t="s">
        <v>557</v>
      </c>
      <c r="F79" s="857"/>
    </row>
    <row r="80" spans="1:26">
      <c r="A80" s="373" t="s">
        <v>477</v>
      </c>
      <c r="B80" s="833" t="s">
        <v>507</v>
      </c>
      <c r="C80" s="917" t="s">
        <v>134</v>
      </c>
      <c r="D80" s="848" t="s">
        <v>423</v>
      </c>
      <c r="E80" s="918" t="s">
        <v>428</v>
      </c>
      <c r="F80" s="857"/>
    </row>
    <row r="81" spans="1:6">
      <c r="A81" s="373" t="s">
        <v>479</v>
      </c>
      <c r="B81" s="833" t="s">
        <v>508</v>
      </c>
      <c r="C81" s="917" t="s">
        <v>3</v>
      </c>
      <c r="D81" s="848" t="s">
        <v>423</v>
      </c>
      <c r="E81" s="918" t="s">
        <v>429</v>
      </c>
      <c r="F81" s="857" t="s">
        <v>558</v>
      </c>
    </row>
    <row r="82" spans="1:6">
      <c r="A82" s="373" t="s">
        <v>481</v>
      </c>
      <c r="B82" s="833" t="s">
        <v>509</v>
      </c>
      <c r="C82" s="917" t="s">
        <v>4</v>
      </c>
      <c r="D82" s="848" t="s">
        <v>423</v>
      </c>
      <c r="E82" s="918" t="s">
        <v>429</v>
      </c>
      <c r="F82" s="857"/>
    </row>
    <row r="83" spans="1:6">
      <c r="A83" s="373" t="s">
        <v>483</v>
      </c>
      <c r="B83" s="833" t="s">
        <v>510</v>
      </c>
      <c r="C83" s="917" t="s">
        <v>7</v>
      </c>
      <c r="D83" s="848" t="s">
        <v>423</v>
      </c>
      <c r="E83" s="918" t="s">
        <v>553</v>
      </c>
      <c r="F83" s="857"/>
    </row>
    <row r="84" spans="1:6">
      <c r="A84" s="373" t="s">
        <v>485</v>
      </c>
      <c r="B84" s="833" t="s">
        <v>511</v>
      </c>
      <c r="C84" s="917" t="s">
        <v>137</v>
      </c>
      <c r="D84" s="848" t="s">
        <v>423</v>
      </c>
      <c r="E84" s="918" t="s">
        <v>430</v>
      </c>
      <c r="F84" s="857" t="s">
        <v>554</v>
      </c>
    </row>
    <row r="85" spans="1:6">
      <c r="A85" s="373" t="s">
        <v>486</v>
      </c>
      <c r="B85" s="833" t="s">
        <v>512</v>
      </c>
      <c r="C85" s="917" t="s">
        <v>431</v>
      </c>
      <c r="D85" s="848" t="s">
        <v>423</v>
      </c>
      <c r="E85" s="918" t="s">
        <v>559</v>
      </c>
      <c r="F85" s="857"/>
    </row>
    <row r="86" spans="1:6">
      <c r="A86" s="373" t="s">
        <v>488</v>
      </c>
      <c r="B86" s="833" t="s">
        <v>513</v>
      </c>
      <c r="C86" s="917" t="s">
        <v>138</v>
      </c>
      <c r="D86" s="848" t="s">
        <v>423</v>
      </c>
      <c r="E86" s="918" t="s">
        <v>430</v>
      </c>
      <c r="F86" s="857" t="s">
        <v>554</v>
      </c>
    </row>
    <row r="87" spans="1:6">
      <c r="A87" s="373" t="s">
        <v>490</v>
      </c>
      <c r="B87" s="833" t="s">
        <v>514</v>
      </c>
      <c r="C87" s="917" t="s">
        <v>291</v>
      </c>
      <c r="D87" s="848" t="s">
        <v>424</v>
      </c>
      <c r="E87" s="918" t="s">
        <v>559</v>
      </c>
      <c r="F87" s="857"/>
    </row>
    <row r="88" spans="1:6">
      <c r="A88" s="373" t="s">
        <v>492</v>
      </c>
      <c r="B88" s="833" t="s">
        <v>515</v>
      </c>
      <c r="C88" s="917" t="s">
        <v>291</v>
      </c>
      <c r="D88" s="848" t="s">
        <v>424</v>
      </c>
      <c r="E88" s="918" t="s">
        <v>559</v>
      </c>
      <c r="F88" s="857"/>
    </row>
    <row r="89" spans="1:6">
      <c r="A89" s="373" t="s">
        <v>493</v>
      </c>
      <c r="B89" s="833" t="s">
        <v>516</v>
      </c>
      <c r="C89" s="919" t="s">
        <v>50</v>
      </c>
      <c r="D89" s="848" t="s">
        <v>424</v>
      </c>
      <c r="E89" s="918" t="s">
        <v>561</v>
      </c>
      <c r="F89" s="857" t="s">
        <v>552</v>
      </c>
    </row>
    <row r="90" spans="1:6">
      <c r="A90" s="373" t="s">
        <v>495</v>
      </c>
      <c r="B90" s="833" t="s">
        <v>517</v>
      </c>
      <c r="C90" s="917" t="s">
        <v>8</v>
      </c>
      <c r="D90" s="848" t="s">
        <v>423</v>
      </c>
      <c r="E90" s="918" t="s">
        <v>423</v>
      </c>
      <c r="F90" s="857"/>
    </row>
    <row r="91" spans="1:6">
      <c r="A91" s="373" t="s">
        <v>497</v>
      </c>
      <c r="B91" s="833" t="s">
        <v>518</v>
      </c>
      <c r="C91" s="917" t="s">
        <v>9</v>
      </c>
      <c r="D91" s="848" t="s">
        <v>423</v>
      </c>
      <c r="E91" s="918" t="s">
        <v>423</v>
      </c>
      <c r="F91" s="857"/>
    </row>
    <row r="92" spans="1:6">
      <c r="A92" s="373" t="s">
        <v>498</v>
      </c>
      <c r="B92" s="833" t="s">
        <v>519</v>
      </c>
      <c r="C92" s="917" t="s">
        <v>192</v>
      </c>
      <c r="D92" s="848" t="s">
        <v>423</v>
      </c>
      <c r="E92" s="918" t="s">
        <v>423</v>
      </c>
      <c r="F92" s="857"/>
    </row>
    <row r="93" spans="1:6">
      <c r="A93" s="373" t="s">
        <v>499</v>
      </c>
      <c r="B93" s="833" t="s">
        <v>520</v>
      </c>
      <c r="C93" s="916" t="s">
        <v>560</v>
      </c>
      <c r="D93" s="848" t="s">
        <v>424</v>
      </c>
      <c r="E93" s="918" t="s">
        <v>561</v>
      </c>
      <c r="F93" s="857" t="s">
        <v>552</v>
      </c>
    </row>
    <row r="94" spans="1:6">
      <c r="A94" s="373" t="s">
        <v>501</v>
      </c>
      <c r="B94" s="833" t="s">
        <v>521</v>
      </c>
      <c r="C94" s="917" t="s">
        <v>210</v>
      </c>
      <c r="D94" s="848" t="s">
        <v>423</v>
      </c>
      <c r="E94" s="918" t="s">
        <v>423</v>
      </c>
      <c r="F94" s="857"/>
    </row>
    <row r="98" spans="1:26" ht="16.5" thickBot="1">
      <c r="A98" s="852"/>
      <c r="B98" s="852"/>
      <c r="C98" s="852"/>
      <c r="D98" s="852"/>
      <c r="E98" s="852"/>
      <c r="F98" s="852"/>
      <c r="G98" s="853"/>
      <c r="H98" s="862"/>
      <c r="I98" s="863"/>
      <c r="J98" s="863"/>
      <c r="K98" s="852"/>
      <c r="L98" s="852"/>
      <c r="M98" s="852"/>
      <c r="N98" s="852"/>
      <c r="O98" s="852"/>
      <c r="P98" s="852"/>
      <c r="Q98" s="852"/>
      <c r="R98" s="852"/>
      <c r="S98" s="852"/>
      <c r="T98" s="852"/>
      <c r="U98" s="852"/>
      <c r="V98" s="852"/>
      <c r="W98" s="852"/>
      <c r="X98" s="852"/>
      <c r="Y98" s="852"/>
      <c r="Z98" s="852"/>
    </row>
  </sheetData>
  <mergeCells count="5">
    <mergeCell ref="H3:I4"/>
    <mergeCell ref="J3:J5"/>
    <mergeCell ref="A3:A5"/>
    <mergeCell ref="B3:B5"/>
    <mergeCell ref="E3:F4"/>
  </mergeCells>
  <pageMargins left="0.7" right="0.7" top="0.75" bottom="0.75" header="0.3" footer="0.3"/>
  <pageSetup scale="74" orientation="landscape" verticalDpi="0" r:id="rId1"/>
  <legacyDrawing r:id="rId2"/>
</worksheet>
</file>

<file path=xl/worksheets/sheet7.xml><?xml version="1.0" encoding="utf-8"?>
<worksheet xmlns="http://schemas.openxmlformats.org/spreadsheetml/2006/main" xmlns:r="http://schemas.openxmlformats.org/officeDocument/2006/relationships">
  <dimension ref="A1:X111"/>
  <sheetViews>
    <sheetView workbookViewId="0">
      <selection activeCell="C103" sqref="C103"/>
    </sheetView>
  </sheetViews>
  <sheetFormatPr defaultRowHeight="15"/>
  <cols>
    <col min="2" max="2" width="23.28515625" style="715" bestFit="1" customWidth="1"/>
    <col min="3" max="3" width="24.5703125" style="715" bestFit="1" customWidth="1"/>
    <col min="4" max="4" width="24.28515625" style="715" bestFit="1" customWidth="1"/>
    <col min="5" max="5" width="35.5703125" style="831" bestFit="1" customWidth="1"/>
    <col min="6" max="6" width="75" style="831" bestFit="1" customWidth="1"/>
    <col min="7" max="7" width="49.42578125" style="831" bestFit="1" customWidth="1"/>
    <col min="8" max="8" width="9.140625" style="715" customWidth="1"/>
    <col min="9" max="9" width="21.85546875" style="715" customWidth="1"/>
    <col min="10" max="11" width="9.140625" style="715" customWidth="1"/>
    <col min="12" max="12" width="12.7109375" style="831" customWidth="1"/>
    <col min="13" max="13" width="14.85546875" style="831" customWidth="1"/>
    <col min="18" max="18" width="9.28515625" bestFit="1" customWidth="1"/>
    <col min="19" max="19" width="9.7109375" bestFit="1" customWidth="1"/>
    <col min="20" max="20" width="10.28515625" bestFit="1" customWidth="1"/>
  </cols>
  <sheetData>
    <row r="1" spans="1:14" ht="32.25" customHeight="1">
      <c r="A1" s="868" t="s">
        <v>378</v>
      </c>
    </row>
    <row r="2" spans="1:14">
      <c r="A2" s="50" t="s">
        <v>379</v>
      </c>
      <c r="B2" s="1245" t="s">
        <v>380</v>
      </c>
      <c r="C2" s="1245"/>
      <c r="D2" s="1245"/>
      <c r="E2" s="835" t="s">
        <v>382</v>
      </c>
      <c r="F2" s="835" t="s">
        <v>383</v>
      </c>
      <c r="G2" s="835"/>
      <c r="H2" s="1245" t="s">
        <v>381</v>
      </c>
      <c r="I2" s="1245"/>
      <c r="J2" s="1245"/>
      <c r="K2" s="1245" t="s">
        <v>382</v>
      </c>
      <c r="L2" s="1245"/>
      <c r="M2" s="835" t="s">
        <v>383</v>
      </c>
    </row>
    <row r="3" spans="1:14">
      <c r="A3" s="836" t="s">
        <v>171</v>
      </c>
      <c r="B3" s="836" t="s">
        <v>181</v>
      </c>
      <c r="C3" s="836">
        <v>59</v>
      </c>
      <c r="D3" s="837">
        <v>42.763910000000003</v>
      </c>
      <c r="E3" s="835">
        <f>D3/60</f>
        <v>0.71273183333333334</v>
      </c>
      <c r="F3" s="835">
        <f>C3+E3</f>
        <v>59.712731833333336</v>
      </c>
      <c r="G3" s="835"/>
      <c r="H3" s="836" t="s">
        <v>182</v>
      </c>
      <c r="I3" s="836">
        <v>154</v>
      </c>
      <c r="J3" s="837">
        <v>12.83319</v>
      </c>
      <c r="K3" s="836">
        <f>J3/60</f>
        <v>0.21388650000000001</v>
      </c>
      <c r="L3" s="835">
        <f>I3+K3</f>
        <v>154.2138865</v>
      </c>
      <c r="M3" s="835">
        <f>L3*-1</f>
        <v>-154.2138865</v>
      </c>
    </row>
    <row r="4" spans="1:14">
      <c r="A4" s="836" t="s">
        <v>172</v>
      </c>
      <c r="B4" s="836" t="s">
        <v>181</v>
      </c>
      <c r="C4" s="836">
        <v>59</v>
      </c>
      <c r="D4" s="837">
        <v>42.874630000000003</v>
      </c>
      <c r="E4" s="835">
        <f t="shared" ref="E4:E14" si="0">D4/60</f>
        <v>0.71457716666666671</v>
      </c>
      <c r="F4" s="835">
        <f t="shared" ref="F4:F14" si="1">C4+E4</f>
        <v>59.714577166666665</v>
      </c>
      <c r="G4" s="835"/>
      <c r="H4" s="836" t="s">
        <v>182</v>
      </c>
      <c r="I4" s="836">
        <v>154</v>
      </c>
      <c r="J4" s="837">
        <v>23.60923</v>
      </c>
      <c r="K4" s="836">
        <f t="shared" ref="K4:K14" si="2">J4/60</f>
        <v>0.39348716666666667</v>
      </c>
      <c r="L4" s="835">
        <f t="shared" ref="L4:L14" si="3">I4+K4</f>
        <v>154.39348716666666</v>
      </c>
      <c r="M4" s="835">
        <f t="shared" ref="M4:M14" si="4">L4*-1</f>
        <v>-154.39348716666666</v>
      </c>
    </row>
    <row r="5" spans="1:14">
      <c r="A5" s="836" t="s">
        <v>173</v>
      </c>
      <c r="B5" s="836" t="s">
        <v>181</v>
      </c>
      <c r="C5" s="836">
        <v>59</v>
      </c>
      <c r="D5" s="837">
        <v>43.330399999999997</v>
      </c>
      <c r="E5" s="835">
        <f t="shared" si="0"/>
        <v>0.72217333333333333</v>
      </c>
      <c r="F5" s="835">
        <f t="shared" si="1"/>
        <v>59.72217333333333</v>
      </c>
      <c r="G5" s="835"/>
      <c r="H5" s="836" t="s">
        <v>182</v>
      </c>
      <c r="I5" s="836">
        <v>154</v>
      </c>
      <c r="J5" s="837">
        <v>25.129719999999999</v>
      </c>
      <c r="K5" s="836">
        <f t="shared" si="2"/>
        <v>0.41882866666666663</v>
      </c>
      <c r="L5" s="835">
        <f t="shared" si="3"/>
        <v>154.41882866666666</v>
      </c>
      <c r="M5" s="835">
        <f t="shared" si="4"/>
        <v>-154.41882866666666</v>
      </c>
    </row>
    <row r="6" spans="1:14">
      <c r="A6" s="836" t="s">
        <v>174</v>
      </c>
      <c r="B6" s="836" t="s">
        <v>181</v>
      </c>
      <c r="C6" s="836">
        <v>59</v>
      </c>
      <c r="D6" s="837">
        <v>45.069749999999999</v>
      </c>
      <c r="E6" s="835">
        <f t="shared" si="0"/>
        <v>0.75116249999999996</v>
      </c>
      <c r="F6" s="835">
        <f t="shared" si="1"/>
        <v>59.7511625</v>
      </c>
      <c r="G6" s="835"/>
      <c r="H6" s="836" t="s">
        <v>182</v>
      </c>
      <c r="I6" s="836">
        <v>154</v>
      </c>
      <c r="J6" s="837">
        <v>26.424900000000001</v>
      </c>
      <c r="K6" s="836">
        <f t="shared" si="2"/>
        <v>0.440415</v>
      </c>
      <c r="L6" s="835">
        <f t="shared" si="3"/>
        <v>154.440415</v>
      </c>
      <c r="M6" s="835">
        <f t="shared" si="4"/>
        <v>-154.440415</v>
      </c>
    </row>
    <row r="7" spans="1:14">
      <c r="A7" s="836" t="s">
        <v>175</v>
      </c>
      <c r="B7" s="836" t="s">
        <v>181</v>
      </c>
      <c r="C7" s="836">
        <v>59</v>
      </c>
      <c r="D7" s="837">
        <v>44.959029999999998</v>
      </c>
      <c r="E7" s="835">
        <f t="shared" si="0"/>
        <v>0.74931716666666659</v>
      </c>
      <c r="F7" s="835">
        <f t="shared" si="1"/>
        <v>59.749317166666664</v>
      </c>
      <c r="G7" s="835"/>
      <c r="H7" s="836" t="s">
        <v>182</v>
      </c>
      <c r="I7" s="836">
        <v>154</v>
      </c>
      <c r="J7" s="837">
        <v>26.293579999999999</v>
      </c>
      <c r="K7" s="836">
        <f t="shared" si="2"/>
        <v>0.43822633333333333</v>
      </c>
      <c r="L7" s="835">
        <f t="shared" si="3"/>
        <v>154.43822633333335</v>
      </c>
      <c r="M7" s="835">
        <f t="shared" si="4"/>
        <v>-154.43822633333335</v>
      </c>
    </row>
    <row r="8" spans="1:14">
      <c r="A8" s="836" t="s">
        <v>176</v>
      </c>
      <c r="B8" s="836" t="s">
        <v>181</v>
      </c>
      <c r="C8" s="836">
        <v>59</v>
      </c>
      <c r="D8" s="837">
        <v>43.923909999999999</v>
      </c>
      <c r="E8" s="835">
        <f t="shared" si="0"/>
        <v>0.73206516666666666</v>
      </c>
      <c r="F8" s="835">
        <f t="shared" si="1"/>
        <v>59.732065166666665</v>
      </c>
      <c r="G8" s="835"/>
      <c r="H8" s="836" t="s">
        <v>182</v>
      </c>
      <c r="I8" s="836">
        <v>154</v>
      </c>
      <c r="J8" s="837">
        <v>29.23929</v>
      </c>
      <c r="K8" s="836">
        <f t="shared" si="2"/>
        <v>0.48732150000000002</v>
      </c>
      <c r="L8" s="835">
        <f t="shared" si="3"/>
        <v>154.48732150000001</v>
      </c>
      <c r="M8" s="835">
        <f t="shared" si="4"/>
        <v>-154.48732150000001</v>
      </c>
    </row>
    <row r="9" spans="1:14">
      <c r="A9" s="836" t="s">
        <v>177</v>
      </c>
      <c r="B9" s="836" t="s">
        <v>181</v>
      </c>
      <c r="C9" s="836">
        <v>59</v>
      </c>
      <c r="D9" s="837">
        <v>33.534109999999998</v>
      </c>
      <c r="E9" s="835">
        <f t="shared" si="0"/>
        <v>0.55890183333333332</v>
      </c>
      <c r="F9" s="835">
        <f t="shared" si="1"/>
        <v>59.55890183333333</v>
      </c>
      <c r="G9" s="835"/>
      <c r="H9" s="836" t="s">
        <v>182</v>
      </c>
      <c r="I9" s="836">
        <v>154</v>
      </c>
      <c r="J9" s="837">
        <v>51.330820000000003</v>
      </c>
      <c r="K9" s="836">
        <f t="shared" si="2"/>
        <v>0.85551366666666673</v>
      </c>
      <c r="L9" s="835">
        <f t="shared" si="3"/>
        <v>154.85551366666667</v>
      </c>
      <c r="M9" s="835">
        <f t="shared" si="4"/>
        <v>-154.85551366666667</v>
      </c>
    </row>
    <row r="10" spans="1:14">
      <c r="A10" s="836" t="s">
        <v>178</v>
      </c>
      <c r="B10" s="836" t="s">
        <v>181</v>
      </c>
      <c r="C10" s="836">
        <v>59</v>
      </c>
      <c r="D10" s="837">
        <v>33.100239999999999</v>
      </c>
      <c r="E10" s="835">
        <f t="shared" si="0"/>
        <v>0.55167066666666664</v>
      </c>
      <c r="F10" s="835">
        <f t="shared" si="1"/>
        <v>59.551670666666666</v>
      </c>
      <c r="G10" s="835"/>
      <c r="H10" s="836" t="s">
        <v>182</v>
      </c>
      <c r="I10" s="836">
        <v>154</v>
      </c>
      <c r="J10" s="837">
        <v>52.499839999999999</v>
      </c>
      <c r="K10" s="836">
        <f t="shared" si="2"/>
        <v>0.87499733333333329</v>
      </c>
      <c r="L10" s="835">
        <f t="shared" si="3"/>
        <v>154.87499733333334</v>
      </c>
      <c r="M10" s="835">
        <f t="shared" si="4"/>
        <v>-154.87499733333334</v>
      </c>
    </row>
    <row r="11" spans="1:14">
      <c r="A11" s="836" t="s">
        <v>179</v>
      </c>
      <c r="B11" s="836" t="s">
        <v>181</v>
      </c>
      <c r="C11" s="836">
        <v>59</v>
      </c>
      <c r="D11" s="837">
        <v>32.299439999999997</v>
      </c>
      <c r="E11" s="835">
        <f t="shared" si="0"/>
        <v>0.53832399999999991</v>
      </c>
      <c r="F11" s="835">
        <f t="shared" si="1"/>
        <v>59.538324000000003</v>
      </c>
      <c r="G11" s="835"/>
      <c r="H11" s="836" t="s">
        <v>182</v>
      </c>
      <c r="I11" s="836">
        <v>154</v>
      </c>
      <c r="J11" s="837">
        <v>56.399560000000001</v>
      </c>
      <c r="K11" s="836">
        <f t="shared" si="2"/>
        <v>0.9399926666666667</v>
      </c>
      <c r="L11" s="835">
        <f t="shared" si="3"/>
        <v>154.93999266666665</v>
      </c>
      <c r="M11" s="835">
        <f t="shared" si="4"/>
        <v>-154.93999266666665</v>
      </c>
    </row>
    <row r="12" spans="1:14">
      <c r="A12" s="845" t="s">
        <v>183</v>
      </c>
      <c r="B12" s="845" t="s">
        <v>181</v>
      </c>
      <c r="C12" s="845">
        <v>59</v>
      </c>
      <c r="D12" s="846">
        <v>34</v>
      </c>
      <c r="E12" s="847">
        <f t="shared" si="0"/>
        <v>0.56666666666666665</v>
      </c>
      <c r="F12" s="847">
        <f t="shared" si="1"/>
        <v>59.56666666666667</v>
      </c>
      <c r="G12" s="847"/>
      <c r="H12" s="845" t="s">
        <v>182</v>
      </c>
      <c r="I12" s="845">
        <v>155</v>
      </c>
      <c r="J12" s="846">
        <v>38</v>
      </c>
      <c r="K12" s="845">
        <f t="shared" si="2"/>
        <v>0.6333333333333333</v>
      </c>
      <c r="L12" s="847">
        <f t="shared" si="3"/>
        <v>155.63333333333333</v>
      </c>
      <c r="M12" s="847">
        <f t="shared" si="4"/>
        <v>-155.63333333333333</v>
      </c>
      <c r="N12" t="s">
        <v>432</v>
      </c>
    </row>
    <row r="13" spans="1:14">
      <c r="A13" s="845" t="s">
        <v>184</v>
      </c>
      <c r="B13" s="845" t="s">
        <v>181</v>
      </c>
      <c r="C13" s="845">
        <v>59</v>
      </c>
      <c r="D13" s="846">
        <v>30.5</v>
      </c>
      <c r="E13" s="847">
        <f t="shared" si="0"/>
        <v>0.5083333333333333</v>
      </c>
      <c r="F13" s="847">
        <f t="shared" si="1"/>
        <v>59.508333333333333</v>
      </c>
      <c r="G13" s="847"/>
      <c r="H13" s="845" t="s">
        <v>182</v>
      </c>
      <c r="I13" s="845">
        <v>155</v>
      </c>
      <c r="J13" s="846">
        <v>14.3</v>
      </c>
      <c r="K13" s="845">
        <f t="shared" si="2"/>
        <v>0.23833333333333334</v>
      </c>
      <c r="L13" s="847">
        <f t="shared" si="3"/>
        <v>155.23833333333334</v>
      </c>
      <c r="M13" s="847">
        <f t="shared" si="4"/>
        <v>-155.23833333333334</v>
      </c>
    </row>
    <row r="14" spans="1:14">
      <c r="A14" s="845" t="s">
        <v>185</v>
      </c>
      <c r="B14" s="845" t="s">
        <v>181</v>
      </c>
      <c r="C14" s="845">
        <v>59</v>
      </c>
      <c r="D14" s="846">
        <v>41.37</v>
      </c>
      <c r="E14" s="847">
        <f t="shared" si="0"/>
        <v>0.6895</v>
      </c>
      <c r="F14" s="847">
        <f t="shared" si="1"/>
        <v>59.689500000000002</v>
      </c>
      <c r="G14" s="847"/>
      <c r="H14" s="845" t="s">
        <v>182</v>
      </c>
      <c r="I14" s="845">
        <v>154</v>
      </c>
      <c r="J14" s="846">
        <v>41.72</v>
      </c>
      <c r="K14" s="845">
        <f t="shared" si="2"/>
        <v>0.69533333333333336</v>
      </c>
      <c r="L14" s="847">
        <f t="shared" si="3"/>
        <v>154.69533333333334</v>
      </c>
      <c r="M14" s="847">
        <f t="shared" si="4"/>
        <v>-154.69533333333334</v>
      </c>
    </row>
    <row r="16" spans="1:14">
      <c r="A16" s="845" t="s">
        <v>379</v>
      </c>
      <c r="B16" s="715" t="s">
        <v>434</v>
      </c>
      <c r="C16" s="715" t="s">
        <v>434</v>
      </c>
      <c r="E16" s="831" t="s">
        <v>435</v>
      </c>
      <c r="F16" s="831" t="s">
        <v>379</v>
      </c>
    </row>
    <row r="17" spans="1:13">
      <c r="A17" s="715" t="s">
        <v>171</v>
      </c>
      <c r="B17" s="831" t="s">
        <v>384</v>
      </c>
      <c r="C17" s="831" t="s">
        <v>396</v>
      </c>
      <c r="E17" s="831" t="str">
        <f>CONCATENATE(B17,", ",C17)</f>
        <v>59.71273, -154.21389</v>
      </c>
      <c r="F17" s="715" t="s">
        <v>171</v>
      </c>
    </row>
    <row r="18" spans="1:13">
      <c r="A18" s="715" t="s">
        <v>172</v>
      </c>
      <c r="B18" s="831" t="s">
        <v>385</v>
      </c>
      <c r="C18" s="831" t="s">
        <v>397</v>
      </c>
      <c r="E18" s="831" t="str">
        <f t="shared" ref="E18:E28" si="5">CONCATENATE(B18,", ",C18)</f>
        <v>59.71458, -154.39349</v>
      </c>
      <c r="F18" s="715" t="s">
        <v>172</v>
      </c>
    </row>
    <row r="19" spans="1:13">
      <c r="A19" s="715" t="s">
        <v>173</v>
      </c>
      <c r="B19" s="831" t="s">
        <v>386</v>
      </c>
      <c r="C19" s="831" t="s">
        <v>398</v>
      </c>
      <c r="E19" s="831" t="str">
        <f t="shared" si="5"/>
        <v>59.72217, -154.41883</v>
      </c>
      <c r="F19" s="715" t="s">
        <v>173</v>
      </c>
    </row>
    <row r="20" spans="1:13">
      <c r="A20" s="715" t="s">
        <v>174</v>
      </c>
      <c r="B20" s="831" t="s">
        <v>387</v>
      </c>
      <c r="C20" s="831" t="s">
        <v>399</v>
      </c>
      <c r="E20" s="831" t="str">
        <f t="shared" si="5"/>
        <v>59.75116, -154.44042</v>
      </c>
      <c r="F20" s="715" t="s">
        <v>174</v>
      </c>
    </row>
    <row r="21" spans="1:13">
      <c r="A21" s="715" t="s">
        <v>175</v>
      </c>
      <c r="B21" s="831" t="s">
        <v>388</v>
      </c>
      <c r="C21" s="831" t="s">
        <v>400</v>
      </c>
      <c r="E21" s="831" t="str">
        <f t="shared" si="5"/>
        <v>59.74932, -154.43823</v>
      </c>
      <c r="F21" s="715" t="s">
        <v>175</v>
      </c>
    </row>
    <row r="22" spans="1:13">
      <c r="A22" s="715" t="s">
        <v>176</v>
      </c>
      <c r="B22" s="831" t="s">
        <v>389</v>
      </c>
      <c r="C22" s="831" t="s">
        <v>401</v>
      </c>
      <c r="E22" s="831" t="str">
        <f t="shared" si="5"/>
        <v>59.73207, -154.48732</v>
      </c>
      <c r="F22" s="715" t="s">
        <v>176</v>
      </c>
    </row>
    <row r="23" spans="1:13">
      <c r="A23" s="715" t="s">
        <v>177</v>
      </c>
      <c r="B23" s="831" t="s">
        <v>390</v>
      </c>
      <c r="C23" s="831" t="s">
        <v>402</v>
      </c>
      <c r="E23" s="831" t="str">
        <f t="shared" si="5"/>
        <v>59.55890, -154.85551</v>
      </c>
      <c r="F23" s="715" t="s">
        <v>177</v>
      </c>
    </row>
    <row r="24" spans="1:13">
      <c r="A24" s="715" t="s">
        <v>178</v>
      </c>
      <c r="B24" s="831" t="s">
        <v>391</v>
      </c>
      <c r="C24" s="831" t="s">
        <v>403</v>
      </c>
      <c r="E24" s="831" t="str">
        <f t="shared" si="5"/>
        <v>59.55167, -154.87500</v>
      </c>
      <c r="F24" s="715" t="s">
        <v>178</v>
      </c>
    </row>
    <row r="25" spans="1:13">
      <c r="A25" s="715" t="s">
        <v>179</v>
      </c>
      <c r="B25" s="831" t="s">
        <v>392</v>
      </c>
      <c r="C25" s="831" t="s">
        <v>404</v>
      </c>
      <c r="E25" s="831" t="str">
        <f t="shared" si="5"/>
        <v>59.53832, -154.93999</v>
      </c>
      <c r="F25" s="715" t="s">
        <v>179</v>
      </c>
    </row>
    <row r="26" spans="1:13">
      <c r="A26" s="715" t="s">
        <v>183</v>
      </c>
      <c r="B26" s="831" t="s">
        <v>393</v>
      </c>
      <c r="C26" s="831" t="s">
        <v>405</v>
      </c>
      <c r="E26" s="831" t="str">
        <f t="shared" si="5"/>
        <v>59.56667, -155.63333</v>
      </c>
      <c r="F26" s="715" t="s">
        <v>183</v>
      </c>
    </row>
    <row r="27" spans="1:13">
      <c r="A27" s="715" t="s">
        <v>184</v>
      </c>
      <c r="B27" s="831" t="s">
        <v>394</v>
      </c>
      <c r="C27" s="831" t="s">
        <v>406</v>
      </c>
      <c r="E27" s="831" t="str">
        <f t="shared" si="5"/>
        <v>59.50833, -155.23833</v>
      </c>
      <c r="F27" s="715" t="s">
        <v>184</v>
      </c>
    </row>
    <row r="28" spans="1:13">
      <c r="A28" s="76" t="s">
        <v>185</v>
      </c>
      <c r="B28" s="831" t="s">
        <v>395</v>
      </c>
      <c r="C28" s="831" t="s">
        <v>407</v>
      </c>
      <c r="E28" s="831" t="str">
        <f t="shared" si="5"/>
        <v>59.68950, -154.69533</v>
      </c>
      <c r="F28" s="76" t="s">
        <v>185</v>
      </c>
    </row>
    <row r="31" spans="1:13" ht="28.5" customHeight="1">
      <c r="A31" s="867" t="s">
        <v>408</v>
      </c>
    </row>
    <row r="32" spans="1:13" s="840" customFormat="1" ht="45" customHeight="1" thickBot="1">
      <c r="A32" s="842" t="s">
        <v>379</v>
      </c>
      <c r="B32" s="726" t="s">
        <v>421</v>
      </c>
      <c r="C32" s="726" t="s">
        <v>422</v>
      </c>
      <c r="D32" s="726" t="s">
        <v>426</v>
      </c>
      <c r="E32" s="843" t="s">
        <v>425</v>
      </c>
      <c r="F32" s="841"/>
      <c r="G32" s="841"/>
      <c r="H32" s="720"/>
      <c r="I32" s="720"/>
      <c r="J32" s="720"/>
      <c r="K32" s="720"/>
      <c r="L32" s="841"/>
      <c r="M32" s="841"/>
    </row>
    <row r="33" spans="1:24">
      <c r="A33" s="375" t="s">
        <v>171</v>
      </c>
      <c r="B33" s="838" t="s">
        <v>409</v>
      </c>
      <c r="C33" s="375" t="s">
        <v>123</v>
      </c>
      <c r="D33" s="375" t="s">
        <v>423</v>
      </c>
      <c r="E33" s="839" t="s">
        <v>423</v>
      </c>
    </row>
    <row r="34" spans="1:24">
      <c r="A34" s="374" t="s">
        <v>172</v>
      </c>
      <c r="B34" s="834" t="s">
        <v>410</v>
      </c>
      <c r="C34" s="374" t="s">
        <v>168</v>
      </c>
      <c r="D34" s="374" t="s">
        <v>423</v>
      </c>
      <c r="E34" s="832" t="s">
        <v>428</v>
      </c>
    </row>
    <row r="35" spans="1:24">
      <c r="A35" s="374" t="s">
        <v>173</v>
      </c>
      <c r="B35" s="834" t="s">
        <v>411</v>
      </c>
      <c r="C35" s="374" t="s">
        <v>134</v>
      </c>
      <c r="D35" s="374" t="s">
        <v>423</v>
      </c>
      <c r="E35" s="832" t="s">
        <v>428</v>
      </c>
    </row>
    <row r="36" spans="1:24">
      <c r="A36" s="374" t="s">
        <v>174</v>
      </c>
      <c r="B36" s="834" t="s">
        <v>412</v>
      </c>
      <c r="C36" s="374" t="s">
        <v>3</v>
      </c>
      <c r="D36" s="374" t="s">
        <v>423</v>
      </c>
      <c r="E36" s="832" t="s">
        <v>429</v>
      </c>
    </row>
    <row r="37" spans="1:24">
      <c r="A37" s="374" t="s">
        <v>175</v>
      </c>
      <c r="B37" s="834" t="s">
        <v>413</v>
      </c>
      <c r="C37" s="374" t="s">
        <v>4</v>
      </c>
      <c r="D37" s="374" t="s">
        <v>423</v>
      </c>
      <c r="E37" s="832" t="s">
        <v>429</v>
      </c>
    </row>
    <row r="38" spans="1:24">
      <c r="A38" s="374" t="s">
        <v>176</v>
      </c>
      <c r="B38" s="834" t="s">
        <v>414</v>
      </c>
      <c r="C38" s="374" t="s">
        <v>5</v>
      </c>
      <c r="D38" s="374" t="s">
        <v>423</v>
      </c>
      <c r="E38" s="832" t="s">
        <v>423</v>
      </c>
    </row>
    <row r="39" spans="1:24">
      <c r="A39" s="374" t="s">
        <v>177</v>
      </c>
      <c r="B39" s="834" t="s">
        <v>415</v>
      </c>
      <c r="C39" s="374" t="s">
        <v>137</v>
      </c>
      <c r="D39" s="374" t="s">
        <v>423</v>
      </c>
      <c r="E39" s="832" t="s">
        <v>430</v>
      </c>
    </row>
    <row r="40" spans="1:24">
      <c r="A40" s="374" t="s">
        <v>178</v>
      </c>
      <c r="B40" s="834" t="s">
        <v>416</v>
      </c>
      <c r="C40" s="374" t="s">
        <v>431</v>
      </c>
      <c r="D40" s="374" t="s">
        <v>423</v>
      </c>
      <c r="E40" s="844" t="s">
        <v>424</v>
      </c>
    </row>
    <row r="41" spans="1:24">
      <c r="A41" s="374" t="s">
        <v>179</v>
      </c>
      <c r="B41" s="834" t="s">
        <v>417</v>
      </c>
      <c r="C41" s="374" t="s">
        <v>138</v>
      </c>
      <c r="D41" s="374" t="s">
        <v>423</v>
      </c>
      <c r="E41" s="832" t="s">
        <v>430</v>
      </c>
    </row>
    <row r="42" spans="1:24">
      <c r="A42" s="374" t="s">
        <v>183</v>
      </c>
      <c r="B42" s="834" t="s">
        <v>418</v>
      </c>
      <c r="C42" s="374" t="s">
        <v>433</v>
      </c>
      <c r="D42" s="374" t="s">
        <v>424</v>
      </c>
      <c r="E42" s="832" t="s">
        <v>424</v>
      </c>
    </row>
    <row r="43" spans="1:24">
      <c r="A43" s="374" t="s">
        <v>184</v>
      </c>
      <c r="B43" s="834" t="s">
        <v>419</v>
      </c>
      <c r="C43" s="374" t="s">
        <v>433</v>
      </c>
      <c r="D43" s="374" t="s">
        <v>424</v>
      </c>
      <c r="E43" s="832" t="s">
        <v>424</v>
      </c>
    </row>
    <row r="44" spans="1:24">
      <c r="A44" s="830" t="s">
        <v>185</v>
      </c>
      <c r="B44" s="834" t="s">
        <v>420</v>
      </c>
      <c r="C44" s="374" t="s">
        <v>433</v>
      </c>
      <c r="D44" s="374" t="s">
        <v>424</v>
      </c>
      <c r="E44" s="832" t="s">
        <v>424</v>
      </c>
    </row>
    <row r="45" spans="1:24">
      <c r="A45" t="s">
        <v>427</v>
      </c>
    </row>
    <row r="46" spans="1:24">
      <c r="B46" s="685"/>
    </row>
    <row r="47" spans="1:24">
      <c r="A47" s="50"/>
      <c r="B47" s="836"/>
      <c r="C47" s="836"/>
      <c r="D47" s="836"/>
      <c r="E47" s="835"/>
      <c r="F47" s="835"/>
      <c r="G47" s="835"/>
      <c r="H47" s="836"/>
      <c r="I47" s="836"/>
      <c r="J47" s="836"/>
      <c r="K47" s="836"/>
      <c r="L47" s="835"/>
      <c r="M47" s="835"/>
      <c r="N47" s="50"/>
      <c r="O47" s="50"/>
      <c r="P47" s="50"/>
      <c r="Q47" s="50"/>
      <c r="R47" s="50"/>
      <c r="S47" s="50"/>
      <c r="T47" s="50"/>
      <c r="U47" s="50"/>
      <c r="V47" s="50"/>
      <c r="W47" s="50"/>
      <c r="X47" s="50"/>
    </row>
    <row r="48" spans="1:24" ht="15.75" thickBot="1">
      <c r="A48" s="1"/>
      <c r="B48" s="865"/>
      <c r="C48" s="865"/>
      <c r="D48" s="865"/>
      <c r="E48" s="866"/>
      <c r="F48" s="866"/>
      <c r="G48" s="866"/>
      <c r="H48" s="865"/>
      <c r="I48" s="865"/>
      <c r="J48" s="865"/>
      <c r="K48" s="865"/>
      <c r="L48" s="866"/>
      <c r="M48" s="866"/>
      <c r="N48" s="1"/>
      <c r="O48" s="1"/>
      <c r="P48" s="1"/>
      <c r="Q48" s="1"/>
      <c r="R48" s="1"/>
      <c r="S48" s="1"/>
      <c r="T48" s="1"/>
      <c r="U48" s="1"/>
      <c r="V48" s="1"/>
      <c r="W48" s="1"/>
      <c r="X48" s="1"/>
    </row>
    <row r="50" spans="1:20">
      <c r="A50" s="878" t="s">
        <v>436</v>
      </c>
    </row>
    <row r="52" spans="1:20" ht="22.5" customHeight="1">
      <c r="A52" s="877" t="s">
        <v>437</v>
      </c>
    </row>
    <row r="53" spans="1:20">
      <c r="A53" s="872" t="s">
        <v>438</v>
      </c>
      <c r="B53" s="873"/>
      <c r="C53" s="873"/>
      <c r="D53" s="874"/>
      <c r="E53" s="831" t="s">
        <v>449</v>
      </c>
      <c r="F53" s="831" t="s">
        <v>379</v>
      </c>
      <c r="N53" s="869"/>
      <c r="O53" s="869"/>
      <c r="P53" s="869"/>
      <c r="Q53" s="869"/>
      <c r="R53" s="869"/>
      <c r="S53" s="869"/>
      <c r="T53" s="869"/>
    </row>
    <row r="54" spans="1:20">
      <c r="A54" s="9" t="s">
        <v>439</v>
      </c>
      <c r="B54" s="836"/>
      <c r="C54" s="836"/>
      <c r="D54" s="875"/>
      <c r="E54" s="831" t="s">
        <v>448</v>
      </c>
      <c r="F54" s="831" t="s">
        <v>450</v>
      </c>
      <c r="N54" s="869" t="s">
        <v>383</v>
      </c>
      <c r="O54" s="715"/>
      <c r="P54" s="869"/>
      <c r="Q54" s="869"/>
      <c r="R54" s="869"/>
      <c r="S54" s="869"/>
      <c r="T54" s="869" t="s">
        <v>383</v>
      </c>
    </row>
    <row r="55" spans="1:20">
      <c r="A55" s="9" t="s">
        <v>440</v>
      </c>
      <c r="B55" s="836"/>
      <c r="C55" s="836"/>
      <c r="D55" s="875"/>
      <c r="E55" s="831" t="s">
        <v>448</v>
      </c>
      <c r="I55" s="715" t="s">
        <v>454</v>
      </c>
      <c r="J55" s="715" t="s">
        <v>181</v>
      </c>
      <c r="K55" s="715">
        <v>59</v>
      </c>
      <c r="L55" s="831">
        <v>33.1</v>
      </c>
      <c r="M55" s="831">
        <f>L55/60</f>
        <v>0.55166666666666664</v>
      </c>
      <c r="N55" s="871">
        <f>K55+M55</f>
        <v>59.551666666666669</v>
      </c>
      <c r="O55" s="715" t="s">
        <v>182</v>
      </c>
      <c r="P55" s="869">
        <v>154</v>
      </c>
      <c r="Q55" s="869">
        <v>52.5</v>
      </c>
      <c r="R55" s="870">
        <f>Q55/60</f>
        <v>0.875</v>
      </c>
      <c r="S55" s="870">
        <f>P55+R55</f>
        <v>154.875</v>
      </c>
      <c r="T55" s="871">
        <f>S55*-1</f>
        <v>-154.875</v>
      </c>
    </row>
    <row r="56" spans="1:20">
      <c r="A56" s="9" t="s">
        <v>441</v>
      </c>
      <c r="B56" s="836"/>
      <c r="C56" s="836"/>
      <c r="D56" s="875"/>
      <c r="E56" s="831" t="s">
        <v>448</v>
      </c>
      <c r="N56" s="869"/>
      <c r="O56" s="715"/>
      <c r="P56" s="869"/>
      <c r="Q56" s="869"/>
      <c r="R56" s="870"/>
      <c r="S56" s="870"/>
      <c r="T56" s="870"/>
    </row>
    <row r="57" spans="1:20">
      <c r="A57" s="9"/>
      <c r="B57" s="836"/>
      <c r="C57" s="836"/>
      <c r="D57" s="875"/>
      <c r="N57" s="869"/>
      <c r="O57" s="715"/>
      <c r="P57" s="869"/>
      <c r="Q57" s="869"/>
      <c r="R57" s="870"/>
      <c r="S57" s="870"/>
      <c r="T57" s="870"/>
    </row>
    <row r="58" spans="1:20">
      <c r="A58" s="9" t="s">
        <v>442</v>
      </c>
      <c r="B58" s="836"/>
      <c r="C58" s="836"/>
      <c r="D58" s="875"/>
      <c r="E58" s="831" t="s">
        <v>448</v>
      </c>
      <c r="F58" s="831" t="s">
        <v>451</v>
      </c>
      <c r="I58" s="715" t="s">
        <v>455</v>
      </c>
      <c r="J58" s="715" t="s">
        <v>181</v>
      </c>
      <c r="K58" s="715">
        <v>59</v>
      </c>
      <c r="L58" s="831">
        <v>32.299999999999997</v>
      </c>
      <c r="M58" s="831">
        <f>L58/60</f>
        <v>0.53833333333333333</v>
      </c>
      <c r="N58" s="871">
        <f>K58+M58</f>
        <v>59.538333333333334</v>
      </c>
      <c r="O58" s="715" t="s">
        <v>182</v>
      </c>
      <c r="P58" s="869">
        <v>154</v>
      </c>
      <c r="Q58" s="869">
        <v>56.4</v>
      </c>
      <c r="R58" s="870">
        <f>Q58/60</f>
        <v>0.94</v>
      </c>
      <c r="S58" s="870">
        <f>P58+R58</f>
        <v>154.94</v>
      </c>
      <c r="T58" s="871">
        <f>S58*-1</f>
        <v>-154.94</v>
      </c>
    </row>
    <row r="59" spans="1:20">
      <c r="A59" s="9" t="s">
        <v>444</v>
      </c>
      <c r="B59" s="836"/>
      <c r="C59" s="836"/>
      <c r="D59" s="875"/>
      <c r="E59" s="831" t="s">
        <v>448</v>
      </c>
      <c r="N59" s="869"/>
      <c r="O59" s="715"/>
      <c r="P59" s="869"/>
      <c r="Q59" s="869"/>
      <c r="R59" s="869"/>
      <c r="S59" s="869"/>
      <c r="T59" s="869"/>
    </row>
    <row r="60" spans="1:20">
      <c r="A60" s="9" t="s">
        <v>443</v>
      </c>
      <c r="B60" s="836"/>
      <c r="C60" s="836"/>
      <c r="D60" s="875"/>
      <c r="E60" s="831" t="s">
        <v>448</v>
      </c>
      <c r="O60" s="715"/>
    </row>
    <row r="61" spans="1:20">
      <c r="A61" s="9"/>
      <c r="B61" s="836"/>
      <c r="C61" s="836"/>
      <c r="D61" s="875"/>
      <c r="O61" s="715"/>
    </row>
    <row r="62" spans="1:20">
      <c r="A62" s="872" t="s">
        <v>445</v>
      </c>
      <c r="B62" s="873"/>
      <c r="C62" s="873"/>
      <c r="D62" s="874"/>
    </row>
    <row r="63" spans="1:20">
      <c r="A63" s="9" t="s">
        <v>446</v>
      </c>
      <c r="B63" s="836"/>
      <c r="C63" s="836"/>
      <c r="D63" s="875"/>
      <c r="E63" s="715" t="s">
        <v>416</v>
      </c>
      <c r="F63" s="831" t="s">
        <v>452</v>
      </c>
    </row>
    <row r="64" spans="1:20">
      <c r="A64" s="9" t="s">
        <v>447</v>
      </c>
      <c r="B64" s="836"/>
      <c r="C64" s="836"/>
      <c r="D64" s="875"/>
      <c r="E64" s="715" t="s">
        <v>456</v>
      </c>
      <c r="F64" s="831" t="s">
        <v>453</v>
      </c>
    </row>
    <row r="65" spans="1:24">
      <c r="A65" s="18"/>
      <c r="B65" s="876"/>
      <c r="C65" s="876"/>
      <c r="D65" s="817"/>
    </row>
    <row r="69" spans="1:24" ht="15.75" thickBot="1">
      <c r="A69" s="1"/>
      <c r="B69" s="865"/>
      <c r="C69" s="865"/>
      <c r="D69" s="865"/>
      <c r="E69" s="866"/>
      <c r="F69" s="866"/>
      <c r="G69" s="866"/>
      <c r="H69" s="865"/>
      <c r="I69" s="865"/>
      <c r="J69" s="865"/>
      <c r="K69" s="865"/>
      <c r="L69" s="866"/>
      <c r="M69" s="866"/>
      <c r="N69" s="1"/>
      <c r="O69" s="1"/>
      <c r="P69" s="1"/>
      <c r="Q69" s="1"/>
      <c r="R69" s="1"/>
      <c r="S69" s="1"/>
      <c r="T69" s="1"/>
      <c r="U69" s="1"/>
      <c r="V69" s="1"/>
      <c r="W69" s="1"/>
      <c r="X69" s="1"/>
    </row>
    <row r="72" spans="1:24">
      <c r="A72" s="878" t="s">
        <v>503</v>
      </c>
    </row>
    <row r="74" spans="1:24" ht="28.5" customHeight="1">
      <c r="A74" s="50" t="s">
        <v>469</v>
      </c>
      <c r="B74" s="835" t="s">
        <v>471</v>
      </c>
      <c r="C74" s="835" t="s">
        <v>472</v>
      </c>
      <c r="D74" s="715" t="s">
        <v>504</v>
      </c>
      <c r="E74" s="715" t="s">
        <v>434</v>
      </c>
      <c r="F74" s="50"/>
      <c r="G74" s="50"/>
      <c r="H74" s="913"/>
      <c r="I74" s="905"/>
      <c r="J74" s="905"/>
      <c r="K74" s="905"/>
      <c r="L74" s="904"/>
      <c r="M74" s="904"/>
      <c r="N74" s="902"/>
      <c r="O74" s="902"/>
      <c r="P74" s="902"/>
      <c r="Q74" s="902"/>
      <c r="R74" s="902"/>
      <c r="S74" s="902"/>
      <c r="T74" s="902"/>
      <c r="U74" s="902"/>
      <c r="V74" s="902"/>
      <c r="W74" s="902"/>
      <c r="X74" s="902"/>
    </row>
    <row r="75" spans="1:24">
      <c r="A75" s="903" t="s">
        <v>473</v>
      </c>
      <c r="B75" s="835">
        <v>59.719729999999998</v>
      </c>
      <c r="C75" s="835">
        <v>-154.21308999999999</v>
      </c>
      <c r="D75" s="715" t="str">
        <f t="shared" ref="D75:D91" si="6">CONCATENATE(B75,", ",C75)</f>
        <v>59.71973, -154.21309</v>
      </c>
      <c r="E75" s="833" t="s">
        <v>505</v>
      </c>
      <c r="F75" s="50"/>
      <c r="G75" s="50"/>
      <c r="H75" s="914"/>
    </row>
    <row r="76" spans="1:24">
      <c r="A76" s="903" t="s">
        <v>475</v>
      </c>
      <c r="B76" s="835">
        <v>59.710270000000001</v>
      </c>
      <c r="C76" s="835">
        <v>-154.38779</v>
      </c>
      <c r="D76" s="715" t="str">
        <f t="shared" si="6"/>
        <v>59.71027, -154.38779</v>
      </c>
      <c r="E76" s="833" t="s">
        <v>506</v>
      </c>
      <c r="F76" s="50"/>
      <c r="G76" s="50"/>
      <c r="H76" s="914"/>
    </row>
    <row r="77" spans="1:24">
      <c r="A77" s="903" t="s">
        <v>477</v>
      </c>
      <c r="B77" s="835">
        <v>59.724049999999998</v>
      </c>
      <c r="C77" s="835">
        <v>-154.42167000000001</v>
      </c>
      <c r="D77" s="715" t="str">
        <f t="shared" si="6"/>
        <v>59.72405, -154.42167</v>
      </c>
      <c r="E77" s="833" t="s">
        <v>507</v>
      </c>
      <c r="F77" s="50"/>
      <c r="G77" s="50"/>
      <c r="H77" s="914"/>
    </row>
    <row r="78" spans="1:24">
      <c r="A78" s="903" t="s">
        <v>479</v>
      </c>
      <c r="B78" s="835">
        <v>59.750500000000002</v>
      </c>
      <c r="C78" s="835">
        <v>-154.44252</v>
      </c>
      <c r="D78" s="715" t="str">
        <f t="shared" si="6"/>
        <v>59.7505, -154.44252</v>
      </c>
      <c r="E78" s="833" t="s">
        <v>508</v>
      </c>
      <c r="F78" s="50"/>
      <c r="G78" s="50"/>
      <c r="H78" s="914"/>
    </row>
    <row r="79" spans="1:24">
      <c r="A79" s="903" t="s">
        <v>481</v>
      </c>
      <c r="B79" s="835">
        <v>59.749270000000003</v>
      </c>
      <c r="C79" s="835">
        <v>-154.4417</v>
      </c>
      <c r="D79" s="715" t="str">
        <f t="shared" si="6"/>
        <v>59.74927, -154.4417</v>
      </c>
      <c r="E79" s="833" t="s">
        <v>509</v>
      </c>
      <c r="F79" s="50"/>
      <c r="G79" s="50"/>
      <c r="H79" s="914"/>
    </row>
    <row r="80" spans="1:24">
      <c r="A80" s="903" t="s">
        <v>483</v>
      </c>
      <c r="B80" s="835">
        <v>59.727469999999997</v>
      </c>
      <c r="C80" s="835">
        <v>-154.49325999999999</v>
      </c>
      <c r="D80" s="715" t="str">
        <f t="shared" si="6"/>
        <v>59.72747, -154.49326</v>
      </c>
      <c r="E80" s="833" t="s">
        <v>510</v>
      </c>
      <c r="F80" s="50"/>
      <c r="G80" s="50"/>
      <c r="H80" s="914"/>
    </row>
    <row r="81" spans="1:13">
      <c r="A81" s="903" t="s">
        <v>485</v>
      </c>
      <c r="B81" s="835">
        <v>59.557749999999999</v>
      </c>
      <c r="C81" s="835">
        <v>-154.8569</v>
      </c>
      <c r="D81" s="715" t="str">
        <f t="shared" si="6"/>
        <v>59.55775, -154.8569</v>
      </c>
      <c r="E81" s="833" t="s">
        <v>511</v>
      </c>
      <c r="F81" s="50"/>
      <c r="G81" s="50"/>
      <c r="H81" s="914"/>
    </row>
    <row r="82" spans="1:13">
      <c r="A82" s="903" t="s">
        <v>486</v>
      </c>
      <c r="B82" s="835">
        <v>59.550989999999999</v>
      </c>
      <c r="C82" s="835">
        <v>-154.87385</v>
      </c>
      <c r="D82" s="715" t="str">
        <f t="shared" si="6"/>
        <v>59.55099, -154.87385</v>
      </c>
      <c r="E82" s="833" t="s">
        <v>512</v>
      </c>
      <c r="F82" s="50"/>
      <c r="G82" s="50"/>
      <c r="H82" s="914"/>
    </row>
    <row r="83" spans="1:13">
      <c r="A83" s="903" t="s">
        <v>488</v>
      </c>
      <c r="B83" s="835">
        <v>59.54569</v>
      </c>
      <c r="C83" s="835">
        <v>-154.92509999999999</v>
      </c>
      <c r="D83" s="715" t="str">
        <f t="shared" si="6"/>
        <v>59.54569, -154.9251</v>
      </c>
      <c r="E83" s="833" t="s">
        <v>513</v>
      </c>
      <c r="F83" s="50"/>
      <c r="G83" s="50"/>
      <c r="H83" s="914"/>
    </row>
    <row r="84" spans="1:13">
      <c r="A84" s="903" t="s">
        <v>490</v>
      </c>
      <c r="B84" s="835">
        <v>59.566670000000002</v>
      </c>
      <c r="C84" s="835">
        <v>-155.63330999999999</v>
      </c>
      <c r="D84" s="715" t="str">
        <f t="shared" si="6"/>
        <v>59.56667, -155.63331</v>
      </c>
      <c r="E84" s="833" t="s">
        <v>514</v>
      </c>
      <c r="F84" s="50"/>
      <c r="G84" s="50"/>
      <c r="H84" s="914"/>
    </row>
    <row r="85" spans="1:13">
      <c r="A85" s="903" t="s">
        <v>492</v>
      </c>
      <c r="B85" s="835">
        <v>59.508330000000001</v>
      </c>
      <c r="C85" s="835">
        <v>-155.23831000000001</v>
      </c>
      <c r="D85" s="715" t="str">
        <f t="shared" si="6"/>
        <v>59.50833, -155.23831</v>
      </c>
      <c r="E85" s="833" t="s">
        <v>515</v>
      </c>
      <c r="F85" s="50"/>
      <c r="G85" s="50"/>
      <c r="H85" s="914"/>
    </row>
    <row r="86" spans="1:13">
      <c r="A86" s="903" t="s">
        <v>493</v>
      </c>
      <c r="B86" s="835">
        <v>59.68835</v>
      </c>
      <c r="C86" s="835">
        <v>-154.69404</v>
      </c>
      <c r="D86" s="715" t="str">
        <f t="shared" si="6"/>
        <v>59.68835, -154.69404</v>
      </c>
      <c r="E86" s="833" t="s">
        <v>516</v>
      </c>
      <c r="F86" s="50"/>
      <c r="G86" s="50"/>
      <c r="H86" s="914"/>
    </row>
    <row r="87" spans="1:13">
      <c r="A87" s="903" t="s">
        <v>495</v>
      </c>
      <c r="B87" s="835">
        <v>59.52807</v>
      </c>
      <c r="C87" s="835">
        <v>-154.85173</v>
      </c>
      <c r="D87" s="715" t="str">
        <f t="shared" si="6"/>
        <v>59.52807, -154.85173</v>
      </c>
      <c r="E87" s="833" t="s">
        <v>517</v>
      </c>
      <c r="F87" s="50"/>
      <c r="G87" s="50"/>
      <c r="H87" s="914"/>
    </row>
    <row r="88" spans="1:13">
      <c r="A88" s="903" t="s">
        <v>497</v>
      </c>
      <c r="B88" s="835">
        <v>59.71116</v>
      </c>
      <c r="C88" s="835">
        <v>-154.34314000000001</v>
      </c>
      <c r="D88" s="715" t="str">
        <f t="shared" si="6"/>
        <v>59.71116, -154.34314</v>
      </c>
      <c r="E88" s="833" t="s">
        <v>518</v>
      </c>
      <c r="F88" s="50"/>
      <c r="G88" s="50"/>
      <c r="H88" s="914"/>
    </row>
    <row r="89" spans="1:13">
      <c r="A89" s="903" t="s">
        <v>498</v>
      </c>
      <c r="B89" s="835">
        <v>59.726320000000001</v>
      </c>
      <c r="C89" s="835">
        <v>-154.23072999999999</v>
      </c>
      <c r="D89" s="715" t="str">
        <f t="shared" si="6"/>
        <v>59.72632, -154.23073</v>
      </c>
      <c r="E89" s="833" t="s">
        <v>519</v>
      </c>
      <c r="F89" s="50"/>
      <c r="G89" s="50"/>
      <c r="H89" s="914"/>
    </row>
    <row r="90" spans="1:13">
      <c r="A90" s="903" t="s">
        <v>499</v>
      </c>
      <c r="B90" s="835">
        <v>59.720199999999998</v>
      </c>
      <c r="C90" s="835">
        <v>-154.44637</v>
      </c>
      <c r="D90" s="715" t="str">
        <f t="shared" si="6"/>
        <v>59.7202, -154.44637</v>
      </c>
      <c r="E90" s="833" t="s">
        <v>520</v>
      </c>
      <c r="F90" s="50"/>
      <c r="G90" s="50"/>
      <c r="H90" s="914"/>
    </row>
    <row r="91" spans="1:13">
      <c r="A91" s="903" t="s">
        <v>501</v>
      </c>
      <c r="B91" s="835">
        <v>59.725409999999997</v>
      </c>
      <c r="C91" s="835">
        <v>-154.36240000000001</v>
      </c>
      <c r="D91" s="715" t="str">
        <f t="shared" si="6"/>
        <v>59.72541, -154.3624</v>
      </c>
      <c r="E91" s="833" t="s">
        <v>521</v>
      </c>
      <c r="F91" s="50"/>
      <c r="G91" s="50"/>
      <c r="H91" s="914"/>
    </row>
    <row r="94" spans="1:13" ht="30.75" customHeight="1" thickBot="1">
      <c r="A94" s="906" t="s">
        <v>379</v>
      </c>
      <c r="B94" s="906" t="s">
        <v>550</v>
      </c>
      <c r="C94" s="909" t="s">
        <v>523</v>
      </c>
      <c r="D94" s="901" t="s">
        <v>470</v>
      </c>
      <c r="E94" s="901" t="s">
        <v>522</v>
      </c>
      <c r="F94" s="912" t="s">
        <v>524</v>
      </c>
      <c r="G94" s="715"/>
      <c r="K94" s="831"/>
      <c r="M94"/>
    </row>
    <row r="95" spans="1:13">
      <c r="A95" s="830" t="s">
        <v>473</v>
      </c>
      <c r="B95" s="907" t="s">
        <v>505</v>
      </c>
      <c r="C95" s="910"/>
      <c r="D95" s="900" t="s">
        <v>474</v>
      </c>
      <c r="E95" s="900"/>
      <c r="F95" s="910" t="s">
        <v>525</v>
      </c>
      <c r="G95" s="715"/>
      <c r="K95" s="831"/>
      <c r="M95"/>
    </row>
    <row r="96" spans="1:13">
      <c r="A96" s="830" t="s">
        <v>475</v>
      </c>
      <c r="B96" s="907" t="s">
        <v>506</v>
      </c>
      <c r="C96" s="911" t="s">
        <v>527</v>
      </c>
      <c r="D96" s="42" t="s">
        <v>476</v>
      </c>
      <c r="E96" s="42" t="s">
        <v>526</v>
      </c>
      <c r="F96" s="911" t="s">
        <v>525</v>
      </c>
      <c r="G96" s="715"/>
      <c r="K96" s="831"/>
      <c r="M96"/>
    </row>
    <row r="97" spans="1:13">
      <c r="A97" s="830" t="s">
        <v>477</v>
      </c>
      <c r="B97" s="907" t="s">
        <v>507</v>
      </c>
      <c r="C97" s="911"/>
      <c r="D97" s="42" t="s">
        <v>478</v>
      </c>
      <c r="E97" s="42"/>
      <c r="F97" s="911" t="s">
        <v>525</v>
      </c>
      <c r="G97" s="715"/>
      <c r="K97" s="831"/>
      <c r="M97"/>
    </row>
    <row r="98" spans="1:13">
      <c r="A98" s="830" t="s">
        <v>479</v>
      </c>
      <c r="B98" s="907" t="s">
        <v>508</v>
      </c>
      <c r="C98" s="911" t="s">
        <v>529</v>
      </c>
      <c r="D98" s="42" t="s">
        <v>480</v>
      </c>
      <c r="E98" s="42" t="s">
        <v>528</v>
      </c>
      <c r="F98" s="911" t="s">
        <v>525</v>
      </c>
      <c r="G98" s="715"/>
      <c r="K98" s="831"/>
      <c r="M98"/>
    </row>
    <row r="99" spans="1:13">
      <c r="A99" s="830" t="s">
        <v>481</v>
      </c>
      <c r="B99" s="907" t="s">
        <v>509</v>
      </c>
      <c r="C99" s="911" t="s">
        <v>531</v>
      </c>
      <c r="D99" s="42" t="s">
        <v>482</v>
      </c>
      <c r="E99" s="42" t="s">
        <v>530</v>
      </c>
      <c r="F99" s="911" t="s">
        <v>525</v>
      </c>
      <c r="G99" s="715"/>
      <c r="K99" s="831"/>
      <c r="M99"/>
    </row>
    <row r="100" spans="1:13">
      <c r="A100" s="830" t="s">
        <v>483</v>
      </c>
      <c r="B100" s="907" t="s">
        <v>510</v>
      </c>
      <c r="C100" s="911"/>
      <c r="D100" s="42" t="s">
        <v>484</v>
      </c>
      <c r="E100" s="42"/>
      <c r="F100" s="911" t="s">
        <v>525</v>
      </c>
      <c r="G100" s="715"/>
      <c r="K100" s="831"/>
      <c r="M100"/>
    </row>
    <row r="101" spans="1:13">
      <c r="A101" s="830" t="s">
        <v>485</v>
      </c>
      <c r="B101" s="907" t="s">
        <v>511</v>
      </c>
      <c r="C101" s="911" t="s">
        <v>533</v>
      </c>
      <c r="D101" s="42" t="s">
        <v>484</v>
      </c>
      <c r="E101" s="42" t="s">
        <v>532</v>
      </c>
      <c r="F101" s="911" t="s">
        <v>525</v>
      </c>
      <c r="G101" s="715"/>
      <c r="K101" s="831"/>
      <c r="M101"/>
    </row>
    <row r="102" spans="1:13">
      <c r="A102" s="830" t="s">
        <v>486</v>
      </c>
      <c r="B102" s="907" t="s">
        <v>512</v>
      </c>
      <c r="C102" s="911" t="s">
        <v>535</v>
      </c>
      <c r="D102" s="42" t="s">
        <v>487</v>
      </c>
      <c r="E102" s="42" t="s">
        <v>534</v>
      </c>
      <c r="F102" s="911" t="s">
        <v>525</v>
      </c>
      <c r="G102" s="715"/>
      <c r="K102" s="831"/>
      <c r="M102"/>
    </row>
    <row r="103" spans="1:13">
      <c r="A103" s="830" t="s">
        <v>488</v>
      </c>
      <c r="B103" s="907" t="s">
        <v>513</v>
      </c>
      <c r="C103" s="911" t="s">
        <v>537</v>
      </c>
      <c r="D103" s="42" t="s">
        <v>489</v>
      </c>
      <c r="E103" s="42" t="s">
        <v>536</v>
      </c>
      <c r="F103" s="911" t="s">
        <v>525</v>
      </c>
      <c r="G103" s="715"/>
      <c r="K103" s="831"/>
      <c r="M103"/>
    </row>
    <row r="104" spans="1:13">
      <c r="A104" s="830" t="s">
        <v>490</v>
      </c>
      <c r="B104" s="907" t="s">
        <v>514</v>
      </c>
      <c r="C104" s="911" t="s">
        <v>539</v>
      </c>
      <c r="D104" s="42" t="s">
        <v>491</v>
      </c>
      <c r="E104" s="42" t="s">
        <v>538</v>
      </c>
      <c r="F104" s="911" t="s">
        <v>540</v>
      </c>
      <c r="G104" s="715"/>
      <c r="K104" s="831"/>
      <c r="M104"/>
    </row>
    <row r="105" spans="1:13">
      <c r="A105" s="830" t="s">
        <v>492</v>
      </c>
      <c r="B105" s="907" t="s">
        <v>515</v>
      </c>
      <c r="C105" s="911" t="s">
        <v>539</v>
      </c>
      <c r="D105" s="42" t="s">
        <v>491</v>
      </c>
      <c r="E105" s="42" t="s">
        <v>538</v>
      </c>
      <c r="F105" s="911" t="s">
        <v>540</v>
      </c>
      <c r="G105" s="715"/>
      <c r="K105" s="831"/>
      <c r="M105"/>
    </row>
    <row r="106" spans="1:13">
      <c r="A106" s="830" t="s">
        <v>493</v>
      </c>
      <c r="B106" s="907" t="s">
        <v>516</v>
      </c>
      <c r="C106" s="911"/>
      <c r="D106" s="42" t="s">
        <v>494</v>
      </c>
      <c r="E106" s="42" t="s">
        <v>541</v>
      </c>
      <c r="F106" s="911" t="s">
        <v>540</v>
      </c>
      <c r="G106" s="715"/>
      <c r="K106" s="831"/>
      <c r="M106"/>
    </row>
    <row r="107" spans="1:13">
      <c r="A107" s="830" t="s">
        <v>495</v>
      </c>
      <c r="B107" s="907" t="s">
        <v>517</v>
      </c>
      <c r="C107" s="911" t="s">
        <v>539</v>
      </c>
      <c r="D107" s="42" t="s">
        <v>496</v>
      </c>
      <c r="E107" s="42" t="s">
        <v>542</v>
      </c>
      <c r="F107" s="911" t="s">
        <v>543</v>
      </c>
      <c r="G107" s="715"/>
      <c r="K107" s="831"/>
      <c r="M107"/>
    </row>
    <row r="108" spans="1:13">
      <c r="A108" s="830" t="s">
        <v>497</v>
      </c>
      <c r="B108" s="907" t="s">
        <v>518</v>
      </c>
      <c r="C108" s="911"/>
      <c r="D108" s="42" t="s">
        <v>484</v>
      </c>
      <c r="E108" s="42" t="s">
        <v>544</v>
      </c>
      <c r="F108" s="911" t="s">
        <v>545</v>
      </c>
      <c r="G108" s="715"/>
      <c r="K108" s="831"/>
      <c r="M108"/>
    </row>
    <row r="109" spans="1:13">
      <c r="A109" s="830" t="s">
        <v>498</v>
      </c>
      <c r="B109" s="907" t="s">
        <v>519</v>
      </c>
      <c r="C109" s="911"/>
      <c r="D109" s="42" t="s">
        <v>474</v>
      </c>
      <c r="E109" s="42" t="s">
        <v>546</v>
      </c>
      <c r="F109" s="911" t="s">
        <v>545</v>
      </c>
      <c r="G109" s="715"/>
      <c r="K109" s="831"/>
      <c r="M109"/>
    </row>
    <row r="110" spans="1:13">
      <c r="A110" s="830" t="s">
        <v>499</v>
      </c>
      <c r="B110" s="907" t="s">
        <v>520</v>
      </c>
      <c r="C110" s="911"/>
      <c r="D110" s="42" t="s">
        <v>500</v>
      </c>
      <c r="E110" s="42" t="s">
        <v>546</v>
      </c>
      <c r="F110" s="911" t="s">
        <v>545</v>
      </c>
      <c r="G110" s="715"/>
      <c r="K110" s="831"/>
      <c r="M110"/>
    </row>
    <row r="111" spans="1:13">
      <c r="A111" s="830" t="s">
        <v>501</v>
      </c>
      <c r="B111" s="907" t="s">
        <v>521</v>
      </c>
      <c r="C111" s="911"/>
      <c r="D111" s="42" t="s">
        <v>502</v>
      </c>
      <c r="E111" s="42" t="s">
        <v>547</v>
      </c>
      <c r="F111" s="911" t="s">
        <v>545</v>
      </c>
      <c r="G111" s="715"/>
      <c r="K111" s="831"/>
      <c r="M111"/>
    </row>
  </sheetData>
  <mergeCells count="3">
    <mergeCell ref="B2:D2"/>
    <mergeCell ref="H2:J2"/>
    <mergeCell ref="K2:L2"/>
  </mergeCells>
  <pageMargins left="0.7" right="0.7" top="0.75" bottom="0.75" header="0.3" footer="0.3"/>
  <ignoredErrors>
    <ignoredError sqref="B17:B28 C17:C28" numberStoredAsText="1"/>
  </ignoredErrors>
</worksheet>
</file>

<file path=xl/worksheets/sheet8.xml><?xml version="1.0" encoding="utf-8"?>
<worksheet xmlns="http://schemas.openxmlformats.org/spreadsheetml/2006/main" xmlns:r="http://schemas.openxmlformats.org/officeDocument/2006/relationships">
  <sheetPr>
    <pageSetUpPr fitToPage="1"/>
  </sheetPr>
  <dimension ref="A2:X110"/>
  <sheetViews>
    <sheetView workbookViewId="0">
      <selection activeCell="A90" sqref="A90:I92"/>
    </sheetView>
  </sheetViews>
  <sheetFormatPr defaultRowHeight="15"/>
  <cols>
    <col min="1" max="1" width="12.42578125" bestFit="1" customWidth="1"/>
    <col min="2" max="2" width="10.28515625" style="209" bestFit="1" customWidth="1"/>
    <col min="3" max="3" width="9.42578125" style="209" bestFit="1" customWidth="1"/>
    <col min="4" max="7" width="8.28515625" customWidth="1"/>
    <col min="8" max="8" width="12.42578125" bestFit="1" customWidth="1"/>
    <col min="9" max="9" width="10.28515625" bestFit="1" customWidth="1"/>
    <col min="10" max="10" width="10.42578125" bestFit="1" customWidth="1"/>
    <col min="11" max="11" width="8.28515625" customWidth="1"/>
    <col min="14" max="14" width="11" customWidth="1"/>
    <col min="18" max="26" width="9.5703125" customWidth="1"/>
  </cols>
  <sheetData>
    <row r="2" spans="1:20">
      <c r="B2" s="209" t="s">
        <v>234</v>
      </c>
      <c r="C2" s="209" t="s">
        <v>235</v>
      </c>
      <c r="D2" s="209" t="s">
        <v>229</v>
      </c>
      <c r="E2" s="209" t="s">
        <v>223</v>
      </c>
      <c r="F2" s="209" t="s">
        <v>224</v>
      </c>
      <c r="I2" s="209" t="s">
        <v>234</v>
      </c>
      <c r="J2" s="209" t="s">
        <v>235</v>
      </c>
      <c r="K2" s="209" t="s">
        <v>229</v>
      </c>
      <c r="L2" s="209" t="s">
        <v>223</v>
      </c>
      <c r="M2" s="209" t="s">
        <v>224</v>
      </c>
    </row>
    <row r="3" spans="1:20" ht="15.75">
      <c r="A3" s="175">
        <v>39653</v>
      </c>
      <c r="B3" s="176">
        <v>39653</v>
      </c>
      <c r="C3" s="177">
        <f>WEEKNUM(B3)</f>
        <v>30</v>
      </c>
      <c r="D3" s="178">
        <v>148</v>
      </c>
      <c r="E3" s="178">
        <v>148</v>
      </c>
      <c r="F3" s="181">
        <v>0</v>
      </c>
      <c r="H3" s="175">
        <v>40647</v>
      </c>
      <c r="I3" s="192"/>
      <c r="J3" s="177">
        <v>15</v>
      </c>
      <c r="K3" s="177">
        <f>L3+M3</f>
        <v>73</v>
      </c>
      <c r="L3" s="178">
        <v>73</v>
      </c>
      <c r="M3" s="178">
        <v>0</v>
      </c>
      <c r="N3" s="181"/>
    </row>
    <row r="4" spans="1:20" ht="15.75">
      <c r="A4" s="175">
        <v>39654</v>
      </c>
      <c r="B4" s="176">
        <v>39654</v>
      </c>
      <c r="C4" s="177">
        <f t="shared" ref="C4:C15" si="0">WEEKNUM(B4)</f>
        <v>30</v>
      </c>
      <c r="D4" s="178">
        <v>81</v>
      </c>
      <c r="E4" s="178">
        <v>81</v>
      </c>
      <c r="F4" s="181">
        <v>0</v>
      </c>
      <c r="H4" s="175">
        <v>40711</v>
      </c>
      <c r="I4" s="176"/>
      <c r="J4" s="177">
        <v>24</v>
      </c>
      <c r="K4" s="177">
        <f t="shared" ref="K4:K7" si="1">L4+M4</f>
        <v>79</v>
      </c>
      <c r="L4" s="178">
        <v>75</v>
      </c>
      <c r="M4" s="178">
        <v>4</v>
      </c>
      <c r="N4" s="181"/>
    </row>
    <row r="5" spans="1:20" ht="15.75">
      <c r="A5" s="175">
        <v>39662</v>
      </c>
      <c r="B5" s="176">
        <v>39662</v>
      </c>
      <c r="C5" s="177">
        <f t="shared" si="0"/>
        <v>31</v>
      </c>
      <c r="D5" s="178">
        <v>235</v>
      </c>
      <c r="E5" s="178">
        <v>235</v>
      </c>
      <c r="F5" s="181">
        <v>0</v>
      </c>
      <c r="H5" s="175">
        <v>40739</v>
      </c>
      <c r="I5" s="176"/>
      <c r="J5" s="177">
        <v>28</v>
      </c>
      <c r="K5" s="177">
        <f t="shared" si="1"/>
        <v>181</v>
      </c>
      <c r="L5" s="178">
        <v>138</v>
      </c>
      <c r="M5" s="178">
        <v>43</v>
      </c>
      <c r="N5" s="181"/>
    </row>
    <row r="6" spans="1:20" ht="15.75">
      <c r="A6" s="175">
        <v>39663</v>
      </c>
      <c r="B6" s="176">
        <v>39663</v>
      </c>
      <c r="C6" s="177">
        <f t="shared" si="0"/>
        <v>32</v>
      </c>
      <c r="D6" s="178">
        <v>24</v>
      </c>
      <c r="E6" s="178">
        <v>24</v>
      </c>
      <c r="F6" s="181">
        <v>0</v>
      </c>
      <c r="H6" s="175">
        <v>40768</v>
      </c>
      <c r="I6" s="176"/>
      <c r="J6" s="177">
        <v>33</v>
      </c>
      <c r="K6" s="177">
        <f t="shared" si="1"/>
        <v>196</v>
      </c>
      <c r="L6" s="178">
        <v>180</v>
      </c>
      <c r="M6" s="178">
        <v>16</v>
      </c>
      <c r="N6" s="181"/>
    </row>
    <row r="7" spans="1:20" ht="15.75">
      <c r="A7" s="175">
        <v>39675</v>
      </c>
      <c r="B7" s="176">
        <v>39675</v>
      </c>
      <c r="C7" s="177">
        <f t="shared" si="0"/>
        <v>33</v>
      </c>
      <c r="D7" s="178">
        <v>232</v>
      </c>
      <c r="E7" s="178">
        <v>232</v>
      </c>
      <c r="F7" s="181">
        <v>0</v>
      </c>
      <c r="H7" s="175">
        <v>40770</v>
      </c>
      <c r="I7" s="176"/>
      <c r="J7" s="177">
        <v>33</v>
      </c>
      <c r="K7" s="177">
        <f t="shared" si="1"/>
        <v>158</v>
      </c>
      <c r="L7" s="178">
        <v>136</v>
      </c>
      <c r="M7" s="178">
        <v>22</v>
      </c>
      <c r="N7" s="181"/>
    </row>
    <row r="8" spans="1:20" ht="15.75">
      <c r="A8" s="175">
        <v>39680</v>
      </c>
      <c r="B8" s="176">
        <v>39680</v>
      </c>
      <c r="C8" s="177">
        <f t="shared" si="0"/>
        <v>34</v>
      </c>
      <c r="D8" s="178">
        <v>216</v>
      </c>
      <c r="E8" s="178">
        <v>216</v>
      </c>
      <c r="F8" s="181">
        <v>0</v>
      </c>
      <c r="H8" s="175"/>
      <c r="I8" s="176"/>
      <c r="J8" s="177"/>
      <c r="K8" s="177"/>
      <c r="L8" s="178"/>
      <c r="M8" s="178"/>
      <c r="N8" s="181"/>
    </row>
    <row r="9" spans="1:20" ht="15.75">
      <c r="A9" s="175">
        <v>39942</v>
      </c>
      <c r="B9" s="176">
        <v>39942</v>
      </c>
      <c r="C9" s="177">
        <f t="shared" si="0"/>
        <v>19</v>
      </c>
      <c r="D9" s="178">
        <v>0</v>
      </c>
      <c r="E9" s="178">
        <v>0</v>
      </c>
      <c r="F9" s="181">
        <v>0</v>
      </c>
      <c r="H9" s="175"/>
      <c r="I9" s="176"/>
      <c r="J9" s="177"/>
      <c r="K9" s="177"/>
      <c r="L9" s="178"/>
      <c r="M9" s="178"/>
      <c r="N9" s="181"/>
    </row>
    <row r="10" spans="1:20" ht="15.75">
      <c r="A10" s="175">
        <v>39978</v>
      </c>
      <c r="B10" s="176">
        <v>39978</v>
      </c>
      <c r="C10" s="177">
        <f t="shared" si="0"/>
        <v>25</v>
      </c>
      <c r="D10" s="178">
        <v>21</v>
      </c>
      <c r="E10" s="178">
        <v>21</v>
      </c>
      <c r="F10" s="181">
        <v>0</v>
      </c>
      <c r="H10" s="175"/>
      <c r="I10" s="176"/>
      <c r="J10" s="177"/>
      <c r="K10" s="177"/>
      <c r="L10" s="178"/>
      <c r="M10" s="178"/>
      <c r="N10" s="181"/>
    </row>
    <row r="11" spans="1:20" ht="16.5" thickBot="1">
      <c r="A11" s="175">
        <v>39978</v>
      </c>
      <c r="B11" s="176">
        <v>39978</v>
      </c>
      <c r="C11" s="177">
        <f t="shared" si="0"/>
        <v>25</v>
      </c>
      <c r="D11" s="178">
        <v>27</v>
      </c>
      <c r="E11" s="178">
        <v>27</v>
      </c>
      <c r="F11" s="181">
        <v>0</v>
      </c>
      <c r="H11" s="193"/>
      <c r="I11" s="194"/>
      <c r="J11" s="195"/>
      <c r="K11" s="195"/>
      <c r="L11" s="196"/>
      <c r="M11" s="178"/>
      <c r="N11" s="181"/>
    </row>
    <row r="12" spans="1:20" ht="15.75">
      <c r="A12" s="175">
        <v>40040</v>
      </c>
      <c r="B12" s="176">
        <v>40040</v>
      </c>
      <c r="C12" s="177">
        <f t="shared" si="0"/>
        <v>33</v>
      </c>
      <c r="D12" s="178">
        <v>131</v>
      </c>
      <c r="E12" s="178">
        <v>131</v>
      </c>
      <c r="F12" s="181">
        <v>0</v>
      </c>
      <c r="H12" s="197"/>
      <c r="I12" s="198">
        <v>2010</v>
      </c>
      <c r="J12" s="198">
        <v>2010</v>
      </c>
      <c r="K12" s="198">
        <v>2011</v>
      </c>
      <c r="L12" s="199">
        <v>2011</v>
      </c>
      <c r="N12" s="197"/>
      <c r="O12" s="198">
        <v>2011</v>
      </c>
      <c r="P12" s="199">
        <v>2011</v>
      </c>
      <c r="R12" s="197"/>
      <c r="S12" s="198">
        <v>2012</v>
      </c>
      <c r="T12" s="199">
        <v>2012</v>
      </c>
    </row>
    <row r="13" spans="1:20" ht="15.75">
      <c r="A13" s="175">
        <v>40045</v>
      </c>
      <c r="B13" s="176">
        <v>40045</v>
      </c>
      <c r="C13" s="177">
        <f t="shared" si="0"/>
        <v>34</v>
      </c>
      <c r="D13" s="178">
        <v>115</v>
      </c>
      <c r="E13" s="178">
        <v>115</v>
      </c>
      <c r="F13" s="181">
        <v>0</v>
      </c>
      <c r="H13" s="200"/>
      <c r="I13" s="201" t="s">
        <v>223</v>
      </c>
      <c r="J13" s="201" t="s">
        <v>224</v>
      </c>
      <c r="K13" s="201" t="s">
        <v>223</v>
      </c>
      <c r="L13" s="202" t="s">
        <v>224</v>
      </c>
      <c r="N13" s="200"/>
      <c r="O13" s="201" t="s">
        <v>223</v>
      </c>
      <c r="P13" s="202" t="s">
        <v>224</v>
      </c>
      <c r="R13" s="200"/>
      <c r="S13" s="201" t="s">
        <v>223</v>
      </c>
      <c r="T13" s="202" t="s">
        <v>224</v>
      </c>
    </row>
    <row r="14" spans="1:20" ht="15.75">
      <c r="A14" s="175">
        <v>40045</v>
      </c>
      <c r="B14" s="176">
        <v>40045</v>
      </c>
      <c r="C14" s="177">
        <f t="shared" si="0"/>
        <v>34</v>
      </c>
      <c r="D14" s="178">
        <v>180</v>
      </c>
      <c r="E14" s="178">
        <v>180</v>
      </c>
      <c r="F14" s="181">
        <v>0</v>
      </c>
      <c r="H14" s="203" t="s">
        <v>242</v>
      </c>
      <c r="I14" s="204">
        <v>11</v>
      </c>
      <c r="J14" s="204">
        <v>0</v>
      </c>
      <c r="K14" s="204">
        <v>73</v>
      </c>
      <c r="L14" s="205">
        <v>0</v>
      </c>
      <c r="N14" s="203" t="s">
        <v>242</v>
      </c>
      <c r="O14" s="204">
        <v>73</v>
      </c>
      <c r="P14" s="205">
        <v>0</v>
      </c>
      <c r="R14" s="203" t="s">
        <v>242</v>
      </c>
      <c r="S14" s="204">
        <v>0</v>
      </c>
      <c r="T14" s="205">
        <v>0</v>
      </c>
    </row>
    <row r="15" spans="1:20" ht="15.75">
      <c r="A15" s="175">
        <v>40047</v>
      </c>
      <c r="B15" s="176">
        <v>40047</v>
      </c>
      <c r="C15" s="177">
        <f t="shared" si="0"/>
        <v>34</v>
      </c>
      <c r="D15" s="178">
        <v>228</v>
      </c>
      <c r="E15" s="178">
        <v>228</v>
      </c>
      <c r="F15" s="181">
        <v>0</v>
      </c>
      <c r="H15" s="203" t="s">
        <v>243</v>
      </c>
      <c r="I15" s="204">
        <v>30</v>
      </c>
      <c r="J15" s="204">
        <v>0</v>
      </c>
      <c r="K15" s="204">
        <v>75</v>
      </c>
      <c r="L15" s="205">
        <v>4</v>
      </c>
      <c r="N15" s="203" t="s">
        <v>243</v>
      </c>
      <c r="O15" s="204">
        <v>75</v>
      </c>
      <c r="P15" s="205">
        <v>4</v>
      </c>
      <c r="R15" s="203" t="s">
        <v>243</v>
      </c>
      <c r="S15" s="204"/>
      <c r="T15" s="205"/>
    </row>
    <row r="16" spans="1:20" ht="15.75">
      <c r="A16" s="179">
        <v>40271</v>
      </c>
      <c r="B16" s="176"/>
      <c r="C16" s="177">
        <v>14</v>
      </c>
      <c r="D16" s="177">
        <v>11</v>
      </c>
      <c r="E16" s="177">
        <v>11</v>
      </c>
      <c r="F16" s="177">
        <v>0</v>
      </c>
      <c r="H16" s="203" t="s">
        <v>244</v>
      </c>
      <c r="I16" s="204">
        <v>142</v>
      </c>
      <c r="J16" s="204">
        <v>63</v>
      </c>
      <c r="K16" s="204">
        <v>138</v>
      </c>
      <c r="L16" s="205">
        <v>43</v>
      </c>
      <c r="N16" s="203" t="s">
        <v>244</v>
      </c>
      <c r="O16" s="204">
        <v>138</v>
      </c>
      <c r="P16" s="205">
        <v>43</v>
      </c>
      <c r="R16" s="203" t="s">
        <v>244</v>
      </c>
      <c r="S16" s="204">
        <v>125</v>
      </c>
      <c r="T16" s="205">
        <v>43</v>
      </c>
    </row>
    <row r="17" spans="1:24" ht="15.75">
      <c r="A17" s="180">
        <v>40326</v>
      </c>
      <c r="B17" s="176"/>
      <c r="C17" s="177">
        <v>22</v>
      </c>
      <c r="D17" s="177">
        <v>30</v>
      </c>
      <c r="E17" s="177">
        <v>30</v>
      </c>
      <c r="F17" s="177">
        <v>0</v>
      </c>
      <c r="H17" s="203" t="s">
        <v>245</v>
      </c>
      <c r="I17" s="204">
        <v>188</v>
      </c>
      <c r="J17" s="204">
        <v>55</v>
      </c>
      <c r="K17" s="204">
        <v>136</v>
      </c>
      <c r="L17" s="205">
        <v>22</v>
      </c>
      <c r="N17" s="203" t="s">
        <v>245</v>
      </c>
      <c r="O17" s="204">
        <v>136</v>
      </c>
      <c r="P17" s="205">
        <v>22</v>
      </c>
      <c r="R17" s="203" t="s">
        <v>245</v>
      </c>
      <c r="S17" s="204"/>
      <c r="T17" s="205"/>
    </row>
    <row r="18" spans="1:24" ht="16.5" thickBot="1">
      <c r="A18" s="180">
        <v>40368</v>
      </c>
      <c r="B18" s="176"/>
      <c r="C18" s="177">
        <v>28</v>
      </c>
      <c r="D18" s="177">
        <v>205</v>
      </c>
      <c r="E18" s="181">
        <v>142</v>
      </c>
      <c r="F18" s="181">
        <v>63</v>
      </c>
      <c r="H18" s="206" t="s">
        <v>246</v>
      </c>
      <c r="I18" s="207">
        <v>8</v>
      </c>
      <c r="J18" s="207">
        <v>0</v>
      </c>
      <c r="K18" s="207"/>
      <c r="L18" s="208"/>
      <c r="N18" s="206" t="s">
        <v>246</v>
      </c>
      <c r="O18" s="207"/>
      <c r="P18" s="208"/>
      <c r="R18" s="206" t="s">
        <v>246</v>
      </c>
      <c r="S18" s="207"/>
      <c r="T18" s="208"/>
    </row>
    <row r="19" spans="1:24" ht="15.75">
      <c r="A19" s="180">
        <v>40393</v>
      </c>
      <c r="B19" s="176"/>
      <c r="C19" s="177">
        <v>32</v>
      </c>
      <c r="D19" s="177">
        <v>243</v>
      </c>
      <c r="E19" s="181">
        <v>188</v>
      </c>
      <c r="F19" s="181">
        <v>55</v>
      </c>
    </row>
    <row r="20" spans="1:24" ht="15.75">
      <c r="A20" s="180">
        <v>40414</v>
      </c>
      <c r="B20" s="176"/>
      <c r="C20" s="177">
        <v>35</v>
      </c>
      <c r="D20" s="177">
        <v>179</v>
      </c>
      <c r="E20" s="181">
        <v>170</v>
      </c>
      <c r="F20" s="181">
        <v>0</v>
      </c>
    </row>
    <row r="21" spans="1:24" ht="15.75">
      <c r="A21" s="180">
        <v>40485</v>
      </c>
      <c r="B21" s="176"/>
      <c r="C21" s="177">
        <v>45</v>
      </c>
      <c r="D21" s="177">
        <v>8</v>
      </c>
      <c r="E21" s="181">
        <v>8</v>
      </c>
      <c r="F21" s="181">
        <v>0</v>
      </c>
    </row>
    <row r="22" spans="1:24" ht="15.75" thickBot="1"/>
    <row r="23" spans="1:24">
      <c r="J23" s="197"/>
      <c r="K23" s="198">
        <v>2010</v>
      </c>
      <c r="L23" s="198">
        <v>2010</v>
      </c>
      <c r="N23" s="197"/>
      <c r="O23" s="198">
        <v>2011</v>
      </c>
      <c r="P23" s="199">
        <v>2011</v>
      </c>
      <c r="R23" s="197"/>
      <c r="S23" s="198">
        <v>2012</v>
      </c>
      <c r="T23" s="199">
        <v>2012</v>
      </c>
      <c r="V23" s="197"/>
      <c r="W23" s="198">
        <v>2013</v>
      </c>
      <c r="X23" s="199">
        <v>2013</v>
      </c>
    </row>
    <row r="24" spans="1:24">
      <c r="J24" s="200"/>
      <c r="K24" s="201" t="s">
        <v>223</v>
      </c>
      <c r="L24" s="201" t="s">
        <v>224</v>
      </c>
      <c r="N24" s="200"/>
      <c r="O24" s="201" t="s">
        <v>223</v>
      </c>
      <c r="P24" s="202" t="s">
        <v>224</v>
      </c>
      <c r="R24" s="200"/>
      <c r="S24" s="201" t="s">
        <v>223</v>
      </c>
      <c r="T24" s="202" t="s">
        <v>224</v>
      </c>
      <c r="V24" s="200"/>
      <c r="W24" s="201" t="s">
        <v>223</v>
      </c>
      <c r="X24" s="202" t="s">
        <v>224</v>
      </c>
    </row>
    <row r="25" spans="1:24">
      <c r="J25" s="203" t="s">
        <v>242</v>
      </c>
      <c r="K25" s="204">
        <v>11</v>
      </c>
      <c r="L25" s="204">
        <v>0</v>
      </c>
      <c r="N25" s="203" t="s">
        <v>242</v>
      </c>
      <c r="O25" s="204">
        <v>73</v>
      </c>
      <c r="P25" s="205">
        <v>0</v>
      </c>
      <c r="R25" s="203" t="s">
        <v>242</v>
      </c>
      <c r="S25" s="204">
        <v>0</v>
      </c>
      <c r="T25" s="205">
        <v>0</v>
      </c>
      <c r="V25" s="203" t="s">
        <v>242</v>
      </c>
      <c r="W25" s="204">
        <v>9</v>
      </c>
      <c r="X25" s="205">
        <v>0</v>
      </c>
    </row>
    <row r="26" spans="1:24">
      <c r="B26" s="209" t="s">
        <v>234</v>
      </c>
      <c r="C26" s="209" t="s">
        <v>235</v>
      </c>
      <c r="D26" s="209" t="s">
        <v>229</v>
      </c>
      <c r="E26" s="209" t="s">
        <v>223</v>
      </c>
      <c r="F26" s="209" t="s">
        <v>224</v>
      </c>
      <c r="J26" s="203" t="s">
        <v>243</v>
      </c>
      <c r="K26" s="204">
        <v>30</v>
      </c>
      <c r="L26" s="204">
        <v>0</v>
      </c>
      <c r="N26" s="203" t="s">
        <v>243</v>
      </c>
      <c r="O26" s="204">
        <v>75</v>
      </c>
      <c r="P26" s="205">
        <v>4</v>
      </c>
      <c r="R26" s="203" t="s">
        <v>243</v>
      </c>
      <c r="S26" s="204"/>
      <c r="T26" s="205"/>
      <c r="V26" s="203" t="s">
        <v>243</v>
      </c>
      <c r="W26" s="204"/>
      <c r="X26" s="205"/>
    </row>
    <row r="27" spans="1:24" ht="15.75">
      <c r="A27" s="175">
        <v>39653</v>
      </c>
      <c r="B27" s="176">
        <v>39653</v>
      </c>
      <c r="C27" s="177">
        <f>WEEKNUM(B27)</f>
        <v>30</v>
      </c>
      <c r="D27" s="178">
        <v>148</v>
      </c>
      <c r="E27" s="178">
        <v>148</v>
      </c>
      <c r="F27" s="181">
        <v>0</v>
      </c>
      <c r="J27" s="212" t="s">
        <v>244</v>
      </c>
      <c r="K27" s="213">
        <v>142</v>
      </c>
      <c r="L27" s="213">
        <v>63</v>
      </c>
      <c r="N27" s="212" t="s">
        <v>244</v>
      </c>
      <c r="O27" s="213">
        <v>138</v>
      </c>
      <c r="P27" s="214">
        <v>43</v>
      </c>
      <c r="R27" s="212" t="s">
        <v>244</v>
      </c>
      <c r="S27" s="213">
        <v>125</v>
      </c>
      <c r="T27" s="214">
        <v>43</v>
      </c>
      <c r="V27" s="212" t="s">
        <v>244</v>
      </c>
      <c r="W27" s="213"/>
      <c r="X27" s="214"/>
    </row>
    <row r="28" spans="1:24" ht="15.75">
      <c r="A28" s="175">
        <v>39662</v>
      </c>
      <c r="B28" s="176">
        <v>39662</v>
      </c>
      <c r="C28" s="177">
        <f t="shared" ref="C28:C34" si="2">WEEKNUM(B28)</f>
        <v>31</v>
      </c>
      <c r="D28" s="178">
        <v>235</v>
      </c>
      <c r="E28" s="178">
        <v>235</v>
      </c>
      <c r="F28" s="181">
        <v>0</v>
      </c>
      <c r="J28" s="203" t="s">
        <v>245</v>
      </c>
      <c r="K28" s="204">
        <v>188</v>
      </c>
      <c r="L28" s="204">
        <v>55</v>
      </c>
      <c r="N28" s="203" t="s">
        <v>245</v>
      </c>
      <c r="O28" s="204">
        <v>136</v>
      </c>
      <c r="P28" s="205">
        <v>22</v>
      </c>
      <c r="R28" s="203" t="s">
        <v>245</v>
      </c>
      <c r="S28" s="204">
        <v>262</v>
      </c>
      <c r="T28" s="205">
        <v>0</v>
      </c>
      <c r="V28" s="203" t="s">
        <v>245</v>
      </c>
      <c r="W28" s="204"/>
      <c r="X28" s="205"/>
    </row>
    <row r="29" spans="1:24" ht="16.5" thickBot="1">
      <c r="A29" s="175">
        <v>39675</v>
      </c>
      <c r="B29" s="176">
        <v>39675</v>
      </c>
      <c r="C29" s="177">
        <f t="shared" si="2"/>
        <v>33</v>
      </c>
      <c r="D29" s="178">
        <v>232</v>
      </c>
      <c r="E29" s="178">
        <v>232</v>
      </c>
      <c r="F29" s="181">
        <v>0</v>
      </c>
      <c r="J29" s="206" t="s">
        <v>246</v>
      </c>
      <c r="K29" s="207">
        <v>8</v>
      </c>
      <c r="L29" s="207">
        <v>0</v>
      </c>
      <c r="N29" s="206" t="s">
        <v>246</v>
      </c>
      <c r="O29" s="207"/>
      <c r="P29" s="208"/>
      <c r="R29" s="206" t="s">
        <v>246</v>
      </c>
      <c r="S29" s="207"/>
      <c r="T29" s="208"/>
      <c r="V29" s="206" t="s">
        <v>246</v>
      </c>
      <c r="W29" s="207"/>
      <c r="X29" s="208"/>
    </row>
    <row r="30" spans="1:24" ht="15.75">
      <c r="A30" s="175">
        <v>39680</v>
      </c>
      <c r="B30" s="176">
        <v>39680</v>
      </c>
      <c r="C30" s="177">
        <f t="shared" si="2"/>
        <v>34</v>
      </c>
      <c r="D30" s="178">
        <v>216</v>
      </c>
      <c r="E30" s="178">
        <v>216</v>
      </c>
      <c r="F30" s="181">
        <v>0</v>
      </c>
    </row>
    <row r="31" spans="1:24" ht="15.75">
      <c r="A31" s="175">
        <v>39942</v>
      </c>
      <c r="B31" s="176">
        <v>39942</v>
      </c>
      <c r="C31" s="177">
        <f t="shared" si="2"/>
        <v>19</v>
      </c>
      <c r="D31" s="178">
        <v>0</v>
      </c>
      <c r="E31" s="178">
        <v>0</v>
      </c>
      <c r="F31" s="181">
        <v>0</v>
      </c>
    </row>
    <row r="32" spans="1:24" ht="15.75">
      <c r="A32" s="175">
        <v>39978</v>
      </c>
      <c r="B32" s="176">
        <v>39978</v>
      </c>
      <c r="C32" s="177">
        <f t="shared" si="2"/>
        <v>25</v>
      </c>
      <c r="D32" s="178">
        <v>27</v>
      </c>
      <c r="E32" s="178">
        <v>27</v>
      </c>
      <c r="F32" s="181">
        <v>0</v>
      </c>
    </row>
    <row r="33" spans="1:6" ht="15.75">
      <c r="A33" s="175">
        <v>40040</v>
      </c>
      <c r="B33" s="176">
        <v>40040</v>
      </c>
      <c r="C33" s="177">
        <f t="shared" si="2"/>
        <v>33</v>
      </c>
      <c r="D33" s="178">
        <v>131</v>
      </c>
      <c r="E33" s="178">
        <v>131</v>
      </c>
      <c r="F33" s="181">
        <v>0</v>
      </c>
    </row>
    <row r="34" spans="1:6" ht="15.75">
      <c r="A34" s="175">
        <v>40047</v>
      </c>
      <c r="B34" s="176">
        <v>40047</v>
      </c>
      <c r="C34" s="177">
        <f t="shared" si="2"/>
        <v>34</v>
      </c>
      <c r="D34" s="178">
        <v>228</v>
      </c>
      <c r="E34" s="178">
        <v>228</v>
      </c>
      <c r="F34" s="181">
        <v>0</v>
      </c>
    </row>
    <row r="35" spans="1:6" ht="15.75">
      <c r="A35" s="179">
        <v>40271</v>
      </c>
      <c r="B35" s="176"/>
      <c r="C35" s="177">
        <v>14</v>
      </c>
      <c r="D35" s="177">
        <v>11</v>
      </c>
      <c r="E35" s="177">
        <v>11</v>
      </c>
      <c r="F35" s="177">
        <v>0</v>
      </c>
    </row>
    <row r="36" spans="1:6" ht="15.75">
      <c r="A36" s="180">
        <v>40326</v>
      </c>
      <c r="B36" s="176"/>
      <c r="C36" s="177">
        <v>22</v>
      </c>
      <c r="D36" s="177">
        <v>30</v>
      </c>
      <c r="E36" s="177">
        <v>30</v>
      </c>
      <c r="F36" s="177">
        <v>0</v>
      </c>
    </row>
    <row r="37" spans="1:6" ht="15.75">
      <c r="A37" s="180">
        <v>40368</v>
      </c>
      <c r="B37" s="176"/>
      <c r="C37" s="177">
        <v>28</v>
      </c>
      <c r="D37" s="177">
        <v>205</v>
      </c>
      <c r="E37" s="181">
        <v>142</v>
      </c>
      <c r="F37" s="181">
        <v>63</v>
      </c>
    </row>
    <row r="38" spans="1:6" ht="15.75">
      <c r="A38" s="180">
        <v>40393</v>
      </c>
      <c r="B38" s="176"/>
      <c r="C38" s="177">
        <v>32</v>
      </c>
      <c r="D38" s="177">
        <v>243</v>
      </c>
      <c r="E38" s="181">
        <v>188</v>
      </c>
      <c r="F38" s="181">
        <v>55</v>
      </c>
    </row>
    <row r="39" spans="1:6" ht="15.75">
      <c r="A39" s="180">
        <v>40414</v>
      </c>
      <c r="B39" s="176"/>
      <c r="C39" s="177">
        <v>35</v>
      </c>
      <c r="D39" s="177">
        <v>179</v>
      </c>
      <c r="E39" s="181">
        <v>170</v>
      </c>
      <c r="F39" s="181">
        <v>0</v>
      </c>
    </row>
    <row r="40" spans="1:6" ht="16.5" thickBot="1">
      <c r="A40" s="180">
        <v>40485</v>
      </c>
      <c r="B40" s="176"/>
      <c r="C40" s="177">
        <v>45</v>
      </c>
      <c r="D40" s="177">
        <v>8</v>
      </c>
      <c r="E40" s="181">
        <v>8</v>
      </c>
      <c r="F40" s="181">
        <v>0</v>
      </c>
    </row>
    <row r="41" spans="1:6" ht="16.5" thickBot="1">
      <c r="A41" s="185">
        <f t="shared" ref="A41:E41" si="3">SUM(A22:A38)</f>
        <v>480035</v>
      </c>
      <c r="B41" s="185">
        <f t="shared" si="3"/>
        <v>318677</v>
      </c>
      <c r="C41" s="185">
        <f t="shared" si="3"/>
        <v>335</v>
      </c>
      <c r="D41" s="185">
        <f t="shared" si="3"/>
        <v>1706</v>
      </c>
      <c r="E41" s="185">
        <f t="shared" si="3"/>
        <v>1588</v>
      </c>
      <c r="F41" s="186"/>
    </row>
    <row r="42" spans="1:6" ht="16.5" thickBot="1">
      <c r="A42" s="187"/>
      <c r="B42" s="187"/>
      <c r="C42" s="187"/>
      <c r="D42" s="187"/>
      <c r="E42" s="187"/>
      <c r="F42" s="186"/>
    </row>
    <row r="43" spans="1:6" ht="16.5" thickBot="1">
      <c r="A43" s="188">
        <v>36020</v>
      </c>
      <c r="B43" s="187"/>
      <c r="C43" s="187">
        <f>WEEKNUM(A43)</f>
        <v>33</v>
      </c>
      <c r="D43" s="185">
        <v>319</v>
      </c>
      <c r="E43" s="187"/>
      <c r="F43" s="186"/>
    </row>
    <row r="44" spans="1:6" ht="16.5" thickBot="1">
      <c r="A44" s="188">
        <v>36029</v>
      </c>
      <c r="B44" s="187"/>
      <c r="C44" s="187">
        <f t="shared" ref="C44:C47" si="4">WEEKNUM(A44)</f>
        <v>34</v>
      </c>
      <c r="D44" s="185">
        <v>218</v>
      </c>
      <c r="E44" s="187"/>
      <c r="F44" s="186"/>
    </row>
    <row r="45" spans="1:6" ht="16.5" thickBot="1">
      <c r="A45" s="188">
        <v>36395</v>
      </c>
      <c r="B45" s="187"/>
      <c r="C45" s="187">
        <f t="shared" si="4"/>
        <v>35</v>
      </c>
      <c r="D45" s="185">
        <v>225</v>
      </c>
      <c r="E45" s="187"/>
      <c r="F45" s="186"/>
    </row>
    <row r="46" spans="1:6" ht="16.5" thickBot="1">
      <c r="A46" s="189">
        <v>37839</v>
      </c>
      <c r="B46" s="187"/>
      <c r="C46" s="187">
        <f t="shared" si="4"/>
        <v>32</v>
      </c>
      <c r="D46" s="185">
        <v>166</v>
      </c>
      <c r="E46" s="187"/>
      <c r="F46" s="186"/>
    </row>
    <row r="47" spans="1:6" ht="16.5" thickBot="1">
      <c r="A47" s="188">
        <v>38574</v>
      </c>
      <c r="B47" s="187"/>
      <c r="C47" s="187">
        <f t="shared" si="4"/>
        <v>33</v>
      </c>
      <c r="D47" s="185">
        <v>80</v>
      </c>
      <c r="E47" s="187"/>
      <c r="F47" s="186"/>
    </row>
    <row r="48" spans="1:6" ht="15.75">
      <c r="A48" s="187"/>
      <c r="B48" s="187"/>
      <c r="C48" s="187"/>
      <c r="D48" s="187"/>
      <c r="E48" s="187"/>
      <c r="F48" s="186"/>
    </row>
    <row r="49" spans="1:12" ht="15.75">
      <c r="A49" s="187"/>
      <c r="B49" s="187"/>
      <c r="C49" s="187"/>
      <c r="D49" s="187"/>
      <c r="E49" s="187"/>
      <c r="F49" s="186"/>
    </row>
    <row r="50" spans="1:12" ht="15.75">
      <c r="A50" s="187"/>
      <c r="B50" s="187"/>
      <c r="C50" s="187"/>
      <c r="D50" s="187"/>
      <c r="E50" s="187"/>
      <c r="F50" s="186"/>
    </row>
    <row r="51" spans="1:12" ht="15.75">
      <c r="A51" s="187"/>
      <c r="B51" s="187"/>
      <c r="C51" s="187"/>
      <c r="D51" s="187"/>
      <c r="E51" s="187"/>
      <c r="F51" s="186"/>
    </row>
    <row r="52" spans="1:12" ht="15.75">
      <c r="A52" s="187"/>
      <c r="B52" s="187"/>
      <c r="C52" s="187"/>
      <c r="D52" s="187"/>
      <c r="E52" s="187"/>
      <c r="F52" s="186"/>
    </row>
    <row r="53" spans="1:12" ht="15.75">
      <c r="A53" s="186"/>
      <c r="B53" s="190"/>
      <c r="C53" s="190"/>
      <c r="D53" s="186"/>
      <c r="E53" s="186"/>
      <c r="F53" s="186"/>
    </row>
    <row r="55" spans="1:12" ht="31.5" customHeight="1" thickBot="1">
      <c r="A55" s="376" t="s">
        <v>233</v>
      </c>
      <c r="B55" s="377">
        <v>1998</v>
      </c>
      <c r="C55" s="377">
        <v>1999</v>
      </c>
      <c r="D55" s="377">
        <v>2003</v>
      </c>
      <c r="E55" s="377">
        <v>2005</v>
      </c>
      <c r="F55" s="377">
        <v>2008</v>
      </c>
      <c r="G55" s="377">
        <v>2009</v>
      </c>
      <c r="H55" s="377">
        <v>2010</v>
      </c>
      <c r="I55" s="377">
        <v>2011</v>
      </c>
      <c r="J55" s="377">
        <v>2012</v>
      </c>
      <c r="K55" s="377">
        <v>2013</v>
      </c>
      <c r="L55" s="373"/>
    </row>
    <row r="56" spans="1:12">
      <c r="A56" s="375">
        <v>14</v>
      </c>
      <c r="B56" s="375"/>
      <c r="C56" s="375"/>
      <c r="D56" s="375"/>
      <c r="E56" s="375"/>
      <c r="F56" s="375"/>
      <c r="G56" s="375"/>
      <c r="H56" s="375">
        <v>11</v>
      </c>
      <c r="I56" s="375"/>
      <c r="J56" s="375"/>
      <c r="K56" s="375"/>
      <c r="L56" s="215"/>
    </row>
    <row r="57" spans="1:12">
      <c r="A57" s="374">
        <v>15</v>
      </c>
      <c r="B57" s="374"/>
      <c r="C57" s="374"/>
      <c r="D57" s="374"/>
      <c r="E57" s="374"/>
      <c r="F57" s="374"/>
      <c r="G57" s="374"/>
      <c r="H57" s="374"/>
      <c r="I57" s="374">
        <v>73</v>
      </c>
      <c r="J57" s="374">
        <v>0</v>
      </c>
      <c r="K57" s="374">
        <v>9</v>
      </c>
      <c r="L57" s="215"/>
    </row>
    <row r="58" spans="1:12">
      <c r="A58" s="374">
        <v>16</v>
      </c>
      <c r="B58" s="374"/>
      <c r="C58" s="374"/>
      <c r="D58" s="374"/>
      <c r="E58" s="374"/>
      <c r="F58" s="374"/>
      <c r="G58" s="374"/>
      <c r="H58" s="374"/>
      <c r="I58" s="374"/>
      <c r="J58" s="374"/>
      <c r="K58" s="374"/>
      <c r="L58" s="215"/>
    </row>
    <row r="59" spans="1:12">
      <c r="A59" s="374">
        <v>17</v>
      </c>
      <c r="B59" s="374"/>
      <c r="C59" s="374"/>
      <c r="D59" s="374"/>
      <c r="E59" s="374"/>
      <c r="F59" s="374"/>
      <c r="G59" s="374"/>
      <c r="H59" s="374"/>
      <c r="I59" s="374"/>
      <c r="J59" s="374"/>
      <c r="K59" s="374"/>
      <c r="L59" s="215"/>
    </row>
    <row r="60" spans="1:12">
      <c r="A60" s="374">
        <v>18</v>
      </c>
      <c r="B60" s="374"/>
      <c r="C60" s="374"/>
      <c r="D60" s="374"/>
      <c r="E60" s="374"/>
      <c r="F60" s="374"/>
      <c r="G60" s="374"/>
      <c r="H60" s="374"/>
      <c r="I60" s="374"/>
      <c r="J60" s="374"/>
      <c r="K60" s="374"/>
      <c r="L60" s="215"/>
    </row>
    <row r="61" spans="1:12">
      <c r="A61" s="374">
        <v>19</v>
      </c>
      <c r="B61" s="374"/>
      <c r="C61" s="374"/>
      <c r="D61" s="374"/>
      <c r="E61" s="374"/>
      <c r="F61" s="374"/>
      <c r="G61" s="374">
        <v>0</v>
      </c>
      <c r="H61" s="374"/>
      <c r="I61" s="374"/>
      <c r="J61" s="374"/>
      <c r="K61" s="374"/>
      <c r="L61" s="215"/>
    </row>
    <row r="62" spans="1:12">
      <c r="A62" s="374">
        <v>20</v>
      </c>
      <c r="B62" s="374"/>
      <c r="C62" s="374"/>
      <c r="D62" s="374"/>
      <c r="E62" s="374"/>
      <c r="F62" s="374"/>
      <c r="G62" s="374"/>
      <c r="H62" s="374"/>
      <c r="I62" s="374"/>
      <c r="J62" s="374"/>
      <c r="K62" s="374"/>
      <c r="L62" s="215"/>
    </row>
    <row r="63" spans="1:12">
      <c r="A63" s="374">
        <v>21</v>
      </c>
      <c r="B63" s="374"/>
      <c r="C63" s="374"/>
      <c r="D63" s="374"/>
      <c r="E63" s="374"/>
      <c r="F63" s="374"/>
      <c r="G63" s="374"/>
      <c r="H63" s="374"/>
      <c r="I63" s="374"/>
      <c r="J63" s="374"/>
      <c r="K63" s="374"/>
      <c r="L63" s="215"/>
    </row>
    <row r="64" spans="1:12">
      <c r="A64" s="374">
        <v>22</v>
      </c>
      <c r="B64" s="374"/>
      <c r="C64" s="374"/>
      <c r="D64" s="374"/>
      <c r="E64" s="374"/>
      <c r="F64" s="374"/>
      <c r="G64" s="374"/>
      <c r="H64" s="374">
        <v>30</v>
      </c>
      <c r="I64" s="374"/>
      <c r="J64" s="374"/>
      <c r="K64" s="374"/>
      <c r="L64" s="215"/>
    </row>
    <row r="65" spans="1:12">
      <c r="A65" s="374">
        <v>23</v>
      </c>
      <c r="B65" s="374"/>
      <c r="C65" s="374"/>
      <c r="D65" s="374"/>
      <c r="E65" s="374"/>
      <c r="F65" s="374"/>
      <c r="G65" s="374"/>
      <c r="H65" s="374"/>
      <c r="I65" s="374"/>
      <c r="J65" s="374"/>
      <c r="K65" s="374"/>
      <c r="L65" s="215"/>
    </row>
    <row r="66" spans="1:12">
      <c r="A66" s="374">
        <v>24</v>
      </c>
      <c r="B66" s="374"/>
      <c r="C66" s="374"/>
      <c r="D66" s="374"/>
      <c r="E66" s="374"/>
      <c r="F66" s="374"/>
      <c r="G66" s="374"/>
      <c r="H66" s="374"/>
      <c r="I66" s="374">
        <v>79</v>
      </c>
      <c r="J66" s="374"/>
      <c r="K66" s="374"/>
      <c r="L66" s="215"/>
    </row>
    <row r="67" spans="1:12">
      <c r="A67" s="374">
        <v>25</v>
      </c>
      <c r="B67" s="374"/>
      <c r="C67" s="374"/>
      <c r="D67" s="374"/>
      <c r="E67" s="374"/>
      <c r="F67" s="374"/>
      <c r="G67" s="374">
        <v>27</v>
      </c>
      <c r="H67" s="374"/>
      <c r="I67" s="374"/>
      <c r="J67" s="374"/>
      <c r="K67" s="374"/>
      <c r="L67" s="215"/>
    </row>
    <row r="68" spans="1:12">
      <c r="A68" s="374">
        <v>26</v>
      </c>
      <c r="B68" s="374"/>
      <c r="C68" s="374"/>
      <c r="D68" s="374"/>
      <c r="E68" s="374"/>
      <c r="F68" s="374"/>
      <c r="G68" s="374"/>
      <c r="H68" s="374"/>
      <c r="I68" s="374"/>
      <c r="J68" s="374"/>
      <c r="K68" s="374"/>
      <c r="L68" s="215"/>
    </row>
    <row r="69" spans="1:12">
      <c r="A69" s="374">
        <v>27</v>
      </c>
      <c r="B69" s="374"/>
      <c r="C69" s="374"/>
      <c r="D69" s="374"/>
      <c r="E69" s="374"/>
      <c r="F69" s="374"/>
      <c r="G69" s="374"/>
      <c r="H69" s="374"/>
      <c r="I69" s="374"/>
      <c r="J69" s="374"/>
      <c r="K69" s="374"/>
      <c r="L69" s="215"/>
    </row>
    <row r="70" spans="1:12">
      <c r="A70" s="374">
        <v>28</v>
      </c>
      <c r="B70" s="374"/>
      <c r="C70" s="374"/>
      <c r="D70" s="374"/>
      <c r="E70" s="374"/>
      <c r="F70" s="374"/>
      <c r="G70" s="374"/>
      <c r="H70" s="374">
        <v>205</v>
      </c>
      <c r="I70" s="374">
        <v>181</v>
      </c>
      <c r="J70" s="374">
        <v>168</v>
      </c>
      <c r="K70" s="374"/>
      <c r="L70" s="215"/>
    </row>
    <row r="71" spans="1:12">
      <c r="A71" s="374">
        <v>29</v>
      </c>
      <c r="B71" s="374"/>
      <c r="C71" s="374"/>
      <c r="D71" s="374"/>
      <c r="E71" s="374"/>
      <c r="F71" s="374"/>
      <c r="G71" s="374"/>
      <c r="H71" s="374"/>
      <c r="I71" s="374"/>
      <c r="J71" s="374"/>
      <c r="K71" s="374"/>
      <c r="L71" s="215"/>
    </row>
    <row r="72" spans="1:12">
      <c r="A72" s="374">
        <v>30</v>
      </c>
      <c r="B72" s="374"/>
      <c r="C72" s="374"/>
      <c r="D72" s="374"/>
      <c r="E72" s="374"/>
      <c r="F72" s="374">
        <v>148</v>
      </c>
      <c r="G72" s="374"/>
      <c r="H72" s="374"/>
      <c r="I72" s="374"/>
      <c r="J72" s="374"/>
      <c r="K72" s="374"/>
      <c r="L72" s="215"/>
    </row>
    <row r="73" spans="1:12">
      <c r="A73" s="374">
        <v>31</v>
      </c>
      <c r="B73" s="374"/>
      <c r="C73" s="374"/>
      <c r="D73" s="374"/>
      <c r="E73" s="374"/>
      <c r="F73" s="374">
        <v>235</v>
      </c>
      <c r="G73" s="374"/>
      <c r="H73" s="374"/>
      <c r="I73" s="374"/>
      <c r="J73" s="374"/>
      <c r="K73" s="374"/>
      <c r="L73" s="215"/>
    </row>
    <row r="74" spans="1:12">
      <c r="A74" s="374">
        <v>32</v>
      </c>
      <c r="B74" s="374"/>
      <c r="C74" s="374"/>
      <c r="D74" s="374">
        <v>166</v>
      </c>
      <c r="E74" s="374"/>
      <c r="F74" s="374"/>
      <c r="G74" s="374"/>
      <c r="H74" s="374">
        <v>243</v>
      </c>
      <c r="I74" s="374">
        <v>196</v>
      </c>
      <c r="J74" s="374">
        <v>262</v>
      </c>
      <c r="K74" s="374"/>
      <c r="L74" s="215"/>
    </row>
    <row r="75" spans="1:12">
      <c r="A75" s="374">
        <v>33</v>
      </c>
      <c r="B75" s="374">
        <v>319</v>
      </c>
      <c r="C75" s="374"/>
      <c r="D75" s="374"/>
      <c r="E75" s="374">
        <v>80</v>
      </c>
      <c r="F75" s="374">
        <v>232</v>
      </c>
      <c r="G75" s="374">
        <v>131</v>
      </c>
      <c r="H75" s="374"/>
      <c r="I75" s="374">
        <v>158</v>
      </c>
      <c r="J75" s="374"/>
      <c r="K75" s="374"/>
      <c r="L75" s="215"/>
    </row>
    <row r="76" spans="1:12">
      <c r="A76" s="374">
        <v>34</v>
      </c>
      <c r="B76" s="374">
        <v>218</v>
      </c>
      <c r="C76" s="374"/>
      <c r="D76" s="374"/>
      <c r="E76" s="374"/>
      <c r="F76" s="374">
        <v>216</v>
      </c>
      <c r="G76" s="374">
        <v>228</v>
      </c>
      <c r="H76" s="374"/>
      <c r="I76" s="374"/>
      <c r="J76" s="374"/>
      <c r="K76" s="374"/>
      <c r="L76" s="215"/>
    </row>
    <row r="77" spans="1:12">
      <c r="A77" s="374">
        <v>35</v>
      </c>
      <c r="B77" s="374"/>
      <c r="C77" s="374">
        <v>225</v>
      </c>
      <c r="D77" s="374"/>
      <c r="E77" s="374"/>
      <c r="F77" s="374"/>
      <c r="G77" s="374"/>
      <c r="H77" s="374">
        <v>179</v>
      </c>
      <c r="I77" s="374"/>
      <c r="J77" s="374"/>
      <c r="K77" s="374"/>
      <c r="L77" s="215"/>
    </row>
    <row r="78" spans="1:12">
      <c r="A78" s="374">
        <v>36</v>
      </c>
      <c r="B78" s="374"/>
      <c r="C78" s="374"/>
      <c r="D78" s="374"/>
      <c r="E78" s="374"/>
      <c r="F78" s="374"/>
      <c r="G78" s="374"/>
      <c r="H78" s="374"/>
      <c r="I78" s="374"/>
      <c r="J78" s="374"/>
      <c r="K78" s="374"/>
      <c r="L78" s="215"/>
    </row>
    <row r="79" spans="1:12">
      <c r="A79" s="374">
        <v>37</v>
      </c>
      <c r="B79" s="374"/>
      <c r="C79" s="374"/>
      <c r="D79" s="374"/>
      <c r="E79" s="374"/>
      <c r="F79" s="374"/>
      <c r="G79" s="374"/>
      <c r="H79" s="374"/>
      <c r="I79" s="374"/>
      <c r="J79" s="374"/>
      <c r="K79" s="374"/>
      <c r="L79" s="215"/>
    </row>
    <row r="80" spans="1:12">
      <c r="A80" s="374">
        <v>38</v>
      </c>
      <c r="B80" s="374"/>
      <c r="C80" s="374"/>
      <c r="D80" s="374"/>
      <c r="E80" s="374"/>
      <c r="F80" s="374"/>
      <c r="G80" s="374"/>
      <c r="H80" s="374"/>
      <c r="I80" s="374"/>
      <c r="J80" s="374"/>
      <c r="K80" s="374"/>
      <c r="L80" s="215"/>
    </row>
    <row r="81" spans="1:12">
      <c r="A81" s="374">
        <v>39</v>
      </c>
      <c r="B81" s="374"/>
      <c r="C81" s="374"/>
      <c r="D81" s="374"/>
      <c r="E81" s="374"/>
      <c r="F81" s="374"/>
      <c r="G81" s="374"/>
      <c r="H81" s="374"/>
      <c r="I81" s="374"/>
      <c r="J81" s="374"/>
      <c r="K81" s="374"/>
      <c r="L81" s="215"/>
    </row>
    <row r="82" spans="1:12">
      <c r="A82" s="374">
        <v>40</v>
      </c>
      <c r="B82" s="374"/>
      <c r="C82" s="374"/>
      <c r="D82" s="374"/>
      <c r="E82" s="374"/>
      <c r="F82" s="374"/>
      <c r="G82" s="374"/>
      <c r="H82" s="374"/>
      <c r="I82" s="374"/>
      <c r="J82" s="374"/>
      <c r="K82" s="374"/>
      <c r="L82" s="215"/>
    </row>
    <row r="83" spans="1:12">
      <c r="A83" s="374">
        <v>41</v>
      </c>
      <c r="B83" s="374"/>
      <c r="C83" s="374"/>
      <c r="D83" s="374"/>
      <c r="E83" s="374"/>
      <c r="F83" s="374"/>
      <c r="G83" s="374"/>
      <c r="H83" s="374"/>
      <c r="I83" s="374"/>
      <c r="J83" s="374"/>
      <c r="K83" s="374"/>
      <c r="L83" s="215"/>
    </row>
    <row r="84" spans="1:12">
      <c r="A84" s="374">
        <v>42</v>
      </c>
      <c r="B84" s="374"/>
      <c r="C84" s="374"/>
      <c r="D84" s="374"/>
      <c r="E84" s="374"/>
      <c r="F84" s="374"/>
      <c r="G84" s="374"/>
      <c r="H84" s="374"/>
      <c r="I84" s="374"/>
      <c r="J84" s="374"/>
      <c r="K84" s="374"/>
      <c r="L84" s="215"/>
    </row>
    <row r="85" spans="1:12">
      <c r="A85" s="374">
        <v>43</v>
      </c>
      <c r="B85" s="374"/>
      <c r="C85" s="374"/>
      <c r="D85" s="374"/>
      <c r="E85" s="374"/>
      <c r="F85" s="374"/>
      <c r="G85" s="374"/>
      <c r="H85" s="374"/>
      <c r="I85" s="374"/>
      <c r="J85" s="374"/>
      <c r="K85" s="374"/>
      <c r="L85" s="215"/>
    </row>
    <row r="86" spans="1:12">
      <c r="A86" s="374">
        <v>44</v>
      </c>
      <c r="B86" s="374"/>
      <c r="C86" s="374"/>
      <c r="D86" s="374"/>
      <c r="E86" s="374"/>
      <c r="F86" s="374"/>
      <c r="G86" s="374"/>
      <c r="H86" s="374"/>
      <c r="I86" s="374"/>
      <c r="J86" s="374"/>
      <c r="K86" s="374"/>
      <c r="L86" s="215"/>
    </row>
    <row r="87" spans="1:12">
      <c r="A87" s="374">
        <v>45</v>
      </c>
      <c r="B87" s="374"/>
      <c r="C87" s="374"/>
      <c r="D87" s="374"/>
      <c r="E87" s="374"/>
      <c r="F87" s="374"/>
      <c r="G87" s="374"/>
      <c r="H87" s="374">
        <v>8</v>
      </c>
      <c r="I87" s="374"/>
      <c r="J87" s="374"/>
      <c r="K87" s="374"/>
      <c r="L87" s="215"/>
    </row>
    <row r="88" spans="1:12">
      <c r="B88"/>
      <c r="C88"/>
      <c r="F88" s="209"/>
      <c r="G88" s="209"/>
      <c r="I88" s="209"/>
      <c r="J88" s="215"/>
      <c r="K88" s="215"/>
      <c r="L88" s="215"/>
    </row>
    <row r="93" spans="1:12" ht="15.75">
      <c r="A93" s="372">
        <v>1998</v>
      </c>
      <c r="B93" s="372">
        <v>1999</v>
      </c>
      <c r="C93" s="372">
        <v>2003</v>
      </c>
      <c r="D93" s="372">
        <v>2005</v>
      </c>
      <c r="E93" s="372">
        <v>2008</v>
      </c>
      <c r="F93" s="372">
        <v>2009</v>
      </c>
      <c r="G93" s="372">
        <v>2010</v>
      </c>
      <c r="H93" s="372">
        <v>2011</v>
      </c>
      <c r="I93" s="372">
        <v>2012</v>
      </c>
    </row>
    <row r="94" spans="1:12">
      <c r="A94" s="216">
        <v>319</v>
      </c>
      <c r="B94" s="216">
        <v>225</v>
      </c>
      <c r="C94" s="216">
        <v>166</v>
      </c>
      <c r="D94" s="216">
        <v>80</v>
      </c>
      <c r="E94" s="216">
        <v>235</v>
      </c>
      <c r="F94" s="216">
        <v>228</v>
      </c>
      <c r="G94" s="216">
        <v>243</v>
      </c>
      <c r="H94" s="216">
        <v>196</v>
      </c>
      <c r="I94" s="216">
        <v>262</v>
      </c>
    </row>
    <row r="95" spans="1:12">
      <c r="B95"/>
      <c r="C95"/>
    </row>
    <row r="96" spans="1:12">
      <c r="B96"/>
      <c r="C96"/>
    </row>
    <row r="97" spans="2:3">
      <c r="B97"/>
      <c r="C97"/>
    </row>
    <row r="98" spans="2:3">
      <c r="B98"/>
      <c r="C98"/>
    </row>
    <row r="99" spans="2:3">
      <c r="B99"/>
      <c r="C99"/>
    </row>
    <row r="100" spans="2:3">
      <c r="B100"/>
      <c r="C100"/>
    </row>
    <row r="101" spans="2:3">
      <c r="B101"/>
      <c r="C101"/>
    </row>
    <row r="102" spans="2:3">
      <c r="B102"/>
      <c r="C102"/>
    </row>
    <row r="103" spans="2:3">
      <c r="B103"/>
      <c r="C103"/>
    </row>
    <row r="104" spans="2:3">
      <c r="B104"/>
      <c r="C104"/>
    </row>
    <row r="105" spans="2:3">
      <c r="B105"/>
      <c r="C105"/>
    </row>
    <row r="106" spans="2:3">
      <c r="B106"/>
      <c r="C106"/>
    </row>
    <row r="107" spans="2:3">
      <c r="B107"/>
      <c r="C107"/>
    </row>
    <row r="108" spans="2:3">
      <c r="B108"/>
      <c r="C108"/>
    </row>
    <row r="109" spans="2:3">
      <c r="B109"/>
      <c r="C109"/>
    </row>
    <row r="110" spans="2:3">
      <c r="B110"/>
      <c r="C110"/>
    </row>
  </sheetData>
  <pageMargins left="0.7" right="0.7" top="0.75" bottom="0.75" header="0.3" footer="0.3"/>
  <pageSetup scale="30" orientation="landscape" verticalDpi="0" r:id="rId1"/>
  <headerFooter>
    <oddFooter>&amp;RSpreadsheet Name: &amp;A</oddFooter>
  </headerFooter>
  <drawing r:id="rId2"/>
</worksheet>
</file>

<file path=xl/worksheets/sheet9.xml><?xml version="1.0" encoding="utf-8"?>
<worksheet xmlns="http://schemas.openxmlformats.org/spreadsheetml/2006/main" xmlns:r="http://schemas.openxmlformats.org/officeDocument/2006/relationships">
  <sheetPr>
    <pageSetUpPr fitToPage="1"/>
  </sheetPr>
  <dimension ref="A1:BJ91"/>
  <sheetViews>
    <sheetView zoomScale="98" zoomScaleNormal="98" workbookViewId="0">
      <selection activeCell="A11" sqref="A11"/>
    </sheetView>
  </sheetViews>
  <sheetFormatPr defaultRowHeight="15.75"/>
  <cols>
    <col min="1" max="1" width="74.42578125" style="379" bestFit="1" customWidth="1"/>
    <col min="2" max="2" width="14.7109375" style="379" bestFit="1" customWidth="1"/>
    <col min="3" max="3" width="16.140625" style="379" bestFit="1" customWidth="1"/>
    <col min="4" max="4" width="12.7109375" style="379" bestFit="1" customWidth="1"/>
    <col min="5" max="6" width="13" style="379" bestFit="1" customWidth="1"/>
    <col min="7" max="7" width="17.42578125" style="379" bestFit="1" customWidth="1"/>
    <col min="8" max="13" width="27.140625" style="379" bestFit="1" customWidth="1"/>
    <col min="14" max="14" width="17.42578125" style="379" bestFit="1" customWidth="1"/>
    <col min="15" max="15" width="7" style="379" bestFit="1" customWidth="1"/>
    <col min="16" max="16" width="8.7109375" style="379" bestFit="1" customWidth="1"/>
    <col min="17" max="17" width="7" style="379" bestFit="1" customWidth="1"/>
    <col min="18" max="18" width="28.140625" style="379" bestFit="1" customWidth="1"/>
    <col min="19" max="20" width="39.5703125" style="379" bestFit="1" customWidth="1"/>
    <col min="21" max="21" width="61.5703125" style="379" bestFit="1" customWidth="1"/>
    <col min="22" max="22" width="24.85546875" style="379" bestFit="1" customWidth="1"/>
    <col min="23" max="24" width="39.5703125" style="379" bestFit="1" customWidth="1"/>
    <col min="25" max="25" width="27.28515625" style="379" bestFit="1" customWidth="1"/>
    <col min="26" max="27" width="28.140625" style="379" bestFit="1" customWidth="1"/>
    <col min="28" max="31" width="39.5703125" style="379" bestFit="1" customWidth="1"/>
    <col min="32" max="32" width="19.5703125" style="379" bestFit="1" customWidth="1"/>
    <col min="33" max="33" width="15.5703125" style="379" bestFit="1" customWidth="1"/>
    <col min="34" max="34" width="19.5703125" style="379" bestFit="1" customWidth="1"/>
    <col min="35" max="35" width="15.5703125" style="379" bestFit="1" customWidth="1"/>
    <col min="36" max="36" width="19.5703125" style="379" bestFit="1" customWidth="1"/>
    <col min="37" max="37" width="15.5703125" style="379" bestFit="1" customWidth="1"/>
    <col min="38" max="38" width="19.5703125" style="379" bestFit="1" customWidth="1"/>
    <col min="39" max="39" width="15.5703125" style="379" bestFit="1" customWidth="1"/>
    <col min="40" max="40" width="19.5703125" style="379" bestFit="1" customWidth="1"/>
    <col min="41" max="41" width="15.5703125" style="379" bestFit="1" customWidth="1"/>
    <col min="42" max="42" width="19.5703125" style="379" bestFit="1" customWidth="1"/>
    <col min="43" max="43" width="15.5703125" style="379" bestFit="1" customWidth="1"/>
    <col min="44" max="44" width="19.5703125" style="379" bestFit="1" customWidth="1"/>
    <col min="45" max="45" width="15.5703125" style="379" bestFit="1" customWidth="1"/>
    <col min="46" max="46" width="19.5703125" style="379" bestFit="1" customWidth="1"/>
    <col min="47" max="47" width="15.5703125" style="379" bestFit="1" customWidth="1"/>
    <col min="48" max="48" width="19.5703125" style="379" bestFit="1" customWidth="1"/>
    <col min="49" max="49" width="15.5703125" style="379" bestFit="1" customWidth="1"/>
    <col min="50" max="50" width="19.5703125" style="379" bestFit="1" customWidth="1"/>
    <col min="51" max="51" width="15.5703125" style="379" bestFit="1" customWidth="1"/>
    <col min="52" max="52" width="19.5703125" style="379" bestFit="1" customWidth="1"/>
    <col min="53" max="53" width="15.5703125" style="379" bestFit="1" customWidth="1"/>
    <col min="54" max="54" width="19.5703125" style="379" bestFit="1" customWidth="1"/>
    <col min="55" max="55" width="15.5703125" style="379" bestFit="1" customWidth="1"/>
    <col min="56" max="56" width="19.5703125" style="379" bestFit="1" customWidth="1"/>
    <col min="57" max="57" width="15.5703125" style="379" bestFit="1" customWidth="1"/>
    <col min="58" max="58" width="19.5703125" style="379" bestFit="1" customWidth="1"/>
    <col min="59" max="59" width="15.5703125" style="379" bestFit="1" customWidth="1"/>
    <col min="60" max="60" width="19.5703125" style="379" bestFit="1" customWidth="1"/>
    <col min="61" max="61" width="15.5703125" style="379" bestFit="1" customWidth="1"/>
    <col min="62" max="62" width="30.42578125" style="379" customWidth="1"/>
    <col min="63" max="16384" width="9.140625" style="379"/>
  </cols>
  <sheetData>
    <row r="1" spans="1:62" ht="36" customHeight="1">
      <c r="A1" s="533" t="s">
        <v>219</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78"/>
      <c r="AE1" s="378"/>
      <c r="AF1" s="378"/>
      <c r="AG1" s="378"/>
      <c r="AH1" s="378"/>
      <c r="AI1" s="378"/>
      <c r="AJ1" s="378"/>
      <c r="AK1" s="378"/>
      <c r="AL1" s="378"/>
    </row>
    <row r="2" spans="1:62" ht="16.5" thickBot="1">
      <c r="A2" s="378"/>
      <c r="B2" s="378"/>
      <c r="C2" s="378"/>
      <c r="D2" s="378"/>
      <c r="E2" s="378"/>
      <c r="F2" s="378"/>
      <c r="G2" s="378"/>
      <c r="H2" s="378"/>
      <c r="I2" s="378"/>
      <c r="J2" s="378"/>
      <c r="K2" s="378"/>
      <c r="L2" s="378"/>
      <c r="M2" s="378"/>
      <c r="N2" s="378"/>
      <c r="O2" s="378"/>
      <c r="P2" s="378"/>
      <c r="Q2" s="378"/>
      <c r="R2" s="378"/>
      <c r="S2" s="378"/>
      <c r="T2" s="378"/>
      <c r="U2" s="378"/>
      <c r="V2" s="378"/>
      <c r="W2" s="378"/>
      <c r="X2" s="378"/>
      <c r="Y2" s="378"/>
      <c r="Z2" s="378"/>
      <c r="AA2" s="378"/>
      <c r="AB2" s="378"/>
      <c r="AC2" s="378"/>
      <c r="AD2" s="378"/>
      <c r="AE2" s="378"/>
      <c r="AF2" s="378"/>
      <c r="AG2" s="378"/>
      <c r="AH2" s="378"/>
      <c r="AI2" s="378"/>
      <c r="AJ2" s="378"/>
      <c r="AK2" s="378"/>
      <c r="AL2" s="378"/>
    </row>
    <row r="3" spans="1:62">
      <c r="A3" s="1249" t="s">
        <v>186</v>
      </c>
      <c r="B3" s="1250"/>
      <c r="C3" s="1251"/>
      <c r="D3" s="534">
        <v>30900</v>
      </c>
      <c r="E3" s="381">
        <v>32018</v>
      </c>
      <c r="F3" s="535">
        <v>32030</v>
      </c>
      <c r="G3" s="536">
        <v>32329</v>
      </c>
      <c r="H3" s="381">
        <v>33473</v>
      </c>
      <c r="I3" s="382">
        <v>33474</v>
      </c>
      <c r="J3" s="382">
        <v>33475</v>
      </c>
      <c r="K3" s="382">
        <v>33476</v>
      </c>
      <c r="L3" s="383" t="s">
        <v>55</v>
      </c>
      <c r="M3" s="383" t="s">
        <v>56</v>
      </c>
      <c r="N3" s="378"/>
      <c r="O3" s="378"/>
      <c r="P3" s="378"/>
      <c r="Q3" s="378"/>
    </row>
    <row r="4" spans="1:62">
      <c r="A4" s="1246" t="s">
        <v>187</v>
      </c>
      <c r="B4" s="1247"/>
      <c r="C4" s="1252"/>
      <c r="D4" s="501" t="s">
        <v>58</v>
      </c>
      <c r="E4" s="390" t="s">
        <v>58</v>
      </c>
      <c r="F4" s="503" t="s">
        <v>58</v>
      </c>
      <c r="G4" s="504" t="s">
        <v>58</v>
      </c>
      <c r="H4" s="390" t="s">
        <v>41</v>
      </c>
      <c r="I4" s="391" t="s">
        <v>41</v>
      </c>
      <c r="J4" s="391" t="s">
        <v>41</v>
      </c>
      <c r="K4" s="391" t="s">
        <v>41</v>
      </c>
      <c r="L4" s="391" t="s">
        <v>41</v>
      </c>
      <c r="M4" s="391" t="s">
        <v>41</v>
      </c>
      <c r="N4" s="378"/>
      <c r="O4" s="378"/>
      <c r="P4" s="378"/>
      <c r="Q4" s="378"/>
    </row>
    <row r="5" spans="1:62" ht="16.5" thickBot="1">
      <c r="A5" s="1246" t="s">
        <v>188</v>
      </c>
      <c r="B5" s="1247"/>
      <c r="C5" s="1252"/>
      <c r="D5" s="506"/>
      <c r="E5" s="399"/>
      <c r="F5" s="509"/>
      <c r="G5" s="510"/>
      <c r="H5" s="399" t="s">
        <v>57</v>
      </c>
      <c r="I5" s="400" t="s">
        <v>57</v>
      </c>
      <c r="J5" s="400" t="s">
        <v>57</v>
      </c>
      <c r="K5" s="400" t="s">
        <v>57</v>
      </c>
      <c r="L5" s="400" t="s">
        <v>57</v>
      </c>
      <c r="M5" s="400" t="s">
        <v>57</v>
      </c>
      <c r="N5" s="378"/>
      <c r="O5" s="378"/>
      <c r="P5" s="378"/>
      <c r="Q5" s="378"/>
      <c r="BJ5" s="537"/>
    </row>
    <row r="6" spans="1:62" ht="16.5" thickBot="1">
      <c r="A6" s="538" t="s">
        <v>170</v>
      </c>
      <c r="B6" s="539" t="s">
        <v>59</v>
      </c>
      <c r="C6" s="540" t="s">
        <v>60</v>
      </c>
      <c r="D6" s="540"/>
      <c r="E6" s="405"/>
      <c r="F6" s="405"/>
      <c r="G6" s="541"/>
      <c r="H6" s="405"/>
      <c r="I6" s="405"/>
      <c r="J6" s="405"/>
      <c r="K6" s="405"/>
      <c r="L6" s="405"/>
      <c r="M6" s="405"/>
      <c r="N6" s="378"/>
      <c r="O6" s="378"/>
      <c r="P6" s="378"/>
      <c r="Q6" s="378"/>
      <c r="BJ6" s="537"/>
    </row>
    <row r="7" spans="1:62">
      <c r="A7" s="407" t="s">
        <v>238</v>
      </c>
      <c r="B7" s="408" t="s">
        <v>208</v>
      </c>
      <c r="C7" s="542" t="s">
        <v>209</v>
      </c>
      <c r="D7" s="492"/>
      <c r="E7" s="496"/>
      <c r="F7" s="497"/>
      <c r="G7" s="498"/>
      <c r="H7" s="543"/>
      <c r="I7" s="410"/>
      <c r="J7" s="410"/>
      <c r="K7" s="410"/>
      <c r="L7" s="410"/>
      <c r="M7" s="410"/>
      <c r="N7" s="378"/>
      <c r="O7" s="378"/>
      <c r="P7" s="378"/>
      <c r="Q7" s="378"/>
      <c r="BJ7" s="537"/>
    </row>
    <row r="8" spans="1:62">
      <c r="A8" s="419" t="s">
        <v>168</v>
      </c>
      <c r="B8" s="390" t="s">
        <v>65</v>
      </c>
      <c r="C8" s="500" t="s">
        <v>66</v>
      </c>
      <c r="D8" s="501">
        <v>77</v>
      </c>
      <c r="E8" s="390">
        <v>75</v>
      </c>
      <c r="F8" s="503">
        <v>0</v>
      </c>
      <c r="G8" s="504">
        <v>20</v>
      </c>
      <c r="H8" s="1258">
        <v>65</v>
      </c>
      <c r="I8" s="1260">
        <v>103</v>
      </c>
      <c r="J8" s="1260">
        <v>52</v>
      </c>
      <c r="K8" s="1260">
        <v>28</v>
      </c>
      <c r="L8" s="1260">
        <v>60</v>
      </c>
      <c r="M8" s="1260">
        <v>75</v>
      </c>
      <c r="N8" s="378"/>
      <c r="O8" s="378"/>
      <c r="P8" s="378"/>
      <c r="Q8" s="378"/>
      <c r="BJ8" s="537"/>
    </row>
    <row r="9" spans="1:62">
      <c r="A9" s="419" t="s">
        <v>134</v>
      </c>
      <c r="B9" s="390" t="s">
        <v>67</v>
      </c>
      <c r="C9" s="500" t="s">
        <v>68</v>
      </c>
      <c r="D9" s="501"/>
      <c r="E9" s="390"/>
      <c r="F9" s="503"/>
      <c r="G9" s="504"/>
      <c r="H9" s="1259"/>
      <c r="I9" s="1261"/>
      <c r="J9" s="1261"/>
      <c r="K9" s="1261"/>
      <c r="L9" s="1261"/>
      <c r="M9" s="1261"/>
      <c r="N9" s="378"/>
      <c r="O9" s="378"/>
      <c r="P9" s="378"/>
      <c r="Q9" s="378"/>
      <c r="BJ9" s="537"/>
    </row>
    <row r="10" spans="1:62">
      <c r="A10" s="419" t="s">
        <v>218</v>
      </c>
      <c r="B10" s="420" t="s">
        <v>71</v>
      </c>
      <c r="C10" s="544" t="s">
        <v>72</v>
      </c>
      <c r="D10" s="545"/>
      <c r="E10" s="420"/>
      <c r="F10" s="546"/>
      <c r="G10" s="547"/>
      <c r="H10" s="420"/>
      <c r="I10" s="421"/>
      <c r="J10" s="421"/>
      <c r="K10" s="421"/>
      <c r="L10" s="421"/>
      <c r="M10" s="421"/>
      <c r="N10" s="378"/>
      <c r="O10" s="378"/>
      <c r="P10" s="378"/>
      <c r="Q10" s="378"/>
      <c r="BJ10" s="537"/>
    </row>
    <row r="11" spans="1:62" ht="16.5" thickBot="1">
      <c r="A11" s="422" t="s">
        <v>137</v>
      </c>
      <c r="B11" s="399" t="s">
        <v>79</v>
      </c>
      <c r="C11" s="507" t="s">
        <v>80</v>
      </c>
      <c r="D11" s="506"/>
      <c r="E11" s="399"/>
      <c r="F11" s="509"/>
      <c r="G11" s="510"/>
      <c r="H11" s="548">
        <v>2</v>
      </c>
      <c r="I11" s="423">
        <v>0</v>
      </c>
      <c r="J11" s="423">
        <v>53</v>
      </c>
      <c r="K11" s="423">
        <v>36</v>
      </c>
      <c r="L11" s="423">
        <v>62</v>
      </c>
      <c r="M11" s="423">
        <v>62</v>
      </c>
      <c r="N11" s="378"/>
      <c r="O11" s="378"/>
      <c r="P11" s="378"/>
      <c r="Q11" s="378"/>
      <c r="BJ11" s="537"/>
    </row>
    <row r="12" spans="1:62" ht="16.5" thickBot="1">
      <c r="A12" s="538"/>
      <c r="B12" s="424"/>
      <c r="C12" s="549"/>
      <c r="D12" s="540"/>
      <c r="E12" s="405"/>
      <c r="F12" s="405"/>
      <c r="G12" s="541"/>
      <c r="H12" s="405"/>
      <c r="I12" s="405"/>
      <c r="J12" s="405"/>
      <c r="K12" s="405"/>
      <c r="L12" s="405"/>
      <c r="M12" s="405"/>
      <c r="N12" s="378"/>
      <c r="O12" s="378"/>
      <c r="P12" s="378"/>
      <c r="Q12" s="378"/>
      <c r="BJ12" s="537"/>
    </row>
    <row r="13" spans="1:62" ht="16.5" thickBot="1">
      <c r="A13" s="425" t="s">
        <v>180</v>
      </c>
      <c r="B13" s="426"/>
      <c r="C13" s="511"/>
      <c r="D13" s="550"/>
      <c r="E13" s="551"/>
      <c r="F13" s="552"/>
      <c r="G13" s="553">
        <f t="shared" ref="G13:M13" si="0">SUM(G7:G11)</f>
        <v>20</v>
      </c>
      <c r="H13" s="551">
        <f t="shared" si="0"/>
        <v>67</v>
      </c>
      <c r="I13" s="426">
        <f t="shared" si="0"/>
        <v>103</v>
      </c>
      <c r="J13" s="426">
        <f t="shared" si="0"/>
        <v>105</v>
      </c>
      <c r="K13" s="426">
        <f t="shared" si="0"/>
        <v>64</v>
      </c>
      <c r="L13" s="426">
        <f t="shared" si="0"/>
        <v>122</v>
      </c>
      <c r="M13" s="426">
        <f t="shared" si="0"/>
        <v>137</v>
      </c>
      <c r="N13" s="378"/>
      <c r="O13" s="378"/>
      <c r="P13" s="378"/>
      <c r="Q13" s="378"/>
      <c r="BJ13" s="537"/>
    </row>
    <row r="14" spans="1:62" ht="16.5" thickBot="1">
      <c r="A14" s="554"/>
      <c r="B14" s="522"/>
      <c r="C14" s="555"/>
      <c r="D14" s="555"/>
      <c r="E14" s="378"/>
      <c r="F14" s="378"/>
      <c r="G14" s="556"/>
      <c r="H14" s="378"/>
      <c r="I14" s="378"/>
      <c r="J14" s="378"/>
      <c r="K14" s="378"/>
      <c r="L14" s="378"/>
      <c r="M14" s="378"/>
      <c r="N14" s="378"/>
      <c r="O14" s="378"/>
      <c r="P14" s="378"/>
      <c r="Q14" s="378"/>
    </row>
    <row r="15" spans="1:62" ht="16.5" thickBot="1">
      <c r="A15" s="425" t="s">
        <v>226</v>
      </c>
      <c r="B15" s="426"/>
      <c r="C15" s="511"/>
      <c r="D15" s="550"/>
      <c r="E15" s="551"/>
      <c r="F15" s="552"/>
      <c r="G15" s="553">
        <f t="shared" ref="G15:M15" si="1">SUM(G7:G12)</f>
        <v>20</v>
      </c>
      <c r="H15" s="551">
        <f t="shared" si="1"/>
        <v>67</v>
      </c>
      <c r="I15" s="426">
        <f t="shared" si="1"/>
        <v>103</v>
      </c>
      <c r="J15" s="426">
        <f t="shared" si="1"/>
        <v>105</v>
      </c>
      <c r="K15" s="426">
        <f t="shared" si="1"/>
        <v>64</v>
      </c>
      <c r="L15" s="426">
        <f t="shared" si="1"/>
        <v>122</v>
      </c>
      <c r="M15" s="426">
        <f t="shared" si="1"/>
        <v>137</v>
      </c>
      <c r="N15" s="378"/>
      <c r="O15" s="378"/>
      <c r="P15" s="378"/>
      <c r="Q15" s="378"/>
    </row>
    <row r="16" spans="1:62">
      <c r="A16" s="378"/>
      <c r="B16" s="378"/>
      <c r="C16" s="378"/>
      <c r="D16" s="378"/>
      <c r="E16" s="378"/>
      <c r="F16" s="378"/>
      <c r="G16" s="378"/>
      <c r="H16" s="378"/>
      <c r="I16" s="378"/>
      <c r="J16" s="378"/>
      <c r="K16" s="378"/>
      <c r="L16" s="378"/>
      <c r="M16" s="378"/>
      <c r="N16" s="378"/>
      <c r="O16" s="378"/>
      <c r="P16" s="378"/>
      <c r="Q16" s="378"/>
      <c r="R16" s="378"/>
      <c r="S16" s="378"/>
      <c r="T16" s="378"/>
      <c r="U16" s="378"/>
      <c r="V16" s="378"/>
      <c r="W16" s="378"/>
      <c r="X16" s="378"/>
      <c r="Y16" s="378"/>
      <c r="Z16" s="378"/>
      <c r="AA16" s="378"/>
      <c r="AB16" s="378"/>
      <c r="AC16" s="378"/>
      <c r="AD16" s="378"/>
      <c r="AE16" s="378"/>
      <c r="AF16" s="378"/>
      <c r="AG16" s="378"/>
      <c r="AH16" s="378"/>
      <c r="AI16" s="378"/>
      <c r="AJ16" s="378"/>
      <c r="AK16" s="378"/>
      <c r="AL16" s="378"/>
    </row>
    <row r="17" spans="1:38">
      <c r="A17" s="378"/>
      <c r="B17" s="378"/>
      <c r="C17" s="557"/>
      <c r="D17" s="378"/>
      <c r="E17" s="378"/>
      <c r="F17" s="378"/>
      <c r="G17" s="378"/>
      <c r="H17" s="378"/>
      <c r="I17" s="378"/>
      <c r="J17" s="378"/>
      <c r="K17" s="378"/>
      <c r="L17" s="378"/>
      <c r="M17" s="378"/>
      <c r="N17" s="378"/>
      <c r="O17" s="378"/>
      <c r="P17" s="378"/>
      <c r="Q17" s="378"/>
      <c r="R17" s="378"/>
      <c r="S17" s="378"/>
      <c r="T17" s="378"/>
      <c r="U17" s="378"/>
      <c r="V17" s="378"/>
      <c r="W17" s="378"/>
      <c r="X17" s="378"/>
      <c r="Y17" s="378"/>
      <c r="Z17" s="378"/>
      <c r="AA17" s="378"/>
      <c r="AB17" s="378"/>
      <c r="AC17" s="378"/>
      <c r="AD17" s="378"/>
      <c r="AE17" s="378"/>
      <c r="AF17" s="378"/>
      <c r="AG17" s="378"/>
      <c r="AH17" s="378"/>
      <c r="AI17" s="378"/>
      <c r="AJ17" s="378"/>
      <c r="AK17" s="378"/>
      <c r="AL17" s="378"/>
    </row>
    <row r="18" spans="1:38">
      <c r="A18" s="378"/>
      <c r="B18" s="378"/>
      <c r="C18" s="557"/>
      <c r="D18" s="378"/>
      <c r="E18" s="378"/>
      <c r="F18" s="378"/>
      <c r="G18" s="378"/>
      <c r="H18" s="378"/>
      <c r="I18" s="378"/>
      <c r="J18" s="378"/>
      <c r="K18" s="378"/>
      <c r="L18" s="378"/>
      <c r="M18" s="378"/>
      <c r="N18" s="378"/>
      <c r="O18" s="378"/>
      <c r="P18" s="378"/>
      <c r="Q18" s="378"/>
      <c r="R18" s="378"/>
      <c r="S18" s="378"/>
      <c r="T18" s="378"/>
      <c r="U18" s="378"/>
      <c r="V18" s="378"/>
      <c r="W18" s="378"/>
      <c r="X18" s="378"/>
      <c r="Y18" s="378"/>
      <c r="Z18" s="378"/>
      <c r="AA18" s="378"/>
      <c r="AB18" s="378"/>
      <c r="AC18" s="378"/>
      <c r="AD18" s="378"/>
      <c r="AE18" s="378"/>
      <c r="AF18" s="378"/>
      <c r="AG18" s="378"/>
      <c r="AH18" s="378"/>
      <c r="AI18" s="378"/>
      <c r="AJ18" s="378"/>
      <c r="AK18" s="378"/>
      <c r="AL18" s="378"/>
    </row>
    <row r="19" spans="1:38" ht="16.5" thickBot="1">
      <c r="C19" s="558"/>
      <c r="D19" s="378"/>
      <c r="E19" s="378"/>
      <c r="F19" s="378"/>
      <c r="G19" s="378"/>
      <c r="H19" s="378"/>
      <c r="I19" s="378"/>
      <c r="J19" s="378"/>
      <c r="K19" s="378"/>
      <c r="L19" s="378"/>
      <c r="M19" s="378"/>
      <c r="N19" s="378"/>
      <c r="O19" s="378"/>
      <c r="P19" s="378"/>
      <c r="Q19" s="378"/>
    </row>
    <row r="20" spans="1:38">
      <c r="A20" s="1249" t="s">
        <v>186</v>
      </c>
      <c r="B20" s="1250"/>
      <c r="C20" s="1250"/>
      <c r="D20" s="559">
        <v>36020</v>
      </c>
      <c r="E20" s="560">
        <v>36029</v>
      </c>
      <c r="F20" s="561">
        <v>36395</v>
      </c>
      <c r="G20" s="562">
        <v>37839</v>
      </c>
      <c r="H20" s="561">
        <v>38574</v>
      </c>
      <c r="I20" s="523">
        <v>39653</v>
      </c>
      <c r="J20" s="385">
        <v>39654</v>
      </c>
      <c r="K20" s="384">
        <v>39662</v>
      </c>
      <c r="L20" s="385">
        <v>39663</v>
      </c>
      <c r="M20" s="384">
        <v>39675</v>
      </c>
      <c r="N20" s="386">
        <v>39680</v>
      </c>
      <c r="O20" s="378"/>
      <c r="P20" s="378"/>
      <c r="Q20" s="378"/>
    </row>
    <row r="21" spans="1:38">
      <c r="A21" s="1246" t="s">
        <v>187</v>
      </c>
      <c r="B21" s="1247"/>
      <c r="C21" s="1248"/>
      <c r="D21" s="499" t="s">
        <v>12</v>
      </c>
      <c r="E21" s="500" t="s">
        <v>12</v>
      </c>
      <c r="F21" s="502" t="s">
        <v>12</v>
      </c>
      <c r="G21" s="504" t="s">
        <v>40</v>
      </c>
      <c r="H21" s="502" t="s">
        <v>11</v>
      </c>
      <c r="I21" s="526" t="s">
        <v>190</v>
      </c>
      <c r="J21" s="393" t="s">
        <v>190</v>
      </c>
      <c r="K21" s="392" t="s">
        <v>1</v>
      </c>
      <c r="L21" s="393" t="s">
        <v>0</v>
      </c>
      <c r="M21" s="392" t="s">
        <v>190</v>
      </c>
      <c r="N21" s="394" t="s">
        <v>190</v>
      </c>
      <c r="O21" s="378"/>
      <c r="P21" s="378"/>
      <c r="Q21" s="378"/>
    </row>
    <row r="22" spans="1:38">
      <c r="A22" s="1246" t="s">
        <v>188</v>
      </c>
      <c r="B22" s="1247"/>
      <c r="C22" s="1248"/>
      <c r="D22" s="563" t="s">
        <v>13</v>
      </c>
      <c r="E22" s="564" t="s">
        <v>13</v>
      </c>
      <c r="F22" s="565" t="s">
        <v>13</v>
      </c>
      <c r="G22" s="566" t="s">
        <v>13</v>
      </c>
      <c r="H22" s="565" t="s">
        <v>2</v>
      </c>
      <c r="I22" s="567" t="s">
        <v>2</v>
      </c>
      <c r="J22" s="568" t="s">
        <v>2</v>
      </c>
      <c r="K22" s="569" t="s">
        <v>2</v>
      </c>
      <c r="L22" s="568" t="s">
        <v>2</v>
      </c>
      <c r="M22" s="569" t="s">
        <v>2</v>
      </c>
      <c r="N22" s="570" t="s">
        <v>2</v>
      </c>
      <c r="O22" s="378"/>
      <c r="P22" s="378"/>
      <c r="Q22" s="378"/>
    </row>
    <row r="23" spans="1:38">
      <c r="A23" s="1246" t="s">
        <v>249</v>
      </c>
      <c r="B23" s="1247"/>
      <c r="C23" s="1248"/>
      <c r="D23" s="571"/>
      <c r="E23" s="544"/>
      <c r="F23" s="572"/>
      <c r="G23" s="547"/>
      <c r="H23" s="572"/>
      <c r="I23" s="573">
        <v>0.58819444444444446</v>
      </c>
      <c r="J23" s="574">
        <v>0.61597222222222225</v>
      </c>
      <c r="K23" s="574">
        <v>0.59930555555555554</v>
      </c>
      <c r="L23" s="574">
        <v>0.67708333333333337</v>
      </c>
      <c r="M23" s="574">
        <v>0.42638888888888887</v>
      </c>
      <c r="N23" s="575">
        <v>0.48888888888888887</v>
      </c>
      <c r="O23" s="378"/>
      <c r="P23" s="378"/>
      <c r="Q23" s="378"/>
    </row>
    <row r="24" spans="1:38">
      <c r="A24" s="538"/>
      <c r="B24" s="539"/>
      <c r="C24" s="539"/>
      <c r="D24" s="538"/>
      <c r="E24" s="540"/>
      <c r="F24" s="405"/>
      <c r="G24" s="541"/>
      <c r="H24" s="405"/>
      <c r="I24" s="538"/>
      <c r="J24" s="539"/>
      <c r="K24" s="539"/>
      <c r="L24" s="539"/>
      <c r="M24" s="539"/>
      <c r="N24" s="540"/>
      <c r="O24" s="378"/>
      <c r="P24" s="378"/>
      <c r="Q24" s="378"/>
    </row>
    <row r="25" spans="1:38" ht="16.5" thickBot="1">
      <c r="A25" s="538" t="s">
        <v>170</v>
      </c>
      <c r="B25" s="539" t="s">
        <v>59</v>
      </c>
      <c r="C25" s="539" t="s">
        <v>60</v>
      </c>
      <c r="D25" s="538"/>
      <c r="E25" s="540"/>
      <c r="F25" s="405"/>
      <c r="G25" s="541"/>
      <c r="H25" s="405"/>
      <c r="I25" s="538"/>
      <c r="J25" s="539"/>
      <c r="K25" s="539"/>
      <c r="L25" s="539"/>
      <c r="M25" s="539"/>
      <c r="N25" s="540"/>
      <c r="O25" s="378"/>
      <c r="P25" s="378"/>
      <c r="Q25" s="378"/>
    </row>
    <row r="26" spans="1:38">
      <c r="A26" s="407" t="s">
        <v>238</v>
      </c>
      <c r="B26" s="408" t="s">
        <v>208</v>
      </c>
      <c r="C26" s="576" t="s">
        <v>209</v>
      </c>
      <c r="D26" s="493"/>
      <c r="E26" s="494"/>
      <c r="F26" s="495"/>
      <c r="G26" s="498"/>
      <c r="H26" s="495"/>
      <c r="I26" s="577"/>
      <c r="J26" s="412"/>
      <c r="K26" s="411"/>
      <c r="L26" s="412"/>
      <c r="M26" s="413"/>
      <c r="N26" s="414"/>
      <c r="O26" s="378"/>
      <c r="P26" s="378"/>
      <c r="Q26" s="378"/>
    </row>
    <row r="27" spans="1:38">
      <c r="A27" s="419" t="s">
        <v>168</v>
      </c>
      <c r="B27" s="390" t="s">
        <v>65</v>
      </c>
      <c r="C27" s="503" t="s">
        <v>66</v>
      </c>
      <c r="D27" s="499">
        <v>98</v>
      </c>
      <c r="E27" s="500">
        <v>0</v>
      </c>
      <c r="F27" s="502">
        <v>35</v>
      </c>
      <c r="G27" s="504">
        <v>0</v>
      </c>
      <c r="H27" s="502">
        <v>0</v>
      </c>
      <c r="I27" s="526">
        <v>0</v>
      </c>
      <c r="J27" s="393">
        <f>1+2</f>
        <v>3</v>
      </c>
      <c r="K27" s="392">
        <v>2</v>
      </c>
      <c r="L27" s="393">
        <v>0</v>
      </c>
      <c r="M27" s="392">
        <v>17</v>
      </c>
      <c r="N27" s="394">
        <v>0</v>
      </c>
      <c r="O27" s="378"/>
      <c r="P27" s="378"/>
      <c r="Q27" s="378"/>
    </row>
    <row r="28" spans="1:38">
      <c r="A28" s="419" t="s">
        <v>134</v>
      </c>
      <c r="B28" s="390" t="s">
        <v>67</v>
      </c>
      <c r="C28" s="503" t="s">
        <v>68</v>
      </c>
      <c r="D28" s="499">
        <v>11</v>
      </c>
      <c r="E28" s="500">
        <v>0</v>
      </c>
      <c r="F28" s="502">
        <v>0</v>
      </c>
      <c r="G28" s="504">
        <v>0</v>
      </c>
      <c r="H28" s="502">
        <v>0</v>
      </c>
      <c r="I28" s="526">
        <v>6</v>
      </c>
      <c r="J28" s="393">
        <v>0</v>
      </c>
      <c r="K28" s="392">
        <v>17</v>
      </c>
      <c r="L28" s="393">
        <v>6</v>
      </c>
      <c r="M28" s="392">
        <v>0</v>
      </c>
      <c r="N28" s="394">
        <v>0</v>
      </c>
      <c r="O28" s="378"/>
      <c r="P28" s="378"/>
      <c r="Q28" s="378"/>
    </row>
    <row r="29" spans="1:38">
      <c r="A29" s="419" t="s">
        <v>218</v>
      </c>
      <c r="B29" s="420" t="s">
        <v>71</v>
      </c>
      <c r="C29" s="546" t="s">
        <v>72</v>
      </c>
      <c r="D29" s="571">
        <f>29+124</f>
        <v>153</v>
      </c>
      <c r="E29" s="544">
        <v>194</v>
      </c>
      <c r="F29" s="572">
        <v>133</v>
      </c>
      <c r="G29" s="547">
        <v>136</v>
      </c>
      <c r="H29" s="572">
        <v>17</v>
      </c>
      <c r="I29" s="526">
        <v>2</v>
      </c>
      <c r="J29" s="393">
        <v>2</v>
      </c>
      <c r="K29" s="392">
        <v>31</v>
      </c>
      <c r="L29" s="393">
        <v>1</v>
      </c>
      <c r="M29" s="392">
        <v>154</v>
      </c>
      <c r="N29" s="394">
        <v>174</v>
      </c>
      <c r="O29" s="378"/>
      <c r="P29" s="378"/>
      <c r="Q29" s="378"/>
    </row>
    <row r="30" spans="1:38" ht="16.5" thickBot="1">
      <c r="A30" s="422" t="s">
        <v>137</v>
      </c>
      <c r="B30" s="399" t="s">
        <v>79</v>
      </c>
      <c r="C30" s="509" t="s">
        <v>80</v>
      </c>
      <c r="D30" s="505">
        <v>48</v>
      </c>
      <c r="E30" s="507">
        <v>24</v>
      </c>
      <c r="F30" s="508">
        <v>57</v>
      </c>
      <c r="G30" s="510">
        <v>28</v>
      </c>
      <c r="H30" s="508">
        <v>56</v>
      </c>
      <c r="I30" s="529">
        <v>18</v>
      </c>
      <c r="J30" s="402">
        <v>19</v>
      </c>
      <c r="K30" s="401">
        <f>19+44</f>
        <v>63</v>
      </c>
      <c r="L30" s="402">
        <v>0</v>
      </c>
      <c r="M30" s="401">
        <v>54</v>
      </c>
      <c r="N30" s="403">
        <v>39</v>
      </c>
      <c r="O30" s="378"/>
      <c r="P30" s="378"/>
      <c r="Q30" s="378"/>
    </row>
    <row r="31" spans="1:38" ht="16.5" thickBot="1">
      <c r="A31" s="538"/>
      <c r="B31" s="424"/>
      <c r="C31" s="578"/>
      <c r="D31" s="538"/>
      <c r="E31" s="540"/>
      <c r="F31" s="405"/>
      <c r="G31" s="541"/>
      <c r="H31" s="405"/>
      <c r="I31" s="538"/>
      <c r="J31" s="539"/>
      <c r="K31" s="539"/>
      <c r="L31" s="539"/>
      <c r="M31" s="539"/>
      <c r="N31" s="540"/>
      <c r="O31" s="378"/>
      <c r="P31" s="378"/>
      <c r="Q31" s="378"/>
    </row>
    <row r="32" spans="1:38" ht="16.5" thickBot="1">
      <c r="A32" s="425" t="s">
        <v>180</v>
      </c>
      <c r="B32" s="426"/>
      <c r="C32" s="552"/>
      <c r="D32" s="579">
        <f t="shared" ref="D32:N32" si="2">SUM(D26:D30)</f>
        <v>310</v>
      </c>
      <c r="E32" s="511">
        <f t="shared" si="2"/>
        <v>218</v>
      </c>
      <c r="F32" s="580">
        <f t="shared" si="2"/>
        <v>225</v>
      </c>
      <c r="G32" s="553">
        <f t="shared" si="2"/>
        <v>164</v>
      </c>
      <c r="H32" s="580">
        <f t="shared" si="2"/>
        <v>73</v>
      </c>
      <c r="I32" s="581">
        <f t="shared" si="2"/>
        <v>26</v>
      </c>
      <c r="J32" s="428">
        <f t="shared" si="2"/>
        <v>24</v>
      </c>
      <c r="K32" s="427">
        <f t="shared" si="2"/>
        <v>113</v>
      </c>
      <c r="L32" s="428">
        <f t="shared" si="2"/>
        <v>7</v>
      </c>
      <c r="M32" s="427">
        <f t="shared" si="2"/>
        <v>225</v>
      </c>
      <c r="N32" s="429">
        <f t="shared" si="2"/>
        <v>213</v>
      </c>
      <c r="O32" s="378"/>
      <c r="P32" s="378"/>
      <c r="Q32" s="378"/>
    </row>
    <row r="33" spans="1:17" ht="16.5" thickBot="1">
      <c r="A33" s="554"/>
      <c r="B33" s="522"/>
      <c r="C33" s="522"/>
      <c r="D33" s="554"/>
      <c r="E33" s="555"/>
      <c r="F33" s="378"/>
      <c r="G33" s="556"/>
      <c r="H33" s="378"/>
      <c r="I33" s="554"/>
      <c r="J33" s="522"/>
      <c r="K33" s="522"/>
      <c r="L33" s="522"/>
      <c r="M33" s="522"/>
      <c r="N33" s="555"/>
      <c r="O33" s="378"/>
      <c r="P33" s="378"/>
      <c r="Q33" s="378"/>
    </row>
    <row r="34" spans="1:17" ht="16.5" thickBot="1">
      <c r="A34" s="425" t="s">
        <v>226</v>
      </c>
      <c r="B34" s="426"/>
      <c r="C34" s="552"/>
      <c r="D34" s="579">
        <f t="shared" ref="D34:N34" si="3">SUM(D26:D31)</f>
        <v>310</v>
      </c>
      <c r="E34" s="511">
        <f t="shared" si="3"/>
        <v>218</v>
      </c>
      <c r="F34" s="580">
        <f t="shared" si="3"/>
        <v>225</v>
      </c>
      <c r="G34" s="553">
        <f t="shared" si="3"/>
        <v>164</v>
      </c>
      <c r="H34" s="580">
        <f t="shared" si="3"/>
        <v>73</v>
      </c>
      <c r="I34" s="581">
        <f t="shared" si="3"/>
        <v>26</v>
      </c>
      <c r="J34" s="428">
        <f t="shared" si="3"/>
        <v>24</v>
      </c>
      <c r="K34" s="427">
        <f t="shared" si="3"/>
        <v>113</v>
      </c>
      <c r="L34" s="428">
        <f t="shared" si="3"/>
        <v>7</v>
      </c>
      <c r="M34" s="427">
        <f t="shared" si="3"/>
        <v>225</v>
      </c>
      <c r="N34" s="429">
        <f t="shared" si="3"/>
        <v>213</v>
      </c>
      <c r="O34" s="378"/>
      <c r="P34" s="378"/>
      <c r="Q34" s="378"/>
    </row>
    <row r="35" spans="1:17">
      <c r="D35" s="378"/>
      <c r="E35" s="378"/>
      <c r="F35" s="378"/>
      <c r="G35" s="378"/>
      <c r="H35" s="378"/>
      <c r="I35" s="378"/>
      <c r="J35" s="378"/>
      <c r="K35" s="378"/>
      <c r="L35" s="378"/>
      <c r="M35" s="378"/>
      <c r="N35" s="378"/>
      <c r="O35" s="378"/>
      <c r="P35" s="378"/>
      <c r="Q35" s="378"/>
    </row>
    <row r="36" spans="1:17">
      <c r="D36" s="378"/>
      <c r="E36" s="378"/>
      <c r="F36" s="378"/>
      <c r="G36" s="378"/>
      <c r="H36" s="378"/>
      <c r="I36" s="378"/>
      <c r="J36" s="378"/>
      <c r="K36" s="378"/>
      <c r="L36" s="378"/>
      <c r="M36" s="378"/>
      <c r="N36" s="378"/>
      <c r="O36" s="378"/>
      <c r="P36" s="378"/>
      <c r="Q36" s="378"/>
    </row>
    <row r="37" spans="1:17">
      <c r="D37" s="378"/>
      <c r="E37" s="378"/>
      <c r="F37" s="378"/>
      <c r="G37" s="378"/>
      <c r="H37" s="378"/>
      <c r="I37" s="378"/>
      <c r="J37" s="378"/>
      <c r="K37" s="378"/>
      <c r="L37" s="378"/>
      <c r="M37" s="378"/>
      <c r="N37" s="378"/>
      <c r="O37" s="378"/>
      <c r="P37" s="378"/>
      <c r="Q37" s="378"/>
    </row>
    <row r="38" spans="1:17" ht="16.5" thickBot="1">
      <c r="D38" s="378"/>
      <c r="E38" s="378"/>
      <c r="F38" s="378"/>
      <c r="G38" s="378"/>
      <c r="H38" s="378"/>
      <c r="I38" s="378"/>
      <c r="J38" s="378"/>
      <c r="K38" s="378"/>
      <c r="L38" s="378"/>
      <c r="M38" s="378"/>
      <c r="N38" s="378"/>
      <c r="O38" s="378"/>
      <c r="P38" s="378"/>
      <c r="Q38" s="378"/>
    </row>
    <row r="39" spans="1:17">
      <c r="A39" s="1249" t="s">
        <v>186</v>
      </c>
      <c r="B39" s="1250"/>
      <c r="C39" s="1250"/>
      <c r="D39" s="523">
        <v>39942</v>
      </c>
      <c r="E39" s="385">
        <v>39978</v>
      </c>
      <c r="F39" s="384">
        <v>39978</v>
      </c>
      <c r="G39" s="386">
        <v>40040</v>
      </c>
      <c r="H39" s="387">
        <v>40045</v>
      </c>
      <c r="I39" s="386">
        <v>40045</v>
      </c>
      <c r="J39" s="387">
        <v>40047</v>
      </c>
      <c r="K39" s="1274">
        <v>40271</v>
      </c>
      <c r="L39" s="1275"/>
      <c r="M39" s="1276">
        <v>40326</v>
      </c>
      <c r="N39" s="1277"/>
      <c r="O39" s="378"/>
      <c r="P39" s="378"/>
      <c r="Q39" s="378"/>
    </row>
    <row r="40" spans="1:17">
      <c r="A40" s="1246" t="s">
        <v>187</v>
      </c>
      <c r="B40" s="1247"/>
      <c r="C40" s="1248"/>
      <c r="D40" s="526" t="s">
        <v>11</v>
      </c>
      <c r="E40" s="393" t="s">
        <v>11</v>
      </c>
      <c r="F40" s="392" t="s">
        <v>11</v>
      </c>
      <c r="G40" s="394" t="s">
        <v>190</v>
      </c>
      <c r="H40" s="395" t="s">
        <v>190</v>
      </c>
      <c r="I40" s="394" t="s">
        <v>190</v>
      </c>
      <c r="J40" s="395" t="s">
        <v>190</v>
      </c>
      <c r="K40" s="1269" t="s">
        <v>220</v>
      </c>
      <c r="L40" s="1270"/>
      <c r="M40" s="1271" t="s">
        <v>221</v>
      </c>
      <c r="N40" s="1272"/>
      <c r="O40" s="378"/>
      <c r="P40" s="378"/>
      <c r="Q40" s="378"/>
    </row>
    <row r="41" spans="1:17">
      <c r="A41" s="1246" t="s">
        <v>188</v>
      </c>
      <c r="B41" s="1247"/>
      <c r="C41" s="1248"/>
      <c r="D41" s="567" t="s">
        <v>2</v>
      </c>
      <c r="E41" s="568" t="s">
        <v>2</v>
      </c>
      <c r="F41" s="569" t="s">
        <v>2</v>
      </c>
      <c r="G41" s="570" t="s">
        <v>2</v>
      </c>
      <c r="H41" s="582" t="s">
        <v>2</v>
      </c>
      <c r="I41" s="570" t="s">
        <v>2</v>
      </c>
      <c r="J41" s="582" t="s">
        <v>2</v>
      </c>
      <c r="K41" s="1262" t="s">
        <v>2</v>
      </c>
      <c r="L41" s="1263"/>
      <c r="M41" s="1264" t="s">
        <v>2</v>
      </c>
      <c r="N41" s="1265"/>
      <c r="O41" s="378"/>
      <c r="P41" s="378"/>
      <c r="Q41" s="378"/>
    </row>
    <row r="42" spans="1:17">
      <c r="A42" s="1246" t="s">
        <v>249</v>
      </c>
      <c r="B42" s="1247"/>
      <c r="C42" s="1248"/>
      <c r="D42" s="571" t="s">
        <v>197</v>
      </c>
      <c r="E42" s="574">
        <v>0.60069444444444442</v>
      </c>
      <c r="F42" s="574">
        <v>0.63611111111111118</v>
      </c>
      <c r="G42" s="574">
        <v>0.70208333333333339</v>
      </c>
      <c r="H42" s="574">
        <v>0.6069444444444444</v>
      </c>
      <c r="I42" s="574">
        <v>0.69305555555555554</v>
      </c>
      <c r="J42" s="575">
        <v>0.58263888888888882</v>
      </c>
      <c r="K42" s="1257">
        <v>0.58472222222222225</v>
      </c>
      <c r="L42" s="1255"/>
      <c r="M42" s="1255">
        <v>0.62777777777777777</v>
      </c>
      <c r="N42" s="1256"/>
      <c r="O42" s="378"/>
      <c r="P42" s="378"/>
      <c r="Q42" s="378"/>
    </row>
    <row r="43" spans="1:17">
      <c r="A43" s="538"/>
      <c r="B43" s="539"/>
      <c r="C43" s="539"/>
      <c r="D43" s="538"/>
      <c r="E43" s="539"/>
      <c r="F43" s="539"/>
      <c r="G43" s="539"/>
      <c r="H43" s="539"/>
      <c r="I43" s="539"/>
      <c r="J43" s="540"/>
      <c r="K43" s="538"/>
      <c r="L43" s="539"/>
      <c r="M43" s="539"/>
      <c r="N43" s="540"/>
      <c r="O43" s="378"/>
      <c r="P43" s="378"/>
      <c r="Q43" s="378"/>
    </row>
    <row r="44" spans="1:17" ht="16.5" thickBot="1">
      <c r="A44" s="538" t="s">
        <v>170</v>
      </c>
      <c r="B44" s="539" t="s">
        <v>59</v>
      </c>
      <c r="C44" s="539" t="s">
        <v>60</v>
      </c>
      <c r="D44" s="538"/>
      <c r="E44" s="539"/>
      <c r="F44" s="539"/>
      <c r="G44" s="539"/>
      <c r="H44" s="539"/>
      <c r="I44" s="539"/>
      <c r="J44" s="540"/>
      <c r="K44" s="538" t="s">
        <v>223</v>
      </c>
      <c r="L44" s="539" t="s">
        <v>224</v>
      </c>
      <c r="M44" s="539" t="s">
        <v>223</v>
      </c>
      <c r="N44" s="540" t="s">
        <v>224</v>
      </c>
      <c r="O44" s="378"/>
      <c r="P44" s="378"/>
      <c r="Q44" s="378"/>
    </row>
    <row r="45" spans="1:17">
      <c r="A45" s="407" t="s">
        <v>238</v>
      </c>
      <c r="B45" s="408" t="s">
        <v>208</v>
      </c>
      <c r="C45" s="576" t="s">
        <v>209</v>
      </c>
      <c r="D45" s="583"/>
      <c r="E45" s="415"/>
      <c r="F45" s="413"/>
      <c r="G45" s="414"/>
      <c r="H45" s="416"/>
      <c r="I45" s="414"/>
      <c r="J45" s="417"/>
      <c r="K45" s="584"/>
      <c r="L45" s="416"/>
      <c r="M45" s="414"/>
      <c r="N45" s="416"/>
      <c r="O45" s="378"/>
      <c r="P45" s="378"/>
      <c r="Q45" s="378"/>
    </row>
    <row r="46" spans="1:17">
      <c r="A46" s="419" t="s">
        <v>168</v>
      </c>
      <c r="B46" s="390" t="s">
        <v>65</v>
      </c>
      <c r="C46" s="503" t="s">
        <v>66</v>
      </c>
      <c r="D46" s="526">
        <v>0</v>
      </c>
      <c r="E46" s="393">
        <v>0</v>
      </c>
      <c r="F46" s="392">
        <v>0</v>
      </c>
      <c r="G46" s="394">
        <v>0</v>
      </c>
      <c r="H46" s="395">
        <v>0</v>
      </c>
      <c r="I46" s="394">
        <v>0</v>
      </c>
      <c r="J46" s="395">
        <v>0</v>
      </c>
      <c r="K46" s="530">
        <v>0</v>
      </c>
      <c r="L46" s="395">
        <v>0</v>
      </c>
      <c r="M46" s="394">
        <v>0</v>
      </c>
      <c r="N46" s="395">
        <v>0</v>
      </c>
      <c r="O46" s="378"/>
      <c r="P46" s="378"/>
      <c r="Q46" s="378"/>
    </row>
    <row r="47" spans="1:17">
      <c r="A47" s="419" t="s">
        <v>134</v>
      </c>
      <c r="B47" s="390" t="s">
        <v>67</v>
      </c>
      <c r="C47" s="503" t="s">
        <v>68</v>
      </c>
      <c r="D47" s="526">
        <v>0</v>
      </c>
      <c r="E47" s="393">
        <v>0</v>
      </c>
      <c r="F47" s="392">
        <v>0</v>
      </c>
      <c r="G47" s="394">
        <v>0</v>
      </c>
      <c r="H47" s="395">
        <v>0</v>
      </c>
      <c r="I47" s="394">
        <v>0</v>
      </c>
      <c r="J47" s="395">
        <v>0</v>
      </c>
      <c r="K47" s="530">
        <v>0</v>
      </c>
      <c r="L47" s="395">
        <v>0</v>
      </c>
      <c r="M47" s="394">
        <v>0</v>
      </c>
      <c r="N47" s="395">
        <v>0</v>
      </c>
      <c r="O47" s="378"/>
      <c r="P47" s="378"/>
      <c r="Q47" s="378"/>
    </row>
    <row r="48" spans="1:17">
      <c r="A48" s="419" t="s">
        <v>218</v>
      </c>
      <c r="B48" s="420" t="s">
        <v>71</v>
      </c>
      <c r="C48" s="546" t="s">
        <v>72</v>
      </c>
      <c r="D48" s="526">
        <v>0</v>
      </c>
      <c r="E48" s="393">
        <v>0</v>
      </c>
      <c r="F48" s="392">
        <v>0</v>
      </c>
      <c r="G48" s="394">
        <v>63</v>
      </c>
      <c r="H48" s="395">
        <v>61</v>
      </c>
      <c r="I48" s="394">
        <v>100</v>
      </c>
      <c r="J48" s="395">
        <v>147</v>
      </c>
      <c r="K48" s="530">
        <v>0</v>
      </c>
      <c r="L48" s="395">
        <v>0</v>
      </c>
      <c r="M48" s="394">
        <v>0</v>
      </c>
      <c r="N48" s="395">
        <v>0</v>
      </c>
      <c r="O48" s="378"/>
      <c r="P48" s="378"/>
      <c r="Q48" s="378"/>
    </row>
    <row r="49" spans="1:17" ht="16.5" thickBot="1">
      <c r="A49" s="422" t="s">
        <v>137</v>
      </c>
      <c r="B49" s="399" t="s">
        <v>79</v>
      </c>
      <c r="C49" s="509" t="s">
        <v>80</v>
      </c>
      <c r="D49" s="529">
        <v>0</v>
      </c>
      <c r="E49" s="402">
        <v>0</v>
      </c>
      <c r="F49" s="401">
        <v>0</v>
      </c>
      <c r="G49" s="403">
        <v>34</v>
      </c>
      <c r="H49" s="404">
        <v>33</v>
      </c>
      <c r="I49" s="403">
        <v>58</v>
      </c>
      <c r="J49" s="404">
        <v>66</v>
      </c>
      <c r="K49" s="531">
        <v>0</v>
      </c>
      <c r="L49" s="404">
        <v>0</v>
      </c>
      <c r="M49" s="403">
        <v>30</v>
      </c>
      <c r="N49" s="404">
        <v>0</v>
      </c>
      <c r="O49" s="378"/>
      <c r="P49" s="378"/>
      <c r="Q49" s="378"/>
    </row>
    <row r="50" spans="1:17" ht="16.5" thickBot="1">
      <c r="A50" s="538"/>
      <c r="B50" s="424"/>
      <c r="C50" s="578"/>
      <c r="D50" s="538"/>
      <c r="E50" s="539"/>
      <c r="F50" s="539"/>
      <c r="G50" s="539"/>
      <c r="H50" s="539"/>
      <c r="I50" s="539"/>
      <c r="J50" s="540"/>
      <c r="K50" s="538"/>
      <c r="L50" s="539"/>
      <c r="M50" s="539"/>
      <c r="N50" s="540"/>
      <c r="O50" s="378"/>
      <c r="P50" s="378"/>
      <c r="Q50" s="378"/>
    </row>
    <row r="51" spans="1:17" ht="16.5" thickBot="1">
      <c r="A51" s="425" t="s">
        <v>180</v>
      </c>
      <c r="B51" s="426"/>
      <c r="C51" s="552"/>
      <c r="D51" s="581"/>
      <c r="E51" s="428">
        <f t="shared" ref="E51:N51" si="4">SUM(E45:E49)</f>
        <v>0</v>
      </c>
      <c r="F51" s="427">
        <f t="shared" si="4"/>
        <v>0</v>
      </c>
      <c r="G51" s="429">
        <f t="shared" si="4"/>
        <v>97</v>
      </c>
      <c r="H51" s="430">
        <f t="shared" si="4"/>
        <v>94</v>
      </c>
      <c r="I51" s="429">
        <f t="shared" si="4"/>
        <v>158</v>
      </c>
      <c r="J51" s="430">
        <f t="shared" si="4"/>
        <v>213</v>
      </c>
      <c r="K51" s="585">
        <f t="shared" si="4"/>
        <v>0</v>
      </c>
      <c r="L51" s="430">
        <f t="shared" si="4"/>
        <v>0</v>
      </c>
      <c r="M51" s="429">
        <f t="shared" si="4"/>
        <v>30</v>
      </c>
      <c r="N51" s="430">
        <f t="shared" si="4"/>
        <v>0</v>
      </c>
      <c r="O51" s="378"/>
      <c r="P51" s="378"/>
      <c r="Q51" s="378"/>
    </row>
    <row r="52" spans="1:17" ht="16.5" thickBot="1">
      <c r="A52" s="554"/>
      <c r="B52" s="522"/>
      <c r="C52" s="522"/>
      <c r="D52" s="554"/>
      <c r="E52" s="522"/>
      <c r="F52" s="522"/>
      <c r="G52" s="522"/>
      <c r="H52" s="522"/>
      <c r="I52" s="522"/>
      <c r="J52" s="555"/>
      <c r="K52" s="554"/>
      <c r="L52" s="522"/>
      <c r="M52" s="522"/>
      <c r="N52" s="555"/>
      <c r="O52" s="378"/>
      <c r="P52" s="378"/>
      <c r="Q52" s="378"/>
    </row>
    <row r="53" spans="1:17" ht="16.5" thickBot="1">
      <c r="A53" s="425" t="s">
        <v>226</v>
      </c>
      <c r="B53" s="426"/>
      <c r="C53" s="552"/>
      <c r="D53" s="581"/>
      <c r="E53" s="428">
        <f t="shared" ref="E53:J53" si="5">SUM(E45:E50)</f>
        <v>0</v>
      </c>
      <c r="F53" s="427">
        <f t="shared" si="5"/>
        <v>0</v>
      </c>
      <c r="G53" s="429">
        <f t="shared" si="5"/>
        <v>97</v>
      </c>
      <c r="H53" s="430">
        <f t="shared" si="5"/>
        <v>94</v>
      </c>
      <c r="I53" s="429">
        <f t="shared" si="5"/>
        <v>158</v>
      </c>
      <c r="J53" s="430">
        <f t="shared" si="5"/>
        <v>213</v>
      </c>
      <c r="K53" s="1253">
        <f>K51+L51</f>
        <v>0</v>
      </c>
      <c r="L53" s="1254"/>
      <c r="M53" s="1253">
        <f>M51+N51</f>
        <v>30</v>
      </c>
      <c r="N53" s="1254"/>
      <c r="O53" s="378"/>
      <c r="P53" s="378"/>
      <c r="Q53" s="378"/>
    </row>
    <row r="54" spans="1:17">
      <c r="D54" s="378"/>
      <c r="E54" s="378"/>
      <c r="F54" s="378"/>
      <c r="G54" s="378"/>
      <c r="H54" s="378"/>
      <c r="I54" s="378"/>
      <c r="J54" s="378"/>
      <c r="K54" s="378"/>
      <c r="L54" s="378"/>
      <c r="M54" s="378"/>
      <c r="N54" s="378"/>
      <c r="O54" s="378"/>
      <c r="P54" s="378"/>
      <c r="Q54" s="378"/>
    </row>
    <row r="55" spans="1:17">
      <c r="D55" s="378"/>
      <c r="E55" s="378"/>
      <c r="F55" s="378"/>
      <c r="G55" s="378"/>
      <c r="H55" s="378"/>
      <c r="I55" s="378"/>
      <c r="J55" s="378"/>
      <c r="K55" s="378"/>
      <c r="L55" s="378"/>
      <c r="M55" s="378"/>
      <c r="N55" s="378"/>
      <c r="O55" s="378"/>
      <c r="P55" s="378"/>
      <c r="Q55" s="378"/>
    </row>
    <row r="56" spans="1:17">
      <c r="D56" s="378"/>
      <c r="E56" s="378"/>
      <c r="F56" s="378"/>
      <c r="G56" s="378"/>
      <c r="H56" s="378"/>
      <c r="I56" s="378"/>
      <c r="J56" s="378"/>
      <c r="K56" s="378"/>
      <c r="L56" s="378"/>
      <c r="M56" s="378"/>
      <c r="N56" s="378"/>
      <c r="O56" s="378"/>
      <c r="P56" s="378"/>
      <c r="Q56" s="378"/>
    </row>
    <row r="57" spans="1:17" ht="16.5" thickBot="1">
      <c r="D57" s="378"/>
      <c r="E57" s="378"/>
      <c r="F57" s="378"/>
      <c r="G57" s="378"/>
      <c r="H57" s="378"/>
      <c r="I57" s="378"/>
      <c r="J57" s="378"/>
      <c r="K57" s="378"/>
      <c r="L57" s="378"/>
      <c r="M57" s="378"/>
      <c r="N57" s="378"/>
      <c r="O57" s="378"/>
      <c r="P57" s="378"/>
      <c r="Q57" s="378"/>
    </row>
    <row r="58" spans="1:17">
      <c r="A58" s="1249" t="s">
        <v>186</v>
      </c>
      <c r="B58" s="1250"/>
      <c r="C58" s="1250"/>
      <c r="D58" s="1278">
        <v>40368</v>
      </c>
      <c r="E58" s="1279"/>
      <c r="F58" s="1276">
        <v>40393</v>
      </c>
      <c r="G58" s="1280"/>
      <c r="H58" s="1178">
        <v>40414</v>
      </c>
      <c r="I58" s="1175"/>
      <c r="J58" s="1178">
        <v>40485</v>
      </c>
      <c r="K58" s="1175"/>
      <c r="L58" s="1178">
        <v>40647</v>
      </c>
      <c r="M58" s="1175"/>
      <c r="N58" s="1178">
        <v>40711</v>
      </c>
      <c r="O58" s="1175"/>
      <c r="P58" s="378"/>
      <c r="Q58" s="378"/>
    </row>
    <row r="59" spans="1:17">
      <c r="A59" s="1246" t="s">
        <v>187</v>
      </c>
      <c r="B59" s="1247"/>
      <c r="C59" s="1248"/>
      <c r="D59" s="1161" t="s">
        <v>222</v>
      </c>
      <c r="E59" s="1162"/>
      <c r="F59" s="1271" t="s">
        <v>11</v>
      </c>
      <c r="G59" s="1273"/>
      <c r="H59" s="1124" t="s">
        <v>190</v>
      </c>
      <c r="I59" s="1125"/>
      <c r="J59" s="1161" t="s">
        <v>222</v>
      </c>
      <c r="K59" s="1162"/>
      <c r="L59" s="1161" t="s">
        <v>236</v>
      </c>
      <c r="M59" s="1162"/>
      <c r="N59" s="1161" t="s">
        <v>237</v>
      </c>
      <c r="O59" s="1162"/>
      <c r="P59" s="378"/>
      <c r="Q59" s="378"/>
    </row>
    <row r="60" spans="1:17">
      <c r="A60" s="1246" t="s">
        <v>188</v>
      </c>
      <c r="B60" s="1247"/>
      <c r="C60" s="1248"/>
      <c r="D60" s="1266" t="s">
        <v>2</v>
      </c>
      <c r="E60" s="1267"/>
      <c r="F60" s="1264" t="s">
        <v>2</v>
      </c>
      <c r="G60" s="1268"/>
      <c r="H60" s="1166" t="s">
        <v>2</v>
      </c>
      <c r="I60" s="1167"/>
      <c r="J60" s="1166" t="s">
        <v>2</v>
      </c>
      <c r="K60" s="1167"/>
      <c r="L60" s="1166" t="s">
        <v>2</v>
      </c>
      <c r="M60" s="1167"/>
      <c r="N60" s="1166" t="s">
        <v>2</v>
      </c>
      <c r="O60" s="1167"/>
      <c r="P60" s="378"/>
      <c r="Q60" s="378"/>
    </row>
    <row r="61" spans="1:17">
      <c r="A61" s="1246" t="s">
        <v>249</v>
      </c>
      <c r="B61" s="1247"/>
      <c r="C61" s="1248"/>
      <c r="D61" s="1257">
        <v>0.6020833333333333</v>
      </c>
      <c r="E61" s="1255"/>
      <c r="F61" s="1255">
        <v>0.67638888888888893</v>
      </c>
      <c r="G61" s="1255"/>
      <c r="H61" s="1255">
        <v>0.59583333333333333</v>
      </c>
      <c r="I61" s="1255"/>
      <c r="J61" s="1255">
        <v>0.58611111111111114</v>
      </c>
      <c r="K61" s="1256"/>
      <c r="L61" s="1257">
        <v>0.60902777777777783</v>
      </c>
      <c r="M61" s="1255"/>
      <c r="N61" s="1255">
        <v>0.57430555555555551</v>
      </c>
      <c r="O61" s="1256"/>
      <c r="P61" s="378"/>
      <c r="Q61" s="378"/>
    </row>
    <row r="62" spans="1:17">
      <c r="A62" s="538"/>
      <c r="B62" s="539"/>
      <c r="C62" s="539"/>
      <c r="D62" s="538"/>
      <c r="E62" s="539"/>
      <c r="F62" s="539"/>
      <c r="G62" s="539"/>
      <c r="H62" s="539"/>
      <c r="I62" s="586"/>
      <c r="J62" s="539"/>
      <c r="K62" s="587"/>
      <c r="L62" s="538"/>
      <c r="M62" s="586"/>
      <c r="N62" s="539"/>
      <c r="O62" s="587"/>
      <c r="P62" s="378"/>
      <c r="Q62" s="378"/>
    </row>
    <row r="63" spans="1:17" ht="16.5" thickBot="1">
      <c r="A63" s="538" t="s">
        <v>170</v>
      </c>
      <c r="B63" s="539" t="s">
        <v>59</v>
      </c>
      <c r="C63" s="539" t="s">
        <v>60</v>
      </c>
      <c r="D63" s="538" t="s">
        <v>223</v>
      </c>
      <c r="E63" s="539" t="s">
        <v>224</v>
      </c>
      <c r="F63" s="539" t="s">
        <v>223</v>
      </c>
      <c r="G63" s="539" t="s">
        <v>224</v>
      </c>
      <c r="H63" s="539" t="s">
        <v>223</v>
      </c>
      <c r="I63" s="539" t="s">
        <v>224</v>
      </c>
      <c r="J63" s="539" t="s">
        <v>223</v>
      </c>
      <c r="K63" s="540" t="s">
        <v>224</v>
      </c>
      <c r="L63" s="538" t="s">
        <v>223</v>
      </c>
      <c r="M63" s="539" t="s">
        <v>224</v>
      </c>
      <c r="N63" s="539" t="s">
        <v>223</v>
      </c>
      <c r="O63" s="540" t="s">
        <v>224</v>
      </c>
      <c r="P63" s="378"/>
      <c r="Q63" s="378"/>
    </row>
    <row r="64" spans="1:17">
      <c r="A64" s="407" t="s">
        <v>238</v>
      </c>
      <c r="B64" s="408" t="s">
        <v>208</v>
      </c>
      <c r="C64" s="576" t="s">
        <v>209</v>
      </c>
      <c r="D64" s="588"/>
      <c r="E64" s="417"/>
      <c r="F64" s="418"/>
      <c r="G64" s="417"/>
      <c r="H64" s="418"/>
      <c r="I64" s="417"/>
      <c r="J64" s="418"/>
      <c r="K64" s="417"/>
      <c r="L64" s="588"/>
      <c r="M64" s="417"/>
      <c r="N64" s="418"/>
      <c r="O64" s="417"/>
      <c r="P64" s="378"/>
      <c r="Q64" s="378"/>
    </row>
    <row r="65" spans="1:17">
      <c r="A65" s="419" t="s">
        <v>168</v>
      </c>
      <c r="B65" s="390" t="s">
        <v>65</v>
      </c>
      <c r="C65" s="503" t="s">
        <v>66</v>
      </c>
      <c r="D65" s="530">
        <v>11</v>
      </c>
      <c r="E65" s="395">
        <v>10</v>
      </c>
      <c r="F65" s="394">
        <v>2</v>
      </c>
      <c r="G65" s="395">
        <v>0</v>
      </c>
      <c r="H65" s="394">
        <v>0</v>
      </c>
      <c r="I65" s="395">
        <v>0</v>
      </c>
      <c r="J65" s="394">
        <v>0</v>
      </c>
      <c r="K65" s="395">
        <v>0</v>
      </c>
      <c r="L65" s="530">
        <v>0</v>
      </c>
      <c r="M65" s="395">
        <v>0</v>
      </c>
      <c r="N65" s="394">
        <v>8</v>
      </c>
      <c r="O65" s="395">
        <v>0</v>
      </c>
      <c r="P65" s="378"/>
      <c r="Q65" s="378"/>
    </row>
    <row r="66" spans="1:17">
      <c r="A66" s="419" t="s">
        <v>134</v>
      </c>
      <c r="B66" s="390" t="s">
        <v>67</v>
      </c>
      <c r="C66" s="503" t="s">
        <v>68</v>
      </c>
      <c r="D66" s="530">
        <v>0</v>
      </c>
      <c r="E66" s="395">
        <v>0</v>
      </c>
      <c r="F66" s="394">
        <v>0</v>
      </c>
      <c r="G66" s="395">
        <v>0</v>
      </c>
      <c r="H66" s="394">
        <v>0</v>
      </c>
      <c r="I66" s="395">
        <v>0</v>
      </c>
      <c r="J66" s="394">
        <v>0</v>
      </c>
      <c r="K66" s="395">
        <v>0</v>
      </c>
      <c r="L66" s="530">
        <v>0</v>
      </c>
      <c r="M66" s="395">
        <v>0</v>
      </c>
      <c r="N66" s="394">
        <v>4</v>
      </c>
      <c r="O66" s="395">
        <v>1</v>
      </c>
      <c r="P66" s="378"/>
      <c r="Q66" s="378"/>
    </row>
    <row r="67" spans="1:17">
      <c r="A67" s="419" t="s">
        <v>218</v>
      </c>
      <c r="B67" s="420" t="s">
        <v>71</v>
      </c>
      <c r="C67" s="546" t="s">
        <v>72</v>
      </c>
      <c r="D67" s="530">
        <v>0</v>
      </c>
      <c r="E67" s="395">
        <v>0</v>
      </c>
      <c r="F67" s="394">
        <v>50</v>
      </c>
      <c r="G67" s="395">
        <v>3</v>
      </c>
      <c r="H67" s="394">
        <v>96</v>
      </c>
      <c r="I67" s="395">
        <v>0</v>
      </c>
      <c r="J67" s="394">
        <v>0</v>
      </c>
      <c r="K67" s="395">
        <v>0</v>
      </c>
      <c r="L67" s="530">
        <v>0</v>
      </c>
      <c r="M67" s="395">
        <v>0</v>
      </c>
      <c r="N67" s="394">
        <v>0</v>
      </c>
      <c r="O67" s="395">
        <v>0</v>
      </c>
      <c r="P67" s="378"/>
      <c r="Q67" s="378"/>
    </row>
    <row r="68" spans="1:17" ht="16.5" thickBot="1">
      <c r="A68" s="422" t="s">
        <v>137</v>
      </c>
      <c r="B68" s="399" t="s">
        <v>79</v>
      </c>
      <c r="C68" s="509" t="s">
        <v>80</v>
      </c>
      <c r="D68" s="531">
        <v>31</v>
      </c>
      <c r="E68" s="404">
        <v>15</v>
      </c>
      <c r="F68" s="403">
        <v>30</v>
      </c>
      <c r="G68" s="404">
        <v>7</v>
      </c>
      <c r="H68" s="403">
        <v>79</v>
      </c>
      <c r="I68" s="404">
        <v>0</v>
      </c>
      <c r="J68" s="403">
        <v>8</v>
      </c>
      <c r="K68" s="404">
        <v>0</v>
      </c>
      <c r="L68" s="531">
        <v>0</v>
      </c>
      <c r="M68" s="404">
        <v>0</v>
      </c>
      <c r="N68" s="403">
        <v>24</v>
      </c>
      <c r="O68" s="404">
        <v>0</v>
      </c>
      <c r="P68" s="378"/>
      <c r="Q68" s="378"/>
    </row>
    <row r="69" spans="1:17" ht="16.5" thickBot="1">
      <c r="A69" s="538"/>
      <c r="B69" s="424"/>
      <c r="C69" s="578"/>
      <c r="D69" s="538"/>
      <c r="E69" s="539"/>
      <c r="F69" s="539"/>
      <c r="G69" s="539"/>
      <c r="H69" s="539"/>
      <c r="I69" s="539"/>
      <c r="J69" s="539"/>
      <c r="K69" s="540"/>
      <c r="L69" s="538"/>
      <c r="M69" s="539"/>
      <c r="N69" s="539"/>
      <c r="O69" s="540"/>
      <c r="P69" s="378"/>
      <c r="Q69" s="378"/>
    </row>
    <row r="70" spans="1:17" ht="16.5" thickBot="1">
      <c r="A70" s="425" t="s">
        <v>180</v>
      </c>
      <c r="B70" s="426"/>
      <c r="C70" s="552"/>
      <c r="D70" s="585">
        <f t="shared" ref="D70:O70" si="6">SUM(D64:D68)</f>
        <v>42</v>
      </c>
      <c r="E70" s="430">
        <f t="shared" si="6"/>
        <v>25</v>
      </c>
      <c r="F70" s="429">
        <f t="shared" si="6"/>
        <v>82</v>
      </c>
      <c r="G70" s="430">
        <f t="shared" si="6"/>
        <v>10</v>
      </c>
      <c r="H70" s="429">
        <f t="shared" si="6"/>
        <v>175</v>
      </c>
      <c r="I70" s="430">
        <f t="shared" si="6"/>
        <v>0</v>
      </c>
      <c r="J70" s="429">
        <f t="shared" si="6"/>
        <v>8</v>
      </c>
      <c r="K70" s="430">
        <f t="shared" si="6"/>
        <v>0</v>
      </c>
      <c r="L70" s="585">
        <f t="shared" si="6"/>
        <v>0</v>
      </c>
      <c r="M70" s="430">
        <f t="shared" si="6"/>
        <v>0</v>
      </c>
      <c r="N70" s="429">
        <f t="shared" si="6"/>
        <v>36</v>
      </c>
      <c r="O70" s="430">
        <f t="shared" si="6"/>
        <v>1</v>
      </c>
      <c r="P70" s="378"/>
      <c r="Q70" s="378"/>
    </row>
    <row r="71" spans="1:17" ht="16.5" thickBot="1">
      <c r="A71" s="554"/>
      <c r="B71" s="522"/>
      <c r="C71" s="522"/>
      <c r="D71" s="554"/>
      <c r="E71" s="522"/>
      <c r="F71" s="522"/>
      <c r="G71" s="522"/>
      <c r="H71" s="522"/>
      <c r="I71" s="522"/>
      <c r="J71" s="522"/>
      <c r="K71" s="555"/>
      <c r="L71" s="554"/>
      <c r="M71" s="522"/>
      <c r="N71" s="522"/>
      <c r="O71" s="555"/>
      <c r="P71" s="378"/>
      <c r="Q71" s="378"/>
    </row>
    <row r="72" spans="1:17" ht="16.5" thickBot="1">
      <c r="A72" s="425" t="s">
        <v>226</v>
      </c>
      <c r="B72" s="426"/>
      <c r="C72" s="552"/>
      <c r="D72" s="1253">
        <f>D70+E70</f>
        <v>67</v>
      </c>
      <c r="E72" s="1254"/>
      <c r="F72" s="1253">
        <f>F70+G70</f>
        <v>92</v>
      </c>
      <c r="G72" s="1254"/>
      <c r="H72" s="1253">
        <f>H70+I70</f>
        <v>175</v>
      </c>
      <c r="I72" s="1254"/>
      <c r="J72" s="1253">
        <f>J70+K70</f>
        <v>8</v>
      </c>
      <c r="K72" s="1254"/>
      <c r="L72" s="1253">
        <f>L70+M70</f>
        <v>0</v>
      </c>
      <c r="M72" s="1254"/>
      <c r="N72" s="1253">
        <f>N70+O70</f>
        <v>37</v>
      </c>
      <c r="O72" s="1254"/>
      <c r="P72" s="378"/>
      <c r="Q72" s="378"/>
    </row>
    <row r="73" spans="1:17">
      <c r="D73" s="378"/>
      <c r="E73" s="378"/>
      <c r="F73" s="378"/>
      <c r="G73" s="378"/>
      <c r="H73" s="378"/>
      <c r="I73" s="378"/>
      <c r="J73" s="378"/>
      <c r="K73" s="378"/>
      <c r="L73" s="378"/>
      <c r="M73" s="378"/>
      <c r="N73" s="378"/>
      <c r="O73" s="378"/>
      <c r="P73" s="378"/>
      <c r="Q73" s="378"/>
    </row>
    <row r="74" spans="1:17">
      <c r="D74" s="378"/>
      <c r="E74" s="378"/>
      <c r="F74" s="378"/>
      <c r="G74" s="378"/>
      <c r="H74" s="378"/>
      <c r="I74" s="378"/>
      <c r="J74" s="378"/>
      <c r="K74" s="378"/>
      <c r="L74" s="378"/>
      <c r="M74" s="378"/>
      <c r="N74" s="378"/>
      <c r="O74" s="378"/>
      <c r="P74" s="378"/>
      <c r="Q74" s="378"/>
    </row>
    <row r="75" spans="1:17">
      <c r="D75" s="378"/>
      <c r="E75" s="378"/>
      <c r="F75" s="378"/>
      <c r="G75" s="378"/>
      <c r="H75" s="378"/>
      <c r="I75" s="378"/>
      <c r="J75" s="378"/>
      <c r="K75" s="378"/>
      <c r="L75" s="378"/>
      <c r="M75" s="378"/>
      <c r="N75" s="378"/>
      <c r="O75" s="378"/>
      <c r="P75" s="378"/>
      <c r="Q75" s="378"/>
    </row>
    <row r="76" spans="1:17" ht="16.5" thickBot="1">
      <c r="D76" s="378"/>
      <c r="E76" s="378"/>
      <c r="F76" s="378"/>
      <c r="G76" s="378"/>
      <c r="H76" s="378"/>
      <c r="I76" s="378"/>
      <c r="J76" s="378"/>
      <c r="K76" s="378"/>
      <c r="L76" s="378"/>
      <c r="M76" s="378"/>
      <c r="N76" s="378"/>
      <c r="O76" s="378"/>
      <c r="P76" s="378"/>
      <c r="Q76" s="378"/>
    </row>
    <row r="77" spans="1:17">
      <c r="A77" s="1249" t="s">
        <v>186</v>
      </c>
      <c r="B77" s="1250"/>
      <c r="C77" s="1250"/>
      <c r="D77" s="1178">
        <v>40739</v>
      </c>
      <c r="E77" s="1174"/>
      <c r="F77" s="1174">
        <v>40768</v>
      </c>
      <c r="G77" s="1174"/>
      <c r="H77" s="1174">
        <v>40770</v>
      </c>
      <c r="I77" s="1174"/>
      <c r="J77" s="1174">
        <v>40854</v>
      </c>
      <c r="K77" s="1175"/>
      <c r="L77" s="1178">
        <v>41002</v>
      </c>
      <c r="M77" s="1174"/>
      <c r="N77" s="1174">
        <v>41100</v>
      </c>
      <c r="O77" s="1174"/>
      <c r="P77" s="1174">
        <v>41131</v>
      </c>
      <c r="Q77" s="1175"/>
    </row>
    <row r="78" spans="1:17">
      <c r="A78" s="1246" t="s">
        <v>187</v>
      </c>
      <c r="B78" s="1247"/>
      <c r="C78" s="1248"/>
      <c r="D78" s="1181" t="s">
        <v>220</v>
      </c>
      <c r="E78" s="1127"/>
      <c r="F78" s="1127" t="s">
        <v>190</v>
      </c>
      <c r="G78" s="1127"/>
      <c r="H78" s="1127" t="s">
        <v>190</v>
      </c>
      <c r="I78" s="1127"/>
      <c r="J78" s="1127" t="s">
        <v>247</v>
      </c>
      <c r="K78" s="1182"/>
      <c r="L78" s="1181" t="s">
        <v>248</v>
      </c>
      <c r="M78" s="1127"/>
      <c r="N78" s="1127" t="s">
        <v>11</v>
      </c>
      <c r="O78" s="1127"/>
      <c r="P78" s="1127" t="s">
        <v>220</v>
      </c>
      <c r="Q78" s="1182"/>
    </row>
    <row r="79" spans="1:17">
      <c r="A79" s="1246" t="s">
        <v>188</v>
      </c>
      <c r="B79" s="1247"/>
      <c r="C79" s="1248"/>
      <c r="D79" s="1124" t="s">
        <v>2</v>
      </c>
      <c r="E79" s="1180"/>
      <c r="F79" s="1180" t="s">
        <v>2</v>
      </c>
      <c r="G79" s="1180"/>
      <c r="H79" s="1180" t="s">
        <v>2</v>
      </c>
      <c r="I79" s="1180"/>
      <c r="J79" s="1180" t="s">
        <v>2</v>
      </c>
      <c r="K79" s="1125"/>
      <c r="L79" s="1124" t="s">
        <v>2</v>
      </c>
      <c r="M79" s="1180"/>
      <c r="N79" s="1180" t="s">
        <v>2</v>
      </c>
      <c r="O79" s="1180"/>
      <c r="P79" s="1180" t="s">
        <v>2</v>
      </c>
      <c r="Q79" s="1125"/>
    </row>
    <row r="80" spans="1:17">
      <c r="A80" s="1246" t="s">
        <v>249</v>
      </c>
      <c r="B80" s="1247"/>
      <c r="C80" s="1248"/>
      <c r="D80" s="1257">
        <v>0.58333333333333337</v>
      </c>
      <c r="E80" s="1255"/>
      <c r="F80" s="1255">
        <v>0.89930555555555547</v>
      </c>
      <c r="G80" s="1255"/>
      <c r="H80" s="1255">
        <v>0.72430555555555554</v>
      </c>
      <c r="I80" s="1255"/>
      <c r="J80" s="1255">
        <v>0.62708333333333333</v>
      </c>
      <c r="K80" s="1256"/>
      <c r="L80" s="1257">
        <v>0.64583333333333337</v>
      </c>
      <c r="M80" s="1255"/>
      <c r="N80" s="1255">
        <v>0.59097222222222223</v>
      </c>
      <c r="O80" s="1255"/>
      <c r="P80" s="1255">
        <v>0.63194444444444442</v>
      </c>
      <c r="Q80" s="1256"/>
    </row>
    <row r="81" spans="1:17">
      <c r="A81" s="538"/>
      <c r="B81" s="539"/>
      <c r="C81" s="539"/>
      <c r="D81" s="538"/>
      <c r="E81" s="586"/>
      <c r="F81" s="539"/>
      <c r="G81" s="586"/>
      <c r="H81" s="539"/>
      <c r="I81" s="586"/>
      <c r="J81" s="539"/>
      <c r="K81" s="587"/>
      <c r="L81" s="538"/>
      <c r="M81" s="586"/>
      <c r="N81" s="539"/>
      <c r="O81" s="586"/>
      <c r="P81" s="539"/>
      <c r="Q81" s="587"/>
    </row>
    <row r="82" spans="1:17" ht="16.5" thickBot="1">
      <c r="A82" s="538" t="s">
        <v>170</v>
      </c>
      <c r="B82" s="539" t="s">
        <v>59</v>
      </c>
      <c r="C82" s="539" t="s">
        <v>60</v>
      </c>
      <c r="D82" s="538" t="s">
        <v>223</v>
      </c>
      <c r="E82" s="539" t="s">
        <v>224</v>
      </c>
      <c r="F82" s="539" t="s">
        <v>223</v>
      </c>
      <c r="G82" s="539" t="s">
        <v>224</v>
      </c>
      <c r="H82" s="539" t="s">
        <v>223</v>
      </c>
      <c r="I82" s="539" t="s">
        <v>224</v>
      </c>
      <c r="J82" s="539" t="s">
        <v>223</v>
      </c>
      <c r="K82" s="540" t="s">
        <v>224</v>
      </c>
      <c r="L82" s="538" t="s">
        <v>223</v>
      </c>
      <c r="M82" s="539" t="s">
        <v>224</v>
      </c>
      <c r="N82" s="539" t="s">
        <v>223</v>
      </c>
      <c r="O82" s="539" t="s">
        <v>224</v>
      </c>
      <c r="P82" s="539" t="s">
        <v>223</v>
      </c>
      <c r="Q82" s="540" t="s">
        <v>224</v>
      </c>
    </row>
    <row r="83" spans="1:17">
      <c r="A83" s="407" t="s">
        <v>238</v>
      </c>
      <c r="B83" s="408" t="s">
        <v>208</v>
      </c>
      <c r="C83" s="576" t="s">
        <v>209</v>
      </c>
      <c r="D83" s="588"/>
      <c r="E83" s="417"/>
      <c r="F83" s="418"/>
      <c r="G83" s="417"/>
      <c r="H83" s="418"/>
      <c r="I83" s="417"/>
      <c r="J83" s="418"/>
      <c r="K83" s="417"/>
      <c r="L83" s="588">
        <v>0</v>
      </c>
      <c r="M83" s="417">
        <v>0</v>
      </c>
      <c r="N83" s="418">
        <v>102</v>
      </c>
      <c r="O83" s="417">
        <v>38</v>
      </c>
      <c r="P83" s="418">
        <v>115</v>
      </c>
      <c r="Q83" s="417">
        <v>0</v>
      </c>
    </row>
    <row r="84" spans="1:17">
      <c r="A84" s="419" t="s">
        <v>168</v>
      </c>
      <c r="B84" s="390" t="s">
        <v>65</v>
      </c>
      <c r="C84" s="503" t="s">
        <v>66</v>
      </c>
      <c r="D84" s="530">
        <v>0</v>
      </c>
      <c r="E84" s="395">
        <v>0</v>
      </c>
      <c r="F84" s="394">
        <v>0</v>
      </c>
      <c r="G84" s="395">
        <v>0</v>
      </c>
      <c r="H84" s="394">
        <v>0</v>
      </c>
      <c r="I84" s="395">
        <v>0</v>
      </c>
      <c r="J84" s="394">
        <v>0</v>
      </c>
      <c r="K84" s="395">
        <v>0</v>
      </c>
      <c r="L84" s="530">
        <v>0</v>
      </c>
      <c r="M84" s="395">
        <v>0</v>
      </c>
      <c r="N84" s="394">
        <v>5</v>
      </c>
      <c r="O84" s="395">
        <v>3</v>
      </c>
      <c r="P84" s="394">
        <v>0</v>
      </c>
      <c r="Q84" s="395">
        <v>0</v>
      </c>
    </row>
    <row r="85" spans="1:17">
      <c r="A85" s="419" t="s">
        <v>134</v>
      </c>
      <c r="B85" s="390" t="s">
        <v>67</v>
      </c>
      <c r="C85" s="503" t="s">
        <v>68</v>
      </c>
      <c r="D85" s="530">
        <v>0</v>
      </c>
      <c r="E85" s="395">
        <v>0</v>
      </c>
      <c r="F85" s="394">
        <v>0</v>
      </c>
      <c r="G85" s="395">
        <v>0</v>
      </c>
      <c r="H85" s="394">
        <v>0</v>
      </c>
      <c r="I85" s="395">
        <v>0</v>
      </c>
      <c r="J85" s="394">
        <v>0</v>
      </c>
      <c r="K85" s="395">
        <v>0</v>
      </c>
      <c r="L85" s="530">
        <v>0</v>
      </c>
      <c r="M85" s="395">
        <v>0</v>
      </c>
      <c r="N85" s="394">
        <v>5</v>
      </c>
      <c r="O85" s="395">
        <v>2</v>
      </c>
      <c r="P85" s="394">
        <v>1</v>
      </c>
      <c r="Q85" s="395">
        <v>0</v>
      </c>
    </row>
    <row r="86" spans="1:17">
      <c r="A86" s="419" t="s">
        <v>218</v>
      </c>
      <c r="B86" s="420" t="s">
        <v>71</v>
      </c>
      <c r="C86" s="546" t="s">
        <v>72</v>
      </c>
      <c r="D86" s="530">
        <v>0</v>
      </c>
      <c r="E86" s="395">
        <v>0</v>
      </c>
      <c r="F86" s="394">
        <v>83</v>
      </c>
      <c r="G86" s="395">
        <v>4</v>
      </c>
      <c r="H86" s="394">
        <v>34</v>
      </c>
      <c r="I86" s="395">
        <v>1</v>
      </c>
      <c r="J86" s="394">
        <v>0</v>
      </c>
      <c r="K86" s="395">
        <v>0</v>
      </c>
      <c r="L86" s="530">
        <v>0</v>
      </c>
      <c r="M86" s="395">
        <v>0</v>
      </c>
      <c r="N86" s="394">
        <v>0</v>
      </c>
      <c r="O86" s="395">
        <v>0</v>
      </c>
      <c r="P86" s="394">
        <v>116</v>
      </c>
      <c r="Q86" s="395">
        <v>0</v>
      </c>
    </row>
    <row r="87" spans="1:17" ht="16.5" thickBot="1">
      <c r="A87" s="422" t="s">
        <v>137</v>
      </c>
      <c r="B87" s="399" t="s">
        <v>79</v>
      </c>
      <c r="C87" s="509" t="s">
        <v>80</v>
      </c>
      <c r="D87" s="531">
        <v>34</v>
      </c>
      <c r="E87" s="404">
        <v>8</v>
      </c>
      <c r="F87" s="403">
        <v>49</v>
      </c>
      <c r="G87" s="404">
        <v>7</v>
      </c>
      <c r="H87" s="403">
        <v>30</v>
      </c>
      <c r="I87" s="404">
        <v>5</v>
      </c>
      <c r="J87" s="403">
        <v>0</v>
      </c>
      <c r="K87" s="404">
        <v>0</v>
      </c>
      <c r="L87" s="531">
        <v>0</v>
      </c>
      <c r="M87" s="404">
        <v>0</v>
      </c>
      <c r="N87" s="403">
        <v>13</v>
      </c>
      <c r="O87" s="404">
        <v>0</v>
      </c>
      <c r="P87" s="403">
        <v>30</v>
      </c>
      <c r="Q87" s="404">
        <v>0</v>
      </c>
    </row>
    <row r="88" spans="1:17" ht="16.5" thickBot="1">
      <c r="A88" s="538"/>
      <c r="B88" s="424"/>
      <c r="C88" s="578"/>
      <c r="D88" s="538"/>
      <c r="E88" s="539"/>
      <c r="F88" s="539"/>
      <c r="G88" s="539"/>
      <c r="H88" s="539"/>
      <c r="I88" s="539"/>
      <c r="J88" s="539"/>
      <c r="K88" s="540"/>
      <c r="L88" s="538"/>
      <c r="M88" s="539"/>
      <c r="N88" s="539"/>
      <c r="O88" s="539"/>
      <c r="P88" s="539"/>
      <c r="Q88" s="540"/>
    </row>
    <row r="89" spans="1:17" ht="16.5" thickBot="1">
      <c r="A89" s="425" t="s">
        <v>180</v>
      </c>
      <c r="B89" s="426"/>
      <c r="C89" s="552"/>
      <c r="D89" s="585">
        <f t="shared" ref="D89:Q89" si="7">SUM(D83:D87)</f>
        <v>34</v>
      </c>
      <c r="E89" s="430">
        <f t="shared" si="7"/>
        <v>8</v>
      </c>
      <c r="F89" s="429">
        <f t="shared" si="7"/>
        <v>132</v>
      </c>
      <c r="G89" s="430">
        <f t="shared" si="7"/>
        <v>11</v>
      </c>
      <c r="H89" s="429">
        <f t="shared" si="7"/>
        <v>64</v>
      </c>
      <c r="I89" s="430">
        <f t="shared" si="7"/>
        <v>6</v>
      </c>
      <c r="J89" s="429">
        <f t="shared" si="7"/>
        <v>0</v>
      </c>
      <c r="K89" s="430">
        <f t="shared" si="7"/>
        <v>0</v>
      </c>
      <c r="L89" s="585">
        <f t="shared" si="7"/>
        <v>0</v>
      </c>
      <c r="M89" s="430">
        <f t="shared" si="7"/>
        <v>0</v>
      </c>
      <c r="N89" s="429">
        <f t="shared" si="7"/>
        <v>125</v>
      </c>
      <c r="O89" s="430">
        <f t="shared" si="7"/>
        <v>43</v>
      </c>
      <c r="P89" s="429">
        <f t="shared" si="7"/>
        <v>262</v>
      </c>
      <c r="Q89" s="430">
        <f t="shared" si="7"/>
        <v>0</v>
      </c>
    </row>
    <row r="90" spans="1:17" ht="16.5" thickBot="1">
      <c r="A90" s="554"/>
      <c r="B90" s="522"/>
      <c r="C90" s="522"/>
      <c r="D90" s="554"/>
      <c r="E90" s="522"/>
      <c r="F90" s="522"/>
      <c r="G90" s="522"/>
      <c r="H90" s="522"/>
      <c r="I90" s="522"/>
      <c r="J90" s="522"/>
      <c r="K90" s="555"/>
      <c r="L90" s="554"/>
      <c r="M90" s="522"/>
      <c r="N90" s="522"/>
      <c r="O90" s="522"/>
      <c r="P90" s="522"/>
      <c r="Q90" s="555"/>
    </row>
    <row r="91" spans="1:17" ht="16.5" thickBot="1">
      <c r="A91" s="425" t="s">
        <v>226</v>
      </c>
      <c r="B91" s="426"/>
      <c r="C91" s="552"/>
      <c r="D91" s="1253">
        <f>D89+E89</f>
        <v>42</v>
      </c>
      <c r="E91" s="1254"/>
      <c r="F91" s="1253">
        <f>F89+G89</f>
        <v>143</v>
      </c>
      <c r="G91" s="1254"/>
      <c r="H91" s="1253">
        <f>H89+I89</f>
        <v>70</v>
      </c>
      <c r="I91" s="1254"/>
      <c r="J91" s="1253">
        <f>J89+K89</f>
        <v>0</v>
      </c>
      <c r="K91" s="1254"/>
      <c r="L91" s="1253">
        <f>L89+M89</f>
        <v>0</v>
      </c>
      <c r="M91" s="1254"/>
      <c r="N91" s="1253">
        <f>N89+O89</f>
        <v>168</v>
      </c>
      <c r="O91" s="1254"/>
      <c r="P91" s="1253">
        <f>P89+Q89</f>
        <v>262</v>
      </c>
      <c r="Q91" s="1254"/>
    </row>
  </sheetData>
  <mergeCells count="100">
    <mergeCell ref="K39:L39"/>
    <mergeCell ref="M39:N39"/>
    <mergeCell ref="D58:E58"/>
    <mergeCell ref="F58:G58"/>
    <mergeCell ref="H58:I58"/>
    <mergeCell ref="F59:G59"/>
    <mergeCell ref="H59:I59"/>
    <mergeCell ref="J59:K59"/>
    <mergeCell ref="J58:K58"/>
    <mergeCell ref="L58:M58"/>
    <mergeCell ref="L77:M77"/>
    <mergeCell ref="N77:O77"/>
    <mergeCell ref="P77:Q77"/>
    <mergeCell ref="K40:L40"/>
    <mergeCell ref="M40:N40"/>
    <mergeCell ref="N58:O58"/>
    <mergeCell ref="D78:E78"/>
    <mergeCell ref="F78:G78"/>
    <mergeCell ref="H78:I78"/>
    <mergeCell ref="J78:K78"/>
    <mergeCell ref="J77:K77"/>
    <mergeCell ref="D77:E77"/>
    <mergeCell ref="F77:G77"/>
    <mergeCell ref="H77:I77"/>
    <mergeCell ref="D79:E79"/>
    <mergeCell ref="F79:G79"/>
    <mergeCell ref="H79:I79"/>
    <mergeCell ref="J79:K79"/>
    <mergeCell ref="L79:M79"/>
    <mergeCell ref="L80:M80"/>
    <mergeCell ref="N80:O80"/>
    <mergeCell ref="N79:O79"/>
    <mergeCell ref="P79:Q79"/>
    <mergeCell ref="K42:L42"/>
    <mergeCell ref="M42:N42"/>
    <mergeCell ref="J61:K61"/>
    <mergeCell ref="L61:M61"/>
    <mergeCell ref="N61:O61"/>
    <mergeCell ref="N60:O60"/>
    <mergeCell ref="L78:M78"/>
    <mergeCell ref="N78:O78"/>
    <mergeCell ref="P78:Q78"/>
    <mergeCell ref="J60:K60"/>
    <mergeCell ref="L60:M60"/>
    <mergeCell ref="L59:M59"/>
    <mergeCell ref="M8:M9"/>
    <mergeCell ref="K53:L53"/>
    <mergeCell ref="M53:N53"/>
    <mergeCell ref="D72:E72"/>
    <mergeCell ref="F72:G72"/>
    <mergeCell ref="H72:I72"/>
    <mergeCell ref="D61:E61"/>
    <mergeCell ref="F61:G61"/>
    <mergeCell ref="H61:I61"/>
    <mergeCell ref="K41:L41"/>
    <mergeCell ref="M41:N41"/>
    <mergeCell ref="D60:E60"/>
    <mergeCell ref="F60:G60"/>
    <mergeCell ref="H60:I60"/>
    <mergeCell ref="N59:O59"/>
    <mergeCell ref="D59:E59"/>
    <mergeCell ref="H8:H9"/>
    <mergeCell ref="I8:I9"/>
    <mergeCell ref="J8:J9"/>
    <mergeCell ref="K8:K9"/>
    <mergeCell ref="L8:L9"/>
    <mergeCell ref="A22:C22"/>
    <mergeCell ref="L91:M91"/>
    <mergeCell ref="N91:O91"/>
    <mergeCell ref="P91:Q91"/>
    <mergeCell ref="L72:M72"/>
    <mergeCell ref="N72:O72"/>
    <mergeCell ref="D91:E91"/>
    <mergeCell ref="F91:G91"/>
    <mergeCell ref="H91:I91"/>
    <mergeCell ref="J91:K91"/>
    <mergeCell ref="J72:K72"/>
    <mergeCell ref="P80:Q80"/>
    <mergeCell ref="D80:E80"/>
    <mergeCell ref="F80:G80"/>
    <mergeCell ref="H80:I80"/>
    <mergeCell ref="J80:K80"/>
    <mergeCell ref="A3:C3"/>
    <mergeCell ref="A4:C4"/>
    <mergeCell ref="A5:C5"/>
    <mergeCell ref="A20:C20"/>
    <mergeCell ref="A21:C21"/>
    <mergeCell ref="A79:C79"/>
    <mergeCell ref="A23:C23"/>
    <mergeCell ref="A42:C42"/>
    <mergeCell ref="A61:C61"/>
    <mergeCell ref="A80:C80"/>
    <mergeCell ref="A58:C58"/>
    <mergeCell ref="A59:C59"/>
    <mergeCell ref="A60:C60"/>
    <mergeCell ref="A77:C77"/>
    <mergeCell ref="A78:C78"/>
    <mergeCell ref="A39:C39"/>
    <mergeCell ref="A40:C40"/>
    <mergeCell ref="A41:C41"/>
  </mergeCells>
  <pageMargins left="0.7" right="0.7" top="0.75" bottom="0.75" header="0.3" footer="0.3"/>
  <pageSetup scale="33" fitToHeight="2" orientation="landscape" r:id="rId1"/>
  <headerFooter>
    <oddFooter>&amp;R&amp;14Spreadsheet Name: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22</vt:i4>
      </vt:variant>
      <vt:variant>
        <vt:lpstr>Charts</vt:lpstr>
      </vt:variant>
      <vt:variant>
        <vt:i4>6</vt:i4>
      </vt:variant>
      <vt:variant>
        <vt:lpstr>Named Ranges</vt:lpstr>
      </vt:variant>
      <vt:variant>
        <vt:i4>12</vt:i4>
      </vt:variant>
    </vt:vector>
  </HeadingPairs>
  <TitlesOfParts>
    <vt:vector size="40" baseType="lpstr">
      <vt:lpstr>Master_KMYedits</vt:lpstr>
      <vt:lpstr>Plot All Years</vt:lpstr>
      <vt:lpstr>High Counts by year</vt:lpstr>
      <vt:lpstr>KMY_WyptNames</vt:lpstr>
      <vt:lpstr>KMYCheck_Time</vt:lpstr>
      <vt:lpstr>xKMYCheck_Wypt</vt:lpstr>
      <vt:lpstr>xKMY_Wypt_ScratchSheet</vt:lpstr>
      <vt:lpstr>Plot Data</vt:lpstr>
      <vt:lpstr>2012</vt:lpstr>
      <vt:lpstr>2012 Adult-Pups</vt:lpstr>
      <vt:lpstr>2011 Adult -Pups</vt:lpstr>
      <vt:lpstr>Sheet3</vt:lpstr>
      <vt:lpstr>Data</vt:lpstr>
      <vt:lpstr>Poster 2010</vt:lpstr>
      <vt:lpstr>FINAL 2009 w deletions</vt:lpstr>
      <vt:lpstr>2008 counts</vt:lpstr>
      <vt:lpstr>CountsByWYPTs</vt:lpstr>
      <vt:lpstr>earlier</vt:lpstr>
      <vt:lpstr>ADF&amp;G</vt:lpstr>
      <vt:lpstr>Poster</vt:lpstr>
      <vt:lpstr>DONT_USE_OriginalMaster</vt:lpstr>
      <vt:lpstr>Sheet1</vt:lpstr>
      <vt:lpstr>Chart2</vt:lpstr>
      <vt:lpstr>2010 Adult-Pup</vt:lpstr>
      <vt:lpstr>All Years</vt:lpstr>
      <vt:lpstr>Chart1</vt:lpstr>
      <vt:lpstr>Chart3</vt:lpstr>
      <vt:lpstr>Chart4</vt:lpstr>
      <vt:lpstr>'2011 Adult -Pups'!Print_Area</vt:lpstr>
      <vt:lpstr>'2012'!Print_Area</vt:lpstr>
      <vt:lpstr>Data!Print_Area</vt:lpstr>
      <vt:lpstr>DONT_USE_OriginalMaster!Print_Area</vt:lpstr>
      <vt:lpstr>KMY_WyptNames!Print_Area</vt:lpstr>
      <vt:lpstr>KMYCheck_Time!Print_Area</vt:lpstr>
      <vt:lpstr>Master_KMYedits!Print_Area</vt:lpstr>
      <vt:lpstr>Poster!Print_Area</vt:lpstr>
      <vt:lpstr>DONT_USE_OriginalMaster!Print_Titles</vt:lpstr>
      <vt:lpstr>KMYCheck_Time!Print_Titles</vt:lpstr>
      <vt:lpstr>Master_KMYedits!Print_Titles</vt:lpstr>
      <vt:lpstr>Poster!Print_Titles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Kym Yano</dc:creator>
  <cp:lastModifiedBy>Kym Yano</cp:lastModifiedBy>
  <cp:lastPrinted>2013-06-14T22:20:24Z</cp:lastPrinted>
  <dcterms:created xsi:type="dcterms:W3CDTF">2008-08-08T20:47:10Z</dcterms:created>
  <dcterms:modified xsi:type="dcterms:W3CDTF">2013-06-14T23:12:45Z</dcterms:modified>
</cp:coreProperties>
</file>