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korod\Downloads\Korody ASEN 2804 Design Code\"/>
    </mc:Choice>
  </mc:AlternateContent>
  <xr:revisionPtr revIDLastSave="0" documentId="13_ncr:20001_{A00A6BEA-2B20-423C-B856-C94381543F59}" xr6:coauthVersionLast="47" xr6:coauthVersionMax="47" xr10:uidLastSave="{00000000-0000-0000-0000-000000000000}"/>
  <bookViews>
    <workbookView xWindow="-98" yWindow="-98" windowWidth="19396" windowHeight="11475" firstSheet="2" activeTab="2" xr2:uid="{00000000-000D-0000-FFFF-FFFF00000000}"/>
  </bookViews>
  <sheets>
    <sheet name="Export Summary" sheetId="1" r:id="rId1"/>
    <sheet name="Variable Reference" sheetId="2" r:id="rId2"/>
    <sheet name="Main_Input" sheetId="3" r:id="rId3"/>
    <sheet name="Airfoil_Data" sheetId="4" r:id="rId4"/>
    <sheet name="Component_Data" sheetId="5" r:id="rId5"/>
    <sheet name="Materials" sheetId="6" r:id="rId6"/>
    <sheet name="Benchmark_Truth" sheetId="7" r:id="rId7"/>
    <sheet name="Geometry Reference" sheetId="8" r:id="rId8"/>
  </sheets>
  <calcPr calcId="191029"/>
  <fileRecoveryPr repairLoad="1"/>
</workbook>
</file>

<file path=xl/calcChain.xml><?xml version="1.0" encoding="utf-8"?>
<calcChain xmlns="http://schemas.openxmlformats.org/spreadsheetml/2006/main">
  <c r="AP4" i="4" l="1" a="1"/>
  <c r="AP4" i="4" s="1"/>
  <c r="W4" i="4" a="1"/>
  <c r="W4" i="4" s="1"/>
  <c r="Z3" i="4" a="1"/>
  <c r="Z3" i="4"/>
  <c r="Y3" i="4" a="1"/>
  <c r="Y3" i="4"/>
  <c r="X3" i="4" a="1"/>
  <c r="X3" i="4" s="1"/>
  <c r="AP3" i="4" s="1" a="1"/>
  <c r="AP3" i="4" s="1"/>
  <c r="AP2" i="4" a="1"/>
  <c r="AP2" i="4" s="1"/>
  <c r="W2" i="4" a="1"/>
  <c r="W2" i="4" s="1"/>
  <c r="AH4" i="3" a="1"/>
  <c r="AH4" i="3" s="1"/>
  <c r="Z4" i="3" a="1"/>
  <c r="Z4" i="3" s="1"/>
  <c r="J4" i="3" a="1"/>
  <c r="J4" i="3" s="1"/>
  <c r="H4" i="3" a="1"/>
  <c r="H4" i="3" s="1"/>
  <c r="F4" i="3" a="1"/>
  <c r="F4" i="3" s="1"/>
  <c r="AH3" i="3" a="1"/>
  <c r="AH3" i="3" s="1"/>
  <c r="AE3" i="3" a="1"/>
  <c r="AE3" i="3" s="1"/>
  <c r="Z3" i="3" a="1"/>
  <c r="Z3" i="3" s="1"/>
  <c r="W3" i="3" a="1"/>
  <c r="W3" i="3" s="1"/>
  <c r="O3" i="3" a="1"/>
  <c r="O3" i="3" s="1"/>
  <c r="J3" i="3" a="1"/>
  <c r="J3" i="3" s="1"/>
  <c r="H3" i="3" a="1"/>
  <c r="H3" i="3" s="1"/>
  <c r="F3" i="3" a="1"/>
  <c r="F3" i="3"/>
  <c r="AE2" i="3" a="1"/>
  <c r="AE2" i="3" s="1"/>
  <c r="W2" i="3" a="1"/>
  <c r="W2" i="3" s="1"/>
  <c r="N2" i="3" a="1"/>
  <c r="N2" i="3" s="1"/>
  <c r="J2" i="3" a="1"/>
  <c r="J2" i="3" s="1"/>
  <c r="H2" i="3" a="1"/>
  <c r="H2" i="3" s="1"/>
  <c r="F2" i="3" a="1"/>
  <c r="F2" i="3" s="1"/>
  <c r="A2" i="5"/>
  <c r="A2" i="5" a="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A1" authorId="0" shapeId="0" xr:uid="{00000000-0006-0000-0200-000001000000}">
      <text>
        <r>
          <rPr>
            <sz val="11"/>
            <color indexed="8"/>
            <rFont val="Helvetica Neue"/>
          </rPr>
          <t>John Mah:
Design Configuration ID</t>
        </r>
      </text>
    </comment>
    <comment ref="B1" authorId="0" shapeId="0" xr:uid="{00000000-0006-0000-0200-000002000000}">
      <text>
        <r>
          <rPr>
            <sz val="11"/>
            <color indexed="8"/>
            <rFont val="Helvetica Neue"/>
          </rPr>
          <t>John Mah:
STD Atmosphere Altitude in meters</t>
        </r>
      </text>
    </comment>
    <comment ref="C1" authorId="0" shapeId="0" xr:uid="{00000000-0006-0000-0200-000003000000}">
      <text>
        <r>
          <rPr>
            <sz val="11"/>
            <color indexed="8"/>
            <rFont val="Helvetica Neue"/>
          </rPr>
          <t>John Mah:
Estimate of glide velocity (m/s)</t>
        </r>
      </text>
    </comment>
    <comment ref="D1" authorId="0" shapeId="0" xr:uid="{00000000-0006-0000-0200-000004000000}">
      <text>
        <r>
          <rPr>
            <sz val="11"/>
            <color indexed="8"/>
            <rFont val="Helvetica Neue"/>
          </rPr>
          <t>John Mah:
Fuselage length in m</t>
        </r>
      </text>
    </comment>
    <comment ref="E1" authorId="0" shapeId="0" xr:uid="{00000000-0006-0000-0200-000005000000}">
      <text>
        <r>
          <rPr>
            <sz val="11"/>
            <color indexed="8"/>
            <rFont val="Helvetica Neue"/>
          </rPr>
          <t>John Mah:
Fuselage max diameter in m</t>
        </r>
      </text>
    </comment>
    <comment ref="F1" authorId="0" shapeId="0" xr:uid="{00000000-0006-0000-0200-000006000000}">
      <text>
        <r>
          <rPr>
            <sz val="11"/>
            <color indexed="8"/>
            <rFont val="Helvetica Neue"/>
          </rPr>
          <t>John Mah:
Fuselage finess ratio (auto calcuated from length_f and dia_f)</t>
        </r>
      </text>
    </comment>
    <comment ref="H1" authorId="0" shapeId="0" xr:uid="{00000000-0006-0000-0200-000007000000}">
      <text>
        <r>
          <rPr>
            <sz val="11"/>
            <color indexed="8"/>
            <rFont val="Helvetica Neue"/>
          </rPr>
          <t>John Mah:
Max Fuselage Xsection Area in m^2 (autocalculated)</t>
        </r>
      </text>
    </comment>
    <comment ref="I1" authorId="0" shapeId="0" xr:uid="{00000000-0006-0000-0200-000008000000}">
      <text>
        <r>
          <rPr>
            <sz val="11"/>
            <color indexed="8"/>
            <rFont val="Helvetica Neue"/>
          </rPr>
          <t>John Mah:
Aft Xsection Fuselage Area where departure angle &gt; 20 deg (m^2)</t>
        </r>
      </text>
    </comment>
    <comment ref="J1" authorId="0" shapeId="0" xr:uid="{00000000-0006-0000-0200-000009000000}">
      <text>
        <r>
          <rPr>
            <sz val="11"/>
            <color indexed="8"/>
            <rFont val="Helvetica Neue"/>
          </rPr>
          <t>John Mah:
Wetted Fuselage Area (m^2)</t>
        </r>
      </text>
    </comment>
    <comment ref="K1" authorId="0" shapeId="0" xr:uid="{00000000-0006-0000-0200-00000A000000}">
      <text>
        <r>
          <rPr>
            <sz val="11"/>
            <color indexed="8"/>
            <rFont val="Helvetica Neue"/>
          </rPr>
          <t>John Mah:
Fuselage Interference Factor (default= 1)</t>
        </r>
      </text>
    </comment>
    <comment ref="M1" authorId="0" shapeId="0" xr:uid="{00000000-0006-0000-0200-00000B000000}">
      <text>
        <r>
          <rPr>
            <sz val="11"/>
            <color indexed="8"/>
            <rFont val="Helvetica Neue"/>
          </rPr>
          <t>John Mah:
Wing Planform Area (m^2)</t>
        </r>
      </text>
    </comment>
    <comment ref="N1" authorId="0" shapeId="0" xr:uid="{00000000-0006-0000-0200-00000C000000}">
      <text>
        <r>
          <rPr>
            <sz val="11"/>
            <color indexed="8"/>
            <rFont val="Helvetica Neue"/>
          </rPr>
          <t>John Mah:
Wing Wetted Area (m^2)</t>
        </r>
      </text>
    </comment>
    <comment ref="O1" authorId="0" shapeId="0" xr:uid="{00000000-0006-0000-0200-00000D000000}">
      <text>
        <r>
          <rPr>
            <sz val="11"/>
            <color indexed="8"/>
            <rFont val="Helvetica Neue"/>
          </rPr>
          <t>John Mah:
Wing Aspect Ratio</t>
        </r>
      </text>
    </comment>
    <comment ref="P1" authorId="0" shapeId="0" xr:uid="{00000000-0006-0000-0200-00000E000000}">
      <text>
        <r>
          <rPr>
            <sz val="11"/>
            <color indexed="8"/>
            <rFont val="Helvetica Neue"/>
          </rPr>
          <t>John Mah:
Wing Taper Ratio</t>
        </r>
      </text>
    </comment>
    <comment ref="Q1" authorId="0" shapeId="0" xr:uid="{00000000-0006-0000-0200-00000F000000}">
      <text>
        <r>
          <rPr>
            <sz val="11"/>
            <color indexed="8"/>
            <rFont val="Helvetica Neue"/>
          </rPr>
          <t>John Mah:
Wing Leading Edge Sweep (deg)</t>
        </r>
      </text>
    </comment>
    <comment ref="R1" authorId="0" shapeId="0" xr:uid="{00000000-0006-0000-0200-000010000000}">
      <text>
        <r>
          <rPr>
            <sz val="11"/>
            <color indexed="8"/>
            <rFont val="Helvetica Neue"/>
          </rPr>
          <t>John Mah:
Wing Quarter Chord Sweep (deg)</t>
        </r>
      </text>
    </comment>
    <comment ref="S1" authorId="0" shapeId="0" xr:uid="{00000000-0006-0000-0200-000011000000}">
      <text>
        <r>
          <rPr>
            <sz val="11"/>
            <color indexed="8"/>
            <rFont val="Helvetica Neue"/>
          </rPr>
          <t>John Mah:
Wing Interference Factor</t>
        </r>
      </text>
    </comment>
    <comment ref="U1" authorId="0" shapeId="0" xr:uid="{00000000-0006-0000-0200-000012000000}">
      <text>
        <r>
          <rPr>
            <sz val="11"/>
            <color indexed="8"/>
            <rFont val="Helvetica Neue"/>
          </rPr>
          <t>John Mah:
Horz Tail 1 Planform Area (m^2)</t>
        </r>
      </text>
    </comment>
    <comment ref="V1" authorId="0" shapeId="0" xr:uid="{00000000-0006-0000-0200-000013000000}">
      <text>
        <r>
          <rPr>
            <sz val="11"/>
            <color indexed="8"/>
            <rFont val="Helvetica Neue"/>
          </rPr>
          <t>John Mah:
Horz Tail 1 Wetted Area (m^2)</t>
        </r>
      </text>
    </comment>
    <comment ref="W1" authorId="0" shapeId="0" xr:uid="{00000000-0006-0000-0200-000014000000}">
      <text>
        <r>
          <rPr>
            <sz val="11"/>
            <color indexed="8"/>
            <rFont val="Helvetica Neue"/>
          </rPr>
          <t>John Mah:
Horz Tail 1 Aspect Ratio</t>
        </r>
      </text>
    </comment>
    <comment ref="X1" authorId="0" shapeId="0" xr:uid="{00000000-0006-0000-0200-000015000000}">
      <text>
        <r>
          <rPr>
            <sz val="11"/>
            <color indexed="8"/>
            <rFont val="Helvetica Neue"/>
          </rPr>
          <t>John Mah:
Horz Tail 1 Taper Ratio</t>
        </r>
      </text>
    </comment>
    <comment ref="Y1" authorId="0" shapeId="0" xr:uid="{00000000-0006-0000-0200-000016000000}">
      <text>
        <r>
          <rPr>
            <sz val="11"/>
            <color indexed="8"/>
            <rFont val="Helvetica Neue"/>
          </rPr>
          <t>John Mah:
Horz Tail 1 Leading Edge Sweep (deg)</t>
        </r>
      </text>
    </comment>
    <comment ref="Z1" authorId="0" shapeId="0" xr:uid="{00000000-0006-0000-0200-000017000000}">
      <text>
        <r>
          <rPr>
            <sz val="11"/>
            <color indexed="8"/>
            <rFont val="Helvetica Neue"/>
          </rPr>
          <t>John Mah:
Horz Tail 1 Estimated Mean Aerodynamic Chord length (m).  Calculate using following equation: 
MAC = (2/3)*(Root Chord)*(1+Taper+Taper^2)/(1+Taper)</t>
        </r>
      </text>
    </comment>
    <comment ref="AA1" authorId="0" shapeId="0" xr:uid="{00000000-0006-0000-0200-000018000000}">
      <text>
        <r>
          <rPr>
            <sz val="11"/>
            <color indexed="8"/>
            <rFont val="Helvetica Neue"/>
          </rPr>
          <t>John Mah:
Horz Tail 1 Interference Factor</t>
        </r>
      </text>
    </comment>
    <comment ref="AC1" authorId="0" shapeId="0" xr:uid="{00000000-0006-0000-0200-000019000000}">
      <text>
        <r>
          <rPr>
            <sz val="11"/>
            <color indexed="8"/>
            <rFont val="Helvetica Neue"/>
          </rPr>
          <t>John Mah:
Vert Tail 1 Planform Area (m^2)</t>
        </r>
      </text>
    </comment>
    <comment ref="AD1" authorId="0" shapeId="0" xr:uid="{00000000-0006-0000-0200-00001A000000}">
      <text>
        <r>
          <rPr>
            <sz val="11"/>
            <color indexed="8"/>
            <rFont val="Helvetica Neue"/>
          </rPr>
          <t>John Mah:
Vert Tail 1 Wetted Area (m^2)</t>
        </r>
      </text>
    </comment>
    <comment ref="AE1" authorId="0" shapeId="0" xr:uid="{00000000-0006-0000-0200-00001B000000}">
      <text>
        <r>
          <rPr>
            <sz val="11"/>
            <color indexed="8"/>
            <rFont val="Helvetica Neue"/>
          </rPr>
          <t>John Mah:
Vert Tail 1 Aspect Ratio</t>
        </r>
      </text>
    </comment>
    <comment ref="AF1" authorId="0" shapeId="0" xr:uid="{00000000-0006-0000-0200-00001C000000}">
      <text>
        <r>
          <rPr>
            <sz val="11"/>
            <color indexed="8"/>
            <rFont val="Helvetica Neue"/>
          </rPr>
          <t>John Mah:
Vert Tail 1 Taper Ratio</t>
        </r>
      </text>
    </comment>
    <comment ref="AG1" authorId="0" shapeId="0" xr:uid="{00000000-0006-0000-0200-00001D000000}">
      <text>
        <r>
          <rPr>
            <sz val="11"/>
            <color indexed="8"/>
            <rFont val="Helvetica Neue"/>
          </rPr>
          <t>John Mah:
Vert Tail 1 Leading Edge Sweep (deg)</t>
        </r>
      </text>
    </comment>
    <comment ref="AH1" authorId="0" shapeId="0" xr:uid="{00000000-0006-0000-0200-00001E000000}">
      <text>
        <r>
          <rPr>
            <sz val="11"/>
            <color indexed="8"/>
            <rFont val="Helvetica Neue"/>
          </rPr>
          <t>John Mah:
Vert Tail 1 Estimated Mean Aerodynamic Chord (m)</t>
        </r>
      </text>
    </comment>
    <comment ref="AI1" authorId="0" shapeId="0" xr:uid="{00000000-0006-0000-0200-00001F000000}">
      <text>
        <r>
          <rPr>
            <sz val="11"/>
            <color indexed="8"/>
            <rFont val="Helvetica Neue"/>
          </rPr>
          <t>John Mah:
Vert Tail 1 Interference Factor</t>
        </r>
      </text>
    </comment>
    <comment ref="AK1" authorId="0" shapeId="0" xr:uid="{00000000-0006-0000-0200-000020000000}">
      <text>
        <r>
          <rPr>
            <sz val="11"/>
            <color indexed="8"/>
            <rFont val="Helvetica Neue"/>
          </rPr>
          <t>John Mah:
Vert Tail 2 Planform Area (m^2)</t>
        </r>
      </text>
    </comment>
    <comment ref="AL1" authorId="0" shapeId="0" xr:uid="{00000000-0006-0000-0200-000021000000}">
      <text>
        <r>
          <rPr>
            <sz val="11"/>
            <color indexed="8"/>
            <rFont val="Helvetica Neue"/>
          </rPr>
          <t>John Mah:
Vert Tail 2 Wetted Area (m^2)</t>
        </r>
      </text>
    </comment>
    <comment ref="AM1" authorId="0" shapeId="0" xr:uid="{00000000-0006-0000-0200-000022000000}">
      <text>
        <r>
          <rPr>
            <sz val="11"/>
            <color indexed="8"/>
            <rFont val="Helvetica Neue"/>
          </rPr>
          <t>John Mah:
Vert Tail 2 Aspect Ratio</t>
        </r>
      </text>
    </comment>
    <comment ref="AN1" authorId="0" shapeId="0" xr:uid="{00000000-0006-0000-0200-000023000000}">
      <text>
        <r>
          <rPr>
            <sz val="11"/>
            <color indexed="8"/>
            <rFont val="Helvetica Neue"/>
          </rPr>
          <t>John Mah:
Vert Tail 2 Taper Ratio</t>
        </r>
      </text>
    </comment>
    <comment ref="AO1" authorId="0" shapeId="0" xr:uid="{00000000-0006-0000-0200-000024000000}">
      <text>
        <r>
          <rPr>
            <sz val="11"/>
            <color indexed="8"/>
            <rFont val="Helvetica Neue"/>
          </rPr>
          <t>John Mah:
Vert Tail 2 Leading Edge Sweep (deg)</t>
        </r>
      </text>
    </comment>
    <comment ref="AP1" authorId="0" shapeId="0" xr:uid="{00000000-0006-0000-0200-000025000000}">
      <text>
        <r>
          <rPr>
            <sz val="11"/>
            <color indexed="8"/>
            <rFont val="Helvetica Neue"/>
          </rPr>
          <t>John Mah:
Vert Tail 2 Estimated Mean Aerodynamic Chord (m)</t>
        </r>
      </text>
    </comment>
    <comment ref="AQ1" authorId="0" shapeId="0" xr:uid="{00000000-0006-0000-0200-000026000000}">
      <text>
        <r>
          <rPr>
            <sz val="11"/>
            <color indexed="8"/>
            <rFont val="Helvetica Neue"/>
          </rPr>
          <t>John Mah:
Vert Tail 2 Interference Factor</t>
        </r>
      </text>
    </comment>
    <comment ref="AS1" authorId="0" shapeId="0" xr:uid="{00000000-0006-0000-0200-000027000000}">
      <text>
        <r>
          <rPr>
            <sz val="11"/>
            <color indexed="8"/>
            <rFont val="Helvetica Neue"/>
          </rPr>
          <t>John Mah:
2 or 1.25 liter</t>
        </r>
      </text>
    </comment>
    <comment ref="AT1" authorId="0" shapeId="0" xr:uid="{00000000-0006-0000-0200-000028000000}">
      <text>
        <r>
          <rPr>
            <sz val="11"/>
            <color indexed="8"/>
            <rFont val="Helvetica Neue"/>
          </rPr>
          <t>John Mah:
mL or grams</t>
        </r>
      </text>
    </comment>
    <comment ref="AU1" authorId="0" shapeId="0" xr:uid="{00000000-0006-0000-0200-000029000000}">
      <text>
        <r>
          <rPr>
            <sz val="11"/>
            <color indexed="8"/>
            <rFont val="Helvetica Neue"/>
          </rPr>
          <t>John Mah:
Deg from horizontal</t>
        </r>
      </text>
    </comment>
    <comment ref="AV1" authorId="0" shapeId="0" xr:uid="{00000000-0006-0000-0200-00002A000000}">
      <text>
        <r>
          <rPr>
            <sz val="11"/>
            <color indexed="8"/>
            <rFont val="Helvetica Neue"/>
          </rPr>
          <t>John Mah:
Deg from North
0 = North
90 = East
180 = South
270 = West</t>
        </r>
      </text>
    </comment>
    <comment ref="AW1" authorId="0" shapeId="0" xr:uid="{00000000-0006-0000-0200-00002B000000}">
      <text>
        <r>
          <rPr>
            <sz val="11"/>
            <color indexed="8"/>
            <rFont val="Helvetica Neue"/>
          </rPr>
          <t>John Mah:
Wind Azimuth Direction (deg)
0 - North
90 - East
180 - South
270 - West</t>
        </r>
      </text>
    </comment>
    <comment ref="AX1" authorId="0" shapeId="0" xr:uid="{00000000-0006-0000-0200-00002C000000}">
      <text>
        <r>
          <rPr>
            <sz val="11"/>
            <color indexed="8"/>
            <rFont val="Helvetica Neue"/>
          </rPr>
          <t>John Mah:
Wind Velocity (m/s)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H1" authorId="0" shapeId="0" xr:uid="{00000000-0006-0000-0400-000001000000}">
      <text>
        <r>
          <rPr>
            <sz val="11"/>
            <color indexed="8"/>
            <rFont val="Helvetica Neue"/>
          </rPr>
          <t>John Mah:
Only input value if measured and known.  Otherwise leave at zero.  Model wiill assume CG is at 30% wing MAC.</t>
        </r>
      </text>
    </comment>
    <comment ref="K1" authorId="0" shapeId="0" xr:uid="{00000000-0006-0000-0400-000002000000}">
      <text>
        <r>
          <rPr>
            <sz val="11"/>
            <color indexed="8"/>
            <rFont val="Helvetica Neue"/>
          </rPr>
          <t>John Mah:
Only input value if measured and known.  Otherwise leave at zero.  Model wiill assume CG is at 30% tail MAC.</t>
        </r>
      </text>
    </comment>
    <comment ref="N1" authorId="0" shapeId="0" xr:uid="{00000000-0006-0000-0400-000003000000}">
      <text>
        <r>
          <rPr>
            <sz val="11"/>
            <color indexed="8"/>
            <rFont val="Helvetica Neue"/>
          </rPr>
          <t>John Mah:
Only input value if measured and known.  Otherwise leave at zero.  Model wiill assume CG is at 30% tail MAC.</t>
        </r>
      </text>
    </comment>
    <comment ref="Q1" authorId="0" shapeId="0" xr:uid="{00000000-0006-0000-0400-000004000000}">
      <text>
        <r>
          <rPr>
            <sz val="11"/>
            <color indexed="8"/>
            <rFont val="Helvetica Neue"/>
          </rPr>
          <t>John Mah:
Only input value if measured and known.  Otherwise leave at zero.  Model wiill assume CG is at 30% tail MAC.</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 Mah</author>
    <author>Tenley Hollman</author>
  </authors>
  <commentList>
    <comment ref="B1" authorId="0" shapeId="0" xr:uid="{00000000-0006-0000-0500-000001000000}">
      <text>
        <r>
          <rPr>
            <sz val="11"/>
            <color indexed="8"/>
            <rFont val="Helvetica Neue"/>
          </rPr>
          <t>John Mah:
0.3 kg/m^2 by manufacture spec.  Convert to density with a standard 5 mm thickness of board (0.005 m^3 volume for 1 x 1 m square board)</t>
        </r>
      </text>
    </comment>
    <comment ref="F1" authorId="0" shapeId="0" xr:uid="{00000000-0006-0000-0500-000002000000}">
      <text>
        <r>
          <rPr>
            <sz val="11"/>
            <color indexed="8"/>
            <rFont val="Helvetica Neue"/>
          </rPr>
          <t>John Mah:
User specified material density</t>
        </r>
      </text>
    </comment>
    <comment ref="G1" authorId="0" shapeId="0" xr:uid="{00000000-0006-0000-0500-000003000000}">
      <text>
        <r>
          <rPr>
            <sz val="11"/>
            <color indexed="8"/>
            <rFont val="Helvetica Neue"/>
          </rPr>
          <t>John Mah:
User specified material density</t>
        </r>
      </text>
    </comment>
    <comment ref="F2" authorId="1" shapeId="0" xr:uid="{00000000-0006-0000-0500-000004000000}">
      <text>
        <r>
          <rPr>
            <sz val="11"/>
            <color indexed="8"/>
            <rFont val="Helvetica Neue"/>
          </rPr>
          <t>Tenley Hollman:
2024-T3 aluminum</t>
        </r>
      </text>
    </comment>
    <comment ref="G2" authorId="1" shapeId="0" xr:uid="{00000000-0006-0000-0500-000005000000}">
      <text>
        <r>
          <rPr>
            <sz val="11"/>
            <color indexed="8"/>
            <rFont val="Helvetica Neue"/>
          </rPr>
          <t>Tenley Hollman:
6061-T6 Aluminum</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<sst xmlns="http://schemas.openxmlformats.org/spreadsheetml/2006/main" count="558" uniqueCount="257">
  <si>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</si>
  <si>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</si>
  <si>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</si>
  <si>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</si>
  <si>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Table 1</t>
  </si>
  <si>
    <t>Variable Reference</t>
  </si>
  <si>
    <r>
      <rPr>
        <u/>
        <sz val="12"/>
        <color indexed="11"/>
        <rFont val="Calibri"/>
      </rPr>
      <t>Variable Reference</t>
    </r>
  </si>
  <si>
    <t>Main_Input</t>
  </si>
  <si>
    <t>Airfoil_Data</t>
  </si>
  <si>
    <t>Component_Data</t>
  </si>
  <si>
    <t>Materials</t>
  </si>
  <si>
    <t>Benchmark_Truth</t>
  </si>
  <si>
    <t>Geometry Reference</t>
  </si>
  <si>
    <t>Worksheet</t>
  </si>
  <si>
    <t>Variable Name</t>
  </si>
  <si>
    <t>Units</t>
  </si>
  <si>
    <t>Description</t>
  </si>
  <si>
    <t>Config</t>
  </si>
  <si>
    <t>N/A</t>
  </si>
  <si>
    <t>User defined configuration number label.  Used to differentiate different designs or trade study variations in designs.</t>
  </si>
  <si>
    <t>altitude_o</t>
  </si>
  <si>
    <t>m</t>
  </si>
  <si>
    <t>Analysis altitude.  Utilized to find standard atmosphere properties in model via the atmos function.</t>
  </si>
  <si>
    <t>V_o</t>
  </si>
  <si>
    <t>m/s</t>
  </si>
  <si>
    <t>Representative vehicle true velocity. Used to calculate Reynolds number for model analysis of skin friction drag.  Value should be selected to represent the most prevalent or important mission velocity expected.</t>
  </si>
  <si>
    <t>Length_f</t>
  </si>
  <si>
    <t>Length of fuselage.</t>
  </si>
  <si>
    <t>Dia_f</t>
  </si>
  <si>
    <t>Maxium diameter of fuselage.</t>
  </si>
  <si>
    <t>Fine_f</t>
  </si>
  <si>
    <t>Fuselage fineness ratio.  Determined by dividing fuselage length by fuselage diameter.</t>
  </si>
  <si>
    <t>Thick_f</t>
  </si>
  <si>
    <t>Fuselage wall thickness.</t>
  </si>
  <si>
    <t>Amax_f</t>
  </si>
  <si>
    <t>m^2</t>
  </si>
  <si>
    <t>Maximum fuselage cross-section area.</t>
  </si>
  <si>
    <t>Abase_f</t>
  </si>
  <si>
    <t>Fuselage base drag cross section area.  Determined by finding the cross section in the aft portion of the fuselage where the departure angle of the fuselage contour is &gt; 20 deg.  If this never occurs, then this value is zero.</t>
  </si>
  <si>
    <t>Swet_f</t>
  </si>
  <si>
    <t>Wetted area of fuselage equal to the total exposed surface area of the fuselage.</t>
  </si>
  <si>
    <t>Q_f</t>
  </si>
  <si>
    <t>Fuselage interference factor.  Default value is 1.0. for basic streamlined tube fuselage.  Can be &gt; 1.0 if significant fuselage protrusions exist.</t>
  </si>
  <si>
    <t>Fuse_Mat</t>
  </si>
  <si>
    <t>Material used to fabricate fuselage.  Options limited to those listed in "Material" tab.</t>
  </si>
  <si>
    <t>Sref_w</t>
  </si>
  <si>
    <t>Wing planform area.  Projected 2-D area of the entire wing to include portions "hidden" within fuselage.  This area is used as the nondimensionalization scaling reference for all aerodynamic coefficients.</t>
  </si>
  <si>
    <t>Swet_w</t>
  </si>
  <si>
    <t xml:space="preserve">Wetted area of wing.  Accounts for all exposed (i.e. air touches it) surfaces of the wing (top and bottom surface must be accounted for). </t>
  </si>
  <si>
    <t>AR_w</t>
  </si>
  <si>
    <t>Aspect ratio of the wing.  See Wing Geometry reference sheet for equation.</t>
  </si>
  <si>
    <t>Taper_w</t>
  </si>
  <si>
    <t>Taper ratio of the wing (ratio of root chord to tip chord length). See Wing Geometry reference sheet for equation.</t>
  </si>
  <si>
    <t>Sweep_w</t>
  </si>
  <si>
    <t>deg</t>
  </si>
  <si>
    <t>Leading edge sweep of the main wing.</t>
  </si>
  <si>
    <t>QuarterSweep_w</t>
  </si>
  <si>
    <t>Sweep angle of the line connecting the quarter chord of the main wing from root to tip.</t>
  </si>
  <si>
    <t>Q_w</t>
  </si>
  <si>
    <t>Wing interference factor.  Accounts for increase in drag due to the complex interaction of the air flow at the junction of the wing and fuselage.  Typical values range from 1.1 (wing that is smoothly integrated/filleted into fuselage) to 1.4 (poorly integrated / filleted wing-fuselage integration).</t>
  </si>
  <si>
    <t>Wing_Mat</t>
  </si>
  <si>
    <t>Material used to fabricate wing.  Options limited to those listed in "Material" tab.</t>
  </si>
  <si>
    <t>Sref-h1</t>
  </si>
  <si>
    <t xml:space="preserve">Horizontal stabilizer #1 planform area.  Projected 2-D area of the entire horizontal tail to include portions "hidden" within fuselage. </t>
  </si>
  <si>
    <t>Swet_h1</t>
  </si>
  <si>
    <t xml:space="preserve">Wetted area of horizontal stabilizer #1.  Accounts for all exposed (i.e. air touches it) surfaces (top and bottom surface must be accounted for). </t>
  </si>
  <si>
    <t>AR_h1</t>
  </si>
  <si>
    <t>Aspect ratio of horizontal stabilizer #1. See Wing Geometry reference sheet for equation.</t>
  </si>
  <si>
    <t>Taper_h1</t>
  </si>
  <si>
    <t>Taper ratio of the horizontal stabilizer #1 (ratio of root chord to tip chord length). See Wing Geometry reference sheet for equation.</t>
  </si>
  <si>
    <t>Sweep_h1</t>
  </si>
  <si>
    <t>Leading edge sweep of the horizontal stabilizer #1.</t>
  </si>
  <si>
    <t>MAC_h1</t>
  </si>
  <si>
    <t>Estimate of the mean aerodynamic chord of the horizontal stabilizer #1.  Can roughly estimate by taking the average of the root chord and tip chord of the horizontal stabilizer.  Utilized to determine Reynolds number effects for horizontal tail.</t>
  </si>
  <si>
    <t>Q_h1</t>
  </si>
  <si>
    <t>Horizontal stabilizer #1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</si>
  <si>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h1_Mat</t>
  </si>
  <si>
    <t>Material used to fabricate horizontal stabilizer #1.  Options limited to those listed in "Material" tab.</t>
  </si>
  <si>
    <t>Sref-v1</t>
  </si>
  <si>
    <t xml:space="preserve">Vertical stabilizer #1 planform area.  Projected 2-D area of the entire vertical tail to include portions "hidden" within fuselage. </t>
  </si>
  <si>
    <t>Swet_v1</t>
  </si>
  <si>
    <t xml:space="preserve">Wetted area of vertical stabilizer #1.  Accounts for all exposed (i.e. air touches it) surfaces (top and bottom surface must be accounted for). </t>
  </si>
  <si>
    <t>AR_v1</t>
  </si>
  <si>
    <t>Aspect ratio of vertical stabilizer #1. See Wing Geometry reference sheet for equation.</t>
  </si>
  <si>
    <t>Taper_v1</t>
  </si>
  <si>
    <t>Taper ratio of the vertical stabilizer #1 (ratio of root chord to tip chord length). See Wing Geometry reference sheet for equation.</t>
  </si>
  <si>
    <t>Sweep_v1</t>
  </si>
  <si>
    <t>Leading edge sweep of the vertical stabilizer #1.</t>
  </si>
  <si>
    <t>MAC_v1</t>
  </si>
  <si>
    <t>Estimate of the mean aerodynamic chord of the vertical stabilizer #1.  Can roughly estimate by taking the average of the root chord and tip chord of the vertical stabilizer.  Utilized to determine Reynolds number effects for vertical tail.</t>
  </si>
  <si>
    <t>Q_v1</t>
  </si>
  <si>
    <t>Vertical stabilizer #1 interference factor.  Accounts for increase in drag due to the complex interaction of the air flow at the junction of the vertical stabilizer and fuselage.  Typical values range from 1.1 (smoothly integrated/filleted) to 1.4 (poorly integrated / filleted integration).</t>
  </si>
  <si>
    <t>v1_Mat</t>
  </si>
  <si>
    <t>Material used to fabricate vertial stabilizer #1  Options limited to those listed in "Material" tab.</t>
  </si>
  <si>
    <t>Sref-v2</t>
  </si>
  <si>
    <t xml:space="preserve">Vertical stabilizer #2 planform area.  Projected 2-D area of the entire vertical tail to include portions "hidden" within fuselage. </t>
  </si>
  <si>
    <t>Swet_v2</t>
  </si>
  <si>
    <t xml:space="preserve">Wetted area of vertical stabilizer #2.  Accounts for all exposed (i.e. air touches it) surfaces (top and bottom surface must be accounted for). </t>
  </si>
  <si>
    <t>AR_v2</t>
  </si>
  <si>
    <t>Aspect ratio of vertical stabilizer #2. See Wing Geometry reference sheet for equation.</t>
  </si>
  <si>
    <t>Taper_v2</t>
  </si>
  <si>
    <t>Taper ratio of the vertical stabilizer #2 (ratio of root chord to tip chord length). See Wing Geometry reference sheet for equation.</t>
  </si>
  <si>
    <t>Sweep_v2</t>
  </si>
  <si>
    <t>Leading edge sweep of the vertical stabilizer #2.</t>
  </si>
  <si>
    <t>MAC_v2</t>
  </si>
  <si>
    <t>Estimate of the mean aerodynamic chord of the vertical stabilizer #2.  Can roughly estimate by taking the average of the root chord and tip chord of the vertical stabilizer.  Utilized to determine Reynolds number effects for vertical tail.</t>
  </si>
  <si>
    <t>Q_v2</t>
  </si>
  <si>
    <t>Vertical stabilizer #2 interference factor.  Accounts for increase in drag due to the complex interaction of the air flow at the junction of the vertical stabilizer and fuselage.  Typical values range from 1.1 (smoothly integrated/filleted) to 1.4 (poorly integrated / filleted integration).</t>
  </si>
  <si>
    <t>v2_Mat</t>
  </si>
  <si>
    <t>Material used to fabricate vertial stabilizer #2  Options limited to those listed in "Material" tab.</t>
  </si>
  <si>
    <t>Bottle_Vol</t>
  </si>
  <si>
    <t>liters</t>
  </si>
  <si>
    <t>Coke bottle volume used for pressure vessel in propulsion system.  Volume can either be 2 or 1.25.</t>
  </si>
  <si>
    <t>Water_Vol</t>
  </si>
  <si>
    <t>ml</t>
  </si>
  <si>
    <t>Volume of water used in water rocket propulsion system in mililiters or grams.</t>
  </si>
  <si>
    <t>Launch_El</t>
  </si>
  <si>
    <t>Launch pad elevation angle with 0 = horizontal to ground and 90 being pure vertical / perpendicular to ground.</t>
  </si>
  <si>
    <t>Launch_Az</t>
  </si>
  <si>
    <t>Launch pad azimuth angle with 0 = North, 90 = East, 180 = South, and 270 = West.</t>
  </si>
  <si>
    <t>Wind_Az</t>
  </si>
  <si>
    <t>Wind vector direction in terms of azimuth.   0 = From South to North, 90 = From West to East, 180 = From North to South, and 270 = From East to West.</t>
  </si>
  <si>
    <t>V_wind</t>
  </si>
  <si>
    <t>Wind velocity magnitude.</t>
  </si>
  <si>
    <t>Airfoil_w</t>
  </si>
  <si>
    <t>Main wing airfoil name.</t>
  </si>
  <si>
    <t>Thick_w</t>
  </si>
  <si>
    <t>Main wing airfoil thickness to chord ratio.</t>
  </si>
  <si>
    <t>X_thick_w</t>
  </si>
  <si>
    <t>Main wing airfoil location of max thickness in percent chord.</t>
  </si>
  <si>
    <t>Cl_XXX</t>
  </si>
  <si>
    <t>2D airfoil coefficient of lift data from -5 deg AoA to 12 deg AoA (as denoted by value XXX after the Cl_)</t>
  </si>
  <si>
    <t>Cd_XXX</t>
  </si>
  <si>
    <t>2D airfoil coefficient of drag data from -5 deg AoA to 12 deg AoA (as denoted by value XXX after the Cd_)</t>
  </si>
  <si>
    <t>Cd_min</t>
  </si>
  <si>
    <t>Minimum value of airfoil coefficient of drag data.</t>
  </si>
  <si>
    <t>Airfoil_h1</t>
  </si>
  <si>
    <t>Horizontal stabilizer #1 airfoil name.</t>
  </si>
  <si>
    <t>Thick_h1</t>
  </si>
  <si>
    <t>Horizontal stabilizer #1 airfoil thickness to chord ratio.</t>
  </si>
  <si>
    <t>X_thick_h1</t>
  </si>
  <si>
    <t>Horizontal stabilizer #1 airfoil location of max thickness in percent chord.</t>
  </si>
  <si>
    <t>Airfoil_v1</t>
  </si>
  <si>
    <t>Vertical stabilizer #1 airfoil name.</t>
  </si>
  <si>
    <t>Thick_v1</t>
  </si>
  <si>
    <t>Vertical stabilizer #1 airfoil thickness to chord ratio.</t>
  </si>
  <si>
    <t>X_thick_v1</t>
  </si>
  <si>
    <t>Vertical stabilizer #1 airfoil location of max thickness in percent chord.</t>
  </si>
  <si>
    <t>Airfoil_v2</t>
  </si>
  <si>
    <t>Vertical stabilizer #2 airfoil name.</t>
  </si>
  <si>
    <t>Thick_v2</t>
  </si>
  <si>
    <t>Vertical stabilizer #2 airfoil thickness to chord ratio.</t>
  </si>
  <si>
    <t>X_thick_v2</t>
  </si>
  <si>
    <t>Vertical stabilizer #2 airfoil location of max thickness in percent chord.</t>
  </si>
  <si>
    <t>m_nose</t>
  </si>
  <si>
    <t>g</t>
  </si>
  <si>
    <t>Measured mass of nosecone.  Set to zero prior to fabrication to estimate using weight model.</t>
  </si>
  <si>
    <t>Xcg_nose</t>
  </si>
  <si>
    <t>Longitudinal location of nosecone CG.</t>
  </si>
  <si>
    <t>m_fuse</t>
  </si>
  <si>
    <t>Measured mass of fuselage (w/out nosecone).  Set to zero prior to fabrication to estimate using weight model.</t>
  </si>
  <si>
    <t>Xcg_fuse</t>
  </si>
  <si>
    <t>Longitudinal location of fuselage CG.  If set to zero, assumes at half the fuselage length.</t>
  </si>
  <si>
    <t>m_wing</t>
  </si>
  <si>
    <t>Measured mass of wing.  Set to zero prior to fabrication to estimate using weight model.</t>
  </si>
  <si>
    <t>X_LE_wing</t>
  </si>
  <si>
    <t>Longitudinal location of wing leading edge at root chord based on configuration design.  DO NOT LEAVE AT ZERO.</t>
  </si>
  <si>
    <t>Xcg_wing</t>
  </si>
  <si>
    <t>Longitudinal location of wing CG.  If set to zero, models based on wing leading edge position + 30% of MAC.</t>
  </si>
  <si>
    <t>m_h1</t>
  </si>
  <si>
    <t>Measured mass of horz stabilizer #1.  Set to zero prior to fabrication to estimate using weight model.</t>
  </si>
  <si>
    <t>X_LE_h1</t>
  </si>
  <si>
    <t>Longitudinal location of horiz stabilizer #1 leading edge at root chord based on configuration design.  DO NOT LEAVE AT ZERO UNLESS NOT PRESENT.</t>
  </si>
  <si>
    <t>Xcg_h1</t>
  </si>
  <si>
    <t>Longitudinal location of horz stabilizer #1 CG.  If set to zero, models based on tail leading edge position + 30% of MAC.</t>
  </si>
  <si>
    <t>m_v1</t>
  </si>
  <si>
    <t>Measured mass of vertical stabilizer #1.  Set to zero prior to fabrication to estimate using weight model.</t>
  </si>
  <si>
    <t>X_LE_v1</t>
  </si>
  <si>
    <t>Longitudinal location of vertical stabilizer #1 leading edge at root chord based on configuration design.  DO NOT LEAVE AT ZERO UNLESS NOT PRESENT.</t>
  </si>
  <si>
    <t>Xcg_v1</t>
  </si>
  <si>
    <t>Longitudinal location of vertical stabilizer #1 CG. If set to zero, models based on tail leading edge position + 30% of MAC.</t>
  </si>
  <si>
    <t>m_v2</t>
  </si>
  <si>
    <t>Measured mass of vertical stabilizer #2.  Set to zero prior to fabrication to estimate using weight model.</t>
  </si>
  <si>
    <t>X_LE_v2</t>
  </si>
  <si>
    <t>Longitudinal location of vertical stabilizer #2 leading edge at root chord based on configuration design.  DO NOT LEAVE AT ZERO UNLESS NOT PRESENT.</t>
  </si>
  <si>
    <t>Xcg_v2</t>
  </si>
  <si>
    <t>Longitudinal location of vertical stabilizer #2 CG. If set to zero, models based on tail leading edge position + 30% of MAC.</t>
  </si>
  <si>
    <t>m_bottle</t>
  </si>
  <si>
    <t>Measured mass of bottle.  Set to zero prior to fabrication to estimate using weight model.</t>
  </si>
  <si>
    <t>Xcg_bottle</t>
  </si>
  <si>
    <t>Longitudinal location of bottle CG. If set to zero, assumes at 70% of fuselage length.</t>
  </si>
  <si>
    <t>m_pay</t>
  </si>
  <si>
    <t>Measured mass of payload.  Must be manually defined (no model).</t>
  </si>
  <si>
    <t>Xcg_pay</t>
  </si>
  <si>
    <t>Longitudinal location of payload CG. Must be manually defined (no model)</t>
  </si>
  <si>
    <t>m_ballast</t>
  </si>
  <si>
    <t>Measured mass of ballast. Must be manually defined (no model)</t>
  </si>
  <si>
    <t>Xcg_ballast</t>
  </si>
  <si>
    <t>Longitudinal location of ballast CG. Must be manually defined (no model)</t>
  </si>
  <si>
    <t>Xcg_water</t>
  </si>
  <si>
    <t>Longitudinal location of initial water CG (based on water volume inputted on the "input" worksheet).  If set to zero, models water volume as a cylinder with radius of defined water bottle volume (1.25 or 2 liter) and the CG positioned at length of fuselage minus half the water cylinder length.</t>
  </si>
  <si>
    <t>Config1</t>
  </si>
  <si>
    <t>rho_pinkfoam</t>
  </si>
  <si>
    <t>Config2</t>
  </si>
  <si>
    <t>rho_material_x</t>
  </si>
  <si>
    <t>Config3</t>
  </si>
  <si>
    <t>rho_material_y</t>
  </si>
  <si>
    <t>Cl_neg5</t>
  </si>
  <si>
    <t>Cl_neg4</t>
  </si>
  <si>
    <t>Cl_neg3</t>
  </si>
  <si>
    <t>Cl_neg2</t>
  </si>
  <si>
    <t>Cl_neg1</t>
  </si>
  <si>
    <t>Cl_0</t>
  </si>
  <si>
    <t>Cl_1</t>
  </si>
  <si>
    <t>Cl_2</t>
  </si>
  <si>
    <t>Cl_3</t>
  </si>
  <si>
    <t>Cl_4</t>
  </si>
  <si>
    <t>Cl_5</t>
  </si>
  <si>
    <t>Cl_6</t>
  </si>
  <si>
    <t>Cl_7</t>
  </si>
  <si>
    <t>Cl_8</t>
  </si>
  <si>
    <t>Cl_9</t>
  </si>
  <si>
    <t>Cl_10</t>
  </si>
  <si>
    <t>Cl_11</t>
  </si>
  <si>
    <t>Cl_12</t>
  </si>
  <si>
    <t>Cl_max</t>
  </si>
  <si>
    <t>Cd_neg5</t>
  </si>
  <si>
    <t>Cd_neg4</t>
  </si>
  <si>
    <t>Cd_neg3</t>
  </si>
  <si>
    <t>Cd_neg2</t>
  </si>
  <si>
    <t>Cd_neg1</t>
  </si>
  <si>
    <t>Cd_0</t>
  </si>
  <si>
    <t>Cd_1</t>
  </si>
  <si>
    <t>Cd_2</t>
  </si>
  <si>
    <t>Cd_3</t>
  </si>
  <si>
    <t>Cd_4</t>
  </si>
  <si>
    <t>Cd_5</t>
  </si>
  <si>
    <t>Cd_6</t>
  </si>
  <si>
    <t>Cd_7</t>
  </si>
  <si>
    <t>Cd_8</t>
  </si>
  <si>
    <t>Cd_9</t>
  </si>
  <si>
    <t>Cd_10</t>
  </si>
  <si>
    <t>Cd_11</t>
  </si>
  <si>
    <t>Cd_12</t>
  </si>
  <si>
    <t>MH 32</t>
  </si>
  <si>
    <t>MH32</t>
  </si>
  <si>
    <t>NACA 2412</t>
  </si>
  <si>
    <t>BACJ</t>
  </si>
  <si>
    <t>rhoA_foamboard</t>
  </si>
  <si>
    <t>rho_PLA</t>
  </si>
  <si>
    <t>rho_LWPLA</t>
  </si>
  <si>
    <t>rho_balsa</t>
  </si>
  <si>
    <t>NONE</t>
  </si>
  <si>
    <t>kg/m^3</t>
  </si>
  <si>
    <t>AoA</t>
  </si>
  <si>
    <t>CL</t>
  </si>
  <si>
    <t>CD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</si>
</sst>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9">
    <font>
      <sz val="11"/>
      <color indexed="8"/>
      <name val="Calibri"/>
    </font>
    <font>
      <sz val="12"/>
      <color indexed="8"/>
      <name val="Calibri"/>
    </font>
    <font>
      <sz val="14"/>
      <color indexed="8"/>
      <name val="Calibri"/>
    </font>
    <font>
      <u/>
      <sz val="12"/>
      <color indexed="11"/>
      <name val="Calibri"/>
    </font>
    <font>
      <b/>
      <sz val="11"/>
      <color indexed="8"/>
      <name val="Calibri"/>
    </font>
    <font>
      <sz val="11"/>
      <color indexed="8"/>
      <name val="Helvetica Neue"/>
    </font>
    <font>
      <sz val="9"/>
      <color indexed="8"/>
      <name val="Arial"/>
    </font>
    <font>
      <b/>
      <i/>
      <sz val="9"/>
      <color indexed="8"/>
      <name val="Arial"/>
    </font>
    <font>
      <sz val="10"/>
      <color indexed="8"/>
      <name val="Arial"/>
    </font>
  </fonts>
  <fills count="14">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2"/>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rgb="FFFFFF00"/>
        <bgColor indexed="64"/>
      </patternFill>
    </fill>
  </fills>
  <borders count="34">
    <border>
      <left/>
      <right/>
      <top/>
      <bottom/>
      <diagonal/>
    </border>
    <border>
      <left style="thin">
        <color indexed="13"/>
      </left>
      <right/>
      <top style="thin">
        <color indexed="13"/>
      </top>
      <bottom/>
      <diagonal/>
    </border>
    <border>
      <left/>
      <right/>
      <top style="thin">
        <color indexed="13"/>
      </top>
      <bottom/>
      <diagonal/>
    </border>
    <border>
      <left/>
      <right style="thin">
        <color indexed="13"/>
      </right>
      <top style="thin">
        <color indexed="13"/>
      </top>
      <bottom/>
      <diagonal/>
    </border>
    <border>
      <left style="thin">
        <color indexed="13"/>
      </left>
      <right/>
      <top/>
      <bottom/>
      <diagonal/>
    </border>
    <border>
      <left/>
      <right/>
      <top/>
      <bottom/>
      <diagonal/>
    </border>
    <border>
      <left/>
      <right style="thin">
        <color indexed="13"/>
      </right>
      <top/>
      <bottom/>
      <diagonal/>
    </border>
    <border>
      <left style="thin">
        <color indexed="13"/>
      </left>
      <right/>
      <top/>
      <bottom style="thin">
        <color indexed="13"/>
      </bottom>
      <diagonal/>
    </border>
    <border>
      <left/>
      <right style="thin">
        <color indexed="13"/>
      </right>
      <top/>
      <bottom style="thin">
        <color indexed="13"/>
      </bottom>
      <diagonal/>
    </border>
    <border>
      <left/>
      <right/>
      <top/>
      <bottom style="thin">
        <color indexed="13"/>
      </bottom>
      <diagonal/>
    </border>
    <border>
      <left style="thin">
        <color indexed="8"/>
      </left>
      <right style="thin">
        <color indexed="8"/>
      </right>
      <top style="thin">
        <color indexed="8"/>
      </top>
      <bottom style="thin">
        <color indexed="8"/>
      </bottom>
      <diagonal/>
    </border>
    <border>
      <left style="thin">
        <color indexed="8"/>
      </left>
      <right style="thin">
        <color indexed="13"/>
      </right>
      <top style="thin">
        <color indexed="13"/>
      </top>
      <bottom style="thin">
        <color indexed="13"/>
      </bottom>
      <diagonal/>
    </border>
    <border>
      <left style="thin">
        <color indexed="8"/>
      </left>
      <right/>
      <top style="thin">
        <color indexed="8"/>
      </top>
      <bottom style="thin">
        <color indexed="13"/>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style="thin">
        <color indexed="13"/>
      </bottom>
      <diagonal/>
    </border>
    <border>
      <left style="thin">
        <color indexed="8"/>
      </left>
      <right/>
      <top style="thin">
        <color indexed="13"/>
      </top>
      <bottom style="thin">
        <color indexed="13"/>
      </bottom>
      <diagonal/>
    </border>
    <border>
      <left/>
      <right/>
      <top style="thin">
        <color indexed="8"/>
      </top>
      <bottom style="thin">
        <color indexed="8"/>
      </bottom>
      <diagonal/>
    </border>
    <border>
      <left style="thin">
        <color indexed="8"/>
      </left>
      <right/>
      <top style="thin">
        <color indexed="13"/>
      </top>
      <bottom style="thin">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thin">
        <color indexed="8"/>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13"/>
      </left>
      <right/>
      <top style="thin">
        <color indexed="8"/>
      </top>
      <bottom/>
      <diagonal/>
    </border>
    <border>
      <left/>
      <right/>
      <top style="thin">
        <color indexed="8"/>
      </top>
      <bottom/>
      <diagonal/>
    </border>
    <border>
      <left/>
      <right style="thin">
        <color indexed="13"/>
      </right>
      <top style="thin">
        <color indexed="8"/>
      </top>
      <bottom/>
      <diagonal/>
    </border>
    <border>
      <left style="thin">
        <color indexed="13"/>
      </left>
      <right style="thin">
        <color indexed="13"/>
      </right>
      <top/>
      <bottom style="thin">
        <color indexed="13"/>
      </bottom>
      <diagonal/>
    </border>
    <border>
      <left style="thin">
        <color indexed="13"/>
      </left>
      <right style="thin">
        <color indexed="13"/>
      </right>
      <top style="thin">
        <color indexed="13"/>
      </top>
      <bottom style="thin">
        <color indexed="13"/>
      </bottom>
      <diagonal/>
    </border>
    <border>
      <left style="thin">
        <color indexed="8"/>
      </left>
      <right style="thin">
        <color indexed="8"/>
      </right>
      <top style="thin">
        <color indexed="13"/>
      </top>
      <bottom style="thin">
        <color indexed="8"/>
      </bottom>
      <diagonal/>
    </border>
    <border>
      <left style="thin">
        <color indexed="13"/>
      </left>
      <right style="thin">
        <color indexed="13"/>
      </right>
      <top style="thin">
        <color indexed="8"/>
      </top>
      <bottom style="thin">
        <color indexed="13"/>
      </bottom>
      <diagonal/>
    </border>
    <border>
      <left style="medium">
        <color indexed="8"/>
      </left>
      <right style="thin">
        <color indexed="13"/>
      </right>
      <top style="thin">
        <color indexed="13"/>
      </top>
      <bottom style="thin">
        <color indexed="13"/>
      </bottom>
      <diagonal/>
    </border>
    <border>
      <left style="thin">
        <color indexed="13"/>
      </left>
      <right style="thin">
        <color indexed="13"/>
      </right>
      <top style="medium">
        <color indexed="8"/>
      </top>
      <bottom style="thin">
        <color indexed="13"/>
      </bottom>
      <diagonal/>
    </border>
  </borders>
  <cellStyleXfs count="1">
    <xf numFmtId="0" fontId="0" fillId="0" borderId="0" applyNumberFormat="0" applyFill="0" applyBorder="0" applyProtection="0"/>
  </cellStyleXfs>
  <cellXfs count="84">
    <xf numFmtId="0" fontId="0" fillId="0" borderId="0" xfId="0"/>
    <xf numFmtId="0" fontId="1" fillId="2" borderId="0" xfId="0" applyFont="1" applyFill="1" applyAlignment="1">
      <alignment horizontal="left"/>
    </xf>
    <xf numFmtId="0" fontId="1" fillId="3" borderId="0" xfId="0" applyFont="1" applyFill="1" applyAlignment="1">
      <alignment horizontal="left"/>
    </xf>
    <xf numFmtId="0" fontId="3" fillId="3" borderId="0" xfId="0" applyFont="1" applyFill="1" applyAlignment="1">
      <alignment horizontal="left"/>
    </xf>
    <xf numFmtId="0" fontId="0" fillId="0" borderId="0" xfId="0" applyNumberFormat="1"/>
    <xf numFmtId="0" fontId="0" fillId="4" borderId="1" xfId="0" applyFill="1" applyBorder="1"/>
    <xf numFmtId="0" fontId="0" fillId="4" borderId="2" xfId="0" applyFill="1" applyBorder="1"/>
    <xf numFmtId="0" fontId="0" fillId="4" borderId="3" xfId="0" applyFill="1" applyBorder="1"/>
    <xf numFmtId="0" fontId="0" fillId="4" borderId="4" xfId="0" applyFill="1" applyBorder="1"/>
    <xf numFmtId="0" fontId="0" fillId="4" borderId="5" xfId="0" applyFill="1" applyBorder="1"/>
    <xf numFmtId="0" fontId="0" fillId="4" borderId="6" xfId="0" applyFill="1" applyBorder="1"/>
    <xf numFmtId="49" fontId="2" fillId="4" borderId="5" xfId="0" applyNumberFormat="1" applyFont="1" applyFill="1" applyBorder="1" applyAlignment="1">
      <alignment horizontal="left"/>
    </xf>
    <xf numFmtId="49" fontId="1" fillId="2" borderId="5" xfId="0" applyNumberFormat="1" applyFont="1" applyFill="1" applyBorder="1" applyAlignment="1">
      <alignment horizontal="left"/>
    </xf>
    <xf numFmtId="0" fontId="1" fillId="2" borderId="5" xfId="0" applyFont="1" applyFill="1" applyBorder="1" applyAlignment="1">
      <alignment horizontal="left"/>
    </xf>
    <xf numFmtId="0" fontId="1" fillId="3" borderId="5" xfId="0" applyFont="1" applyFill="1" applyBorder="1" applyAlignment="1">
      <alignment horizontal="left"/>
    </xf>
    <xf numFmtId="49" fontId="1" fillId="3" borderId="5" xfId="0" applyNumberFormat="1" applyFont="1" applyFill="1" applyBorder="1" applyAlignment="1">
      <alignment horizontal="left"/>
    </xf>
    <xf numFmtId="49" fontId="3" fillId="3" borderId="5" xfId="0" applyNumberFormat="1" applyFont="1" applyFill="1" applyBorder="1" applyAlignment="1">
      <alignment horizontal="left"/>
    </xf>
    <xf numFmtId="0" fontId="0" fillId="4" borderId="7" xfId="0" applyFill="1" applyBorder="1"/>
    <xf numFmtId="0" fontId="0" fillId="4" borderId="8" xfId="0" applyFill="1" applyBorder="1"/>
    <xf numFmtId="49" fontId="4" fillId="5" borderId="10" xfId="0" applyNumberFormat="1" applyFont="1" applyFill="1" applyBorder="1"/>
    <xf numFmtId="49" fontId="4" fillId="5" borderId="10" xfId="0" applyNumberFormat="1" applyFont="1" applyFill="1" applyBorder="1" applyAlignment="1">
      <alignment horizontal="center"/>
    </xf>
    <xf numFmtId="49" fontId="4" fillId="5" borderId="10" xfId="0" applyNumberFormat="1" applyFont="1" applyFill="1" applyBorder="1" applyAlignment="1">
      <alignment horizontal="center" wrapText="1"/>
    </xf>
    <xf numFmtId="0" fontId="0" fillId="4" borderId="11" xfId="0" applyFill="1" applyBorder="1"/>
    <xf numFmtId="49" fontId="0" fillId="4" borderId="10" xfId="0" applyNumberFormat="1" applyFill="1" applyBorder="1"/>
    <xf numFmtId="49" fontId="0" fillId="4" borderId="10" xfId="0" applyNumberFormat="1" applyFill="1" applyBorder="1" applyAlignment="1">
      <alignment wrapText="1"/>
    </xf>
    <xf numFmtId="49" fontId="0" fillId="6" borderId="10" xfId="0" applyNumberFormat="1" applyFill="1" applyBorder="1"/>
    <xf numFmtId="49" fontId="0" fillId="7" borderId="10" xfId="0" applyNumberFormat="1" applyFill="1" applyBorder="1"/>
    <xf numFmtId="49" fontId="0" fillId="8" borderId="10" xfId="0" applyNumberFormat="1" applyFill="1" applyBorder="1"/>
    <xf numFmtId="49" fontId="0" fillId="9" borderId="10" xfId="0" applyNumberFormat="1" applyFill="1" applyBorder="1"/>
    <xf numFmtId="49" fontId="0" fillId="10" borderId="10" xfId="0" applyNumberFormat="1" applyFill="1" applyBorder="1"/>
    <xf numFmtId="49" fontId="0" fillId="11" borderId="10" xfId="0" applyNumberFormat="1" applyFill="1" applyBorder="1"/>
    <xf numFmtId="0" fontId="0" fillId="4" borderId="10" xfId="0" applyNumberFormat="1" applyFill="1" applyBorder="1"/>
    <xf numFmtId="49" fontId="0" fillId="4" borderId="12" xfId="0" applyNumberFormat="1" applyFill="1" applyBorder="1"/>
    <xf numFmtId="0" fontId="0" fillId="4" borderId="13" xfId="0" applyNumberFormat="1" applyFill="1" applyBorder="1"/>
    <xf numFmtId="49" fontId="0" fillId="4" borderId="14" xfId="0" applyNumberFormat="1" applyFill="1" applyBorder="1"/>
    <xf numFmtId="49" fontId="0" fillId="4" borderId="15" xfId="0" applyNumberFormat="1" applyFill="1" applyBorder="1"/>
    <xf numFmtId="0" fontId="0" fillId="4" borderId="16" xfId="0" applyNumberFormat="1" applyFill="1" applyBorder="1"/>
    <xf numFmtId="0" fontId="0" fillId="4" borderId="10" xfId="0" applyFill="1" applyBorder="1"/>
    <xf numFmtId="0" fontId="0" fillId="4" borderId="15" xfId="0" applyFill="1" applyBorder="1"/>
    <xf numFmtId="0" fontId="0" fillId="4" borderId="13" xfId="0" applyFill="1" applyBorder="1"/>
    <xf numFmtId="0" fontId="0" fillId="4" borderId="17" xfId="0" applyFill="1" applyBorder="1"/>
    <xf numFmtId="49" fontId="4" fillId="10" borderId="10" xfId="0" applyNumberFormat="1" applyFont="1" applyFill="1" applyBorder="1" applyAlignment="1">
      <alignment horizontal="center" vertical="center"/>
    </xf>
    <xf numFmtId="49" fontId="4" fillId="10" borderId="18" xfId="0" applyNumberFormat="1" applyFont="1" applyFill="1" applyBorder="1" applyAlignment="1">
      <alignment horizontal="center" vertical="center"/>
    </xf>
    <xf numFmtId="49" fontId="0" fillId="4" borderId="10" xfId="0" applyNumberFormat="1" applyFill="1" applyBorder="1" applyAlignment="1">
      <alignment vertical="center"/>
    </xf>
    <xf numFmtId="0" fontId="0" fillId="4" borderId="10" xfId="0" applyNumberFormat="1" applyFill="1" applyBorder="1" applyAlignment="1">
      <alignment vertical="center"/>
    </xf>
    <xf numFmtId="0" fontId="0" fillId="4" borderId="19" xfId="0" applyNumberFormat="1" applyFill="1" applyBorder="1" applyAlignment="1">
      <alignment vertical="center"/>
    </xf>
    <xf numFmtId="0" fontId="6" fillId="4" borderId="20" xfId="0" applyNumberFormat="1" applyFont="1" applyFill="1" applyBorder="1" applyAlignment="1">
      <alignment horizontal="center" vertical="center" wrapText="1"/>
    </xf>
    <xf numFmtId="0" fontId="0" fillId="4" borderId="21" xfId="0" applyNumberFormat="1" applyFill="1" applyBorder="1" applyAlignment="1">
      <alignment vertical="center"/>
    </xf>
    <xf numFmtId="0" fontId="0" fillId="4" borderId="22" xfId="0" applyNumberFormat="1" applyFill="1" applyBorder="1" applyAlignment="1">
      <alignment vertical="center"/>
    </xf>
    <xf numFmtId="0" fontId="0" fillId="4" borderId="23" xfId="0" applyNumberFormat="1" applyFill="1" applyBorder="1" applyAlignment="1">
      <alignment vertical="center"/>
    </xf>
    <xf numFmtId="164" fontId="0" fillId="4" borderId="23" xfId="0" applyNumberFormat="1" applyFill="1" applyBorder="1" applyAlignment="1">
      <alignment vertical="center"/>
    </xf>
    <xf numFmtId="164" fontId="0" fillId="4" borderId="24" xfId="0" applyNumberFormat="1" applyFill="1" applyBorder="1" applyAlignment="1">
      <alignment vertical="center"/>
    </xf>
    <xf numFmtId="164" fontId="0" fillId="4" borderId="22" xfId="0" applyNumberFormat="1" applyFill="1" applyBorder="1" applyAlignment="1">
      <alignment vertical="center"/>
    </xf>
    <xf numFmtId="164" fontId="0" fillId="4" borderId="10" xfId="0" applyNumberFormat="1" applyFill="1" applyBorder="1" applyAlignment="1">
      <alignment vertical="center"/>
    </xf>
    <xf numFmtId="164" fontId="0" fillId="4" borderId="19" xfId="0" applyNumberFormat="1" applyFill="1" applyBorder="1" applyAlignment="1">
      <alignment vertical="center"/>
    </xf>
    <xf numFmtId="0" fontId="0" fillId="4" borderId="10" xfId="0" applyFill="1" applyBorder="1" applyAlignment="1">
      <alignment vertical="center"/>
    </xf>
    <xf numFmtId="49" fontId="4" fillId="12" borderId="10" xfId="0" applyNumberFormat="1" applyFont="1" applyFill="1" applyBorder="1" applyAlignment="1">
      <alignment horizontal="center"/>
    </xf>
    <xf numFmtId="49" fontId="4" fillId="11" borderId="10" xfId="0" applyNumberFormat="1" applyFont="1" applyFill="1" applyBorder="1" applyAlignment="1">
      <alignment horizontal="center"/>
    </xf>
    <xf numFmtId="0" fontId="0" fillId="4" borderId="25" xfId="0" applyFill="1" applyBorder="1"/>
    <xf numFmtId="0" fontId="0" fillId="4" borderId="26" xfId="0" applyFill="1" applyBorder="1"/>
    <xf numFmtId="0" fontId="0" fillId="4" borderId="27" xfId="0" applyFill="1" applyBorder="1"/>
    <xf numFmtId="0" fontId="0" fillId="4" borderId="28" xfId="0" applyFill="1" applyBorder="1"/>
    <xf numFmtId="0" fontId="0" fillId="4" borderId="29" xfId="0" applyFill="1" applyBorder="1"/>
    <xf numFmtId="49" fontId="4" fillId="5" borderId="30" xfId="0" applyNumberFormat="1" applyFont="1" applyFill="1" applyBorder="1"/>
    <xf numFmtId="49" fontId="4" fillId="5" borderId="30" xfId="0" applyNumberFormat="1" applyFont="1" applyFill="1" applyBorder="1" applyAlignment="1">
      <alignment horizontal="center"/>
    </xf>
    <xf numFmtId="0" fontId="0" fillId="4" borderId="10" xfId="0" applyNumberFormat="1" applyFill="1" applyBorder="1" applyAlignment="1">
      <alignment horizontal="center"/>
    </xf>
    <xf numFmtId="0" fontId="0" fillId="11" borderId="10" xfId="0" applyNumberFormat="1" applyFill="1" applyBorder="1" applyAlignment="1">
      <alignment horizontal="center"/>
    </xf>
    <xf numFmtId="49" fontId="0" fillId="4" borderId="10" xfId="0" applyNumberFormat="1" applyFill="1" applyBorder="1" applyAlignment="1">
      <alignment horizontal="center"/>
    </xf>
    <xf numFmtId="0" fontId="0" fillId="4" borderId="31" xfId="0" applyFill="1" applyBorder="1"/>
    <xf numFmtId="49" fontId="6" fillId="5" borderId="20" xfId="0" applyNumberFormat="1" applyFont="1" applyFill="1" applyBorder="1" applyAlignment="1">
      <alignment horizontal="center" vertical="center" wrapText="1"/>
    </xf>
    <xf numFmtId="49" fontId="7" fillId="5" borderId="20" xfId="0" applyNumberFormat="1" applyFont="1" applyFill="1" applyBorder="1" applyAlignment="1">
      <alignment horizontal="center" vertical="center" wrapText="1"/>
    </xf>
    <xf numFmtId="0" fontId="0" fillId="4" borderId="32" xfId="0" applyFill="1" applyBorder="1"/>
    <xf numFmtId="0" fontId="0" fillId="4" borderId="33" xfId="0" applyFill="1" applyBorder="1"/>
    <xf numFmtId="0" fontId="4" fillId="4" borderId="29" xfId="0" applyFont="1" applyFill="1" applyBorder="1"/>
    <xf numFmtId="0" fontId="8" fillId="4" borderId="29" xfId="0" applyFont="1" applyFill="1" applyBorder="1" applyAlignment="1">
      <alignment vertical="center"/>
    </xf>
    <xf numFmtId="0" fontId="0" fillId="4" borderId="9" xfId="0" applyFill="1" applyBorder="1"/>
    <xf numFmtId="49" fontId="1" fillId="4" borderId="5" xfId="0" applyNumberFormat="1" applyFont="1" applyFill="1" applyBorder="1" applyAlignment="1">
      <alignment horizontal="left" wrapText="1"/>
    </xf>
    <xf numFmtId="0" fontId="0" fillId="4" borderId="5" xfId="0" applyFill="1" applyBorder="1"/>
    <xf numFmtId="49" fontId="0" fillId="13" borderId="10" xfId="0" applyNumberFormat="1" applyFill="1" applyBorder="1"/>
    <xf numFmtId="0" fontId="0" fillId="13" borderId="10" xfId="0" applyNumberFormat="1" applyFill="1" applyBorder="1"/>
    <xf numFmtId="0" fontId="0" fillId="13" borderId="13" xfId="0" applyNumberFormat="1" applyFill="1" applyBorder="1"/>
    <xf numFmtId="49" fontId="0" fillId="13" borderId="15" xfId="0" applyNumberFormat="1" applyFill="1" applyBorder="1"/>
    <xf numFmtId="49" fontId="0" fillId="13" borderId="14" xfId="0" applyNumberFormat="1" applyFill="1" applyBorder="1"/>
    <xf numFmtId="49" fontId="0" fillId="13" borderId="12" xfId="0" applyNumberFormat="1" applyFill="1" applyBorder="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FFFFFF"/>
      <rgbColor rgb="FFAAAAAA"/>
      <rgbColor rgb="FF9CC2E5"/>
      <rgbColor rgb="FFD9DCE1"/>
      <rgbColor rgb="FF8EAADB"/>
      <rgbColor rgb="FFFBE4D5"/>
      <rgbColor rgb="FFF4B083"/>
      <rgbColor rgb="FFC5DEB5"/>
      <rgbColor rgb="FFFFFF00"/>
      <rgbColor rgb="FFD8D8D8"/>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0</xdr:col>
      <xdr:colOff>154304</xdr:colOff>
      <xdr:row>20</xdr:row>
      <xdr:rowOff>172768</xdr:rowOff>
    </xdr:from>
    <xdr:to>
      <xdr:col>18</xdr:col>
      <xdr:colOff>207644</xdr:colOff>
      <xdr:row>55</xdr:row>
      <xdr:rowOff>55805</xdr:rowOff>
    </xdr:to>
    <xdr:pic>
      <xdr:nvPicPr>
        <xdr:cNvPr id="50" name="Picture 1" descr="Picture 1">
          <a:extLst>
            <a:ext uri="{FF2B5EF4-FFF2-40B4-BE49-F238E27FC236}">
              <a16:creationId xmlns:a16="http://schemas.microsoft.com/office/drawing/2014/main" id="{00000000-0008-0000-0400-000032000000}"/>
            </a:ext>
          </a:extLst>
        </xdr:cNvPr>
        <xdr:cNvPicPr>
          <a:picLocks noChangeAspect="1"/>
        </xdr:cNvPicPr>
      </xdr:nvPicPr>
      <xdr:blipFill>
        <a:blip xmlns:r="http://schemas.openxmlformats.org/officeDocument/2006/relationships" r:embed="rId1"/>
        <a:stretch>
          <a:fillRect/>
        </a:stretch>
      </xdr:blipFill>
      <xdr:spPr>
        <a:xfrm>
          <a:off x="154304" y="3830368"/>
          <a:ext cx="12258041" cy="6283838"/>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0</xdr:row>
      <xdr:rowOff>0</xdr:rowOff>
    </xdr:from>
    <xdr:to>
      <xdr:col>15</xdr:col>
      <xdr:colOff>93474</xdr:colOff>
      <xdr:row>20</xdr:row>
      <xdr:rowOff>9522</xdr:rowOff>
    </xdr:to>
    <xdr:pic>
      <xdr:nvPicPr>
        <xdr:cNvPr id="57" name="Picture 1" descr="Picture 1">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1"/>
        <a:stretch>
          <a:fillRect/>
        </a:stretch>
      </xdr:blipFill>
      <xdr:spPr>
        <a:xfrm>
          <a:off x="2692400" y="0"/>
          <a:ext cx="7497575" cy="3811903"/>
        </a:xfrm>
        <a:prstGeom prst="rect">
          <a:avLst/>
        </a:prstGeom>
        <a:ln w="12700" cap="flat">
          <a:noFill/>
          <a:miter lim="400000"/>
        </a:ln>
        <a:effectLst/>
      </xdr:spPr>
    </xdr:pic>
    <xdr:clientData/>
  </xdr:twoCellAnchor>
  <xdr:twoCellAnchor>
    <xdr:from>
      <xdr:col>15</xdr:col>
      <xdr:colOff>133350</xdr:colOff>
      <xdr:row>0</xdr:row>
      <xdr:rowOff>66675</xdr:rowOff>
    </xdr:from>
    <xdr:to>
      <xdr:col>22</xdr:col>
      <xdr:colOff>578961</xdr:colOff>
      <xdr:row>20</xdr:row>
      <xdr:rowOff>38097</xdr:rowOff>
    </xdr:to>
    <xdr:pic>
      <xdr:nvPicPr>
        <xdr:cNvPr id="58" name="Picture 2" descr="Picture 2">
          <a:extLst>
            <a:ext uri="{FF2B5EF4-FFF2-40B4-BE49-F238E27FC236}">
              <a16:creationId xmlns:a16="http://schemas.microsoft.com/office/drawing/2014/main" id="{00000000-0008-0000-0600-00003A000000}"/>
            </a:ext>
          </a:extLst>
        </xdr:cNvPr>
        <xdr:cNvPicPr>
          <a:picLocks noChangeAspect="1"/>
        </xdr:cNvPicPr>
      </xdr:nvPicPr>
      <xdr:blipFill>
        <a:blip xmlns:r="http://schemas.openxmlformats.org/officeDocument/2006/relationships" r:embed="rId2"/>
        <a:stretch>
          <a:fillRect/>
        </a:stretch>
      </xdr:blipFill>
      <xdr:spPr>
        <a:xfrm>
          <a:off x="10229850" y="66675"/>
          <a:ext cx="5157312" cy="3773803"/>
        </a:xfrm>
        <a:prstGeom prst="rect">
          <a:avLst/>
        </a:prstGeom>
        <a:ln w="12700" cap="flat">
          <a:noFill/>
          <a:miter lim="400000"/>
        </a:ln>
        <a:effec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120014</xdr:colOff>
      <xdr:row>0</xdr:row>
      <xdr:rowOff>0</xdr:rowOff>
    </xdr:from>
    <xdr:to>
      <xdr:col>17</xdr:col>
      <xdr:colOff>198753</xdr:colOff>
      <xdr:row>40</xdr:row>
      <xdr:rowOff>48259</xdr:rowOff>
    </xdr:to>
    <xdr:pic>
      <xdr:nvPicPr>
        <xdr:cNvPr id="60" name="Graphic 1" descr="Graphic 1">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a:stretch>
          <a:fillRect/>
        </a:stretch>
      </xdr:blipFill>
      <xdr:spPr>
        <a:xfrm>
          <a:off x="120014" y="0"/>
          <a:ext cx="13032740" cy="6652260"/>
        </a:xfrm>
        <a:prstGeom prst="rect">
          <a:avLst/>
        </a:prstGeom>
        <a:ln w="12700" cap="flat">
          <a:noFill/>
          <a:miter lim="400000"/>
        </a:ln>
        <a:effectLst/>
      </xdr:spPr>
    </xdr:pic>
    <xdr:clientData/>
  </xdr:twoCellAnchor>
  <xdr:twoCellAnchor>
    <xdr:from>
      <xdr:col>0</xdr:col>
      <xdr:colOff>0</xdr:colOff>
      <xdr:row>81</xdr:row>
      <xdr:rowOff>160018</xdr:rowOff>
    </xdr:from>
    <xdr:to>
      <xdr:col>17</xdr:col>
      <xdr:colOff>48259</xdr:colOff>
      <xdr:row>122</xdr:row>
      <xdr:rowOff>26034</xdr:rowOff>
    </xdr:to>
    <xdr:pic>
      <xdr:nvPicPr>
        <xdr:cNvPr id="61" name="Graphic 3" descr="Graphic 3">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a:stretch>
          <a:fillRect/>
        </a:stretch>
      </xdr:blipFill>
      <xdr:spPr>
        <a:xfrm>
          <a:off x="0" y="13533118"/>
          <a:ext cx="13002260" cy="6635117"/>
        </a:xfrm>
        <a:prstGeom prst="rect">
          <a:avLst/>
        </a:prstGeom>
        <a:ln w="12700" cap="flat">
          <a:noFill/>
          <a:miter lim="400000"/>
        </a:ln>
        <a:effectLst/>
      </xdr:spPr>
    </xdr:pic>
    <xdr:clientData/>
  </xdr:twoCellAnchor>
  <xdr:twoCellAnchor>
    <xdr:from>
      <xdr:col>0</xdr:col>
      <xdr:colOff>28574</xdr:colOff>
      <xdr:row>40</xdr:row>
      <xdr:rowOff>141602</xdr:rowOff>
    </xdr:from>
    <xdr:to>
      <xdr:col>17</xdr:col>
      <xdr:colOff>55348</xdr:colOff>
      <xdr:row>80</xdr:row>
      <xdr:rowOff>143191</xdr:rowOff>
    </xdr:to>
    <xdr:pic>
      <xdr:nvPicPr>
        <xdr:cNvPr id="62" name="Graphic 4" descr="Graphic 4">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3"/>
        <a:stretch>
          <a:fillRect/>
        </a:stretch>
      </xdr:blipFill>
      <xdr:spPr>
        <a:xfrm>
          <a:off x="28574" y="6745602"/>
          <a:ext cx="12980775" cy="660559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2013 - 2022 Theme">
  <a:themeElements>
    <a:clrScheme name="Office 2013 - 2022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2013 - 2022 Theme">
      <a:majorFont>
        <a:latin typeface="Helvetica Neue"/>
        <a:ea typeface="Helvetica Neue"/>
        <a:cs typeface="Helvetica Neue"/>
      </a:majorFont>
      <a:minorFont>
        <a:latin typeface="Helvetica Neue"/>
        <a:ea typeface="Helvetica Neue"/>
        <a:cs typeface="Helvetica Neue"/>
      </a:minorFont>
    </a:fontScheme>
    <a:fmtScheme name="Office 2013 - 2022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E24"/>
  <sheetViews>
    <sheetView showGridLines="0" workbookViewId="0"/>
  </sheetViews>
  <sheetFormatPr defaultColWidth="10" defaultRowHeight="13.05" customHeight="1"/>
  <cols>
    <col min="1" max="1" width="2" style="4" customWidth="1"/>
    <col min="2" max="4" width="30.46484375" style="4" customWidth="1"/>
    <col min="5" max="6" width="10" style="4" customWidth="1"/>
    <col min="7" max="16384" width="10" style="4"/>
  </cols>
  <sheetData>
    <row r="1" spans="1:5" ht="13.6" customHeight="1">
      <c r="A1" s="5"/>
      <c r="B1" s="6"/>
      <c r="C1" s="6"/>
      <c r="D1" s="6"/>
      <c r="E1" s="7"/>
    </row>
    <row r="2" spans="1:5" ht="13.6" customHeight="1">
      <c r="A2" s="8"/>
      <c r="B2" s="9"/>
      <c r="C2" s="9"/>
      <c r="D2" s="9"/>
      <c r="E2" s="10"/>
    </row>
    <row r="3" spans="1:5" ht="50" customHeight="1">
      <c r="A3" s="8"/>
      <c r="B3" s="76" t="s">
        <v>0</v>
      </c>
      <c r="C3" s="77"/>
      <c r="D3" s="77"/>
      <c r="E3" s="10"/>
    </row>
    <row r="4" spans="1:5" ht="13.6" customHeight="1">
      <c r="A4" s="8"/>
      <c r="B4" s="9"/>
      <c r="C4" s="9"/>
      <c r="D4" s="9"/>
      <c r="E4" s="10"/>
    </row>
    <row r="5" spans="1:5" ht="13.6" customHeight="1">
      <c r="A5" s="8"/>
      <c r="B5" s="9"/>
      <c r="C5" s="9"/>
      <c r="D5" s="9"/>
      <c r="E5" s="10"/>
    </row>
    <row r="6" spans="1:5" ht="13.6" customHeight="1">
      <c r="A6" s="8"/>
      <c r="B6" s="9"/>
      <c r="C6" s="9"/>
      <c r="D6" s="9"/>
      <c r="E6" s="10"/>
    </row>
    <row r="7" spans="1:5" ht="18">
      <c r="A7" s="8"/>
      <c r="B7" s="11" t="s">
        <v>1</v>
      </c>
      <c r="C7" s="11" t="s">
        <v>2</v>
      </c>
      <c r="D7" s="11" t="s">
        <v>3</v>
      </c>
      <c r="E7" s="10"/>
    </row>
    <row r="8" spans="1:5" ht="13.6" customHeight="1">
      <c r="A8" s="8"/>
      <c r="B8" s="9"/>
      <c r="C8" s="9"/>
      <c r="D8" s="9"/>
      <c r="E8" s="10"/>
    </row>
    <row r="9" spans="1:5" ht="15.75">
      <c r="A9" s="8"/>
      <c r="B9" s="12" t="s">
        <v>5</v>
      </c>
      <c r="C9" s="13"/>
      <c r="D9" s="13"/>
      <c r="E9" s="10"/>
    </row>
    <row r="10" spans="1:5" ht="15.75">
      <c r="A10" s="8"/>
      <c r="B10" s="14"/>
      <c r="C10" s="15" t="s">
        <v>4</v>
      </c>
      <c r="D10" s="16" t="s">
        <v>6</v>
      </c>
      <c r="E10" s="10"/>
    </row>
    <row r="11" spans="1:5" ht="13.05" customHeight="1">
      <c r="A11" s="8"/>
      <c r="B11" s="1" t="s">
        <v>5</v>
      </c>
      <c r="C11" s="1"/>
      <c r="D11" s="1"/>
      <c r="E11" s="10"/>
    </row>
    <row r="12" spans="1:5" ht="13.05" customHeight="1">
      <c r="A12" s="8"/>
      <c r="B12" s="2"/>
      <c r="C12" s="2" t="s">
        <v>4</v>
      </c>
      <c r="D12" s="3" t="s">
        <v>5</v>
      </c>
      <c r="E12" s="10"/>
    </row>
    <row r="13" spans="1:5" ht="13.05" customHeight="1">
      <c r="A13" s="8"/>
      <c r="B13" s="1" t="s">
        <v>7</v>
      </c>
      <c r="C13" s="1"/>
      <c r="D13" s="1"/>
      <c r="E13" s="10"/>
    </row>
    <row r="14" spans="1:5" ht="13.05" customHeight="1">
      <c r="A14" s="8"/>
      <c r="B14" s="2"/>
      <c r="C14" s="2" t="s">
        <v>4</v>
      </c>
      <c r="D14" s="3" t="s">
        <v>7</v>
      </c>
      <c r="E14" s="10"/>
    </row>
    <row r="15" spans="1:5" ht="13.05" customHeight="1">
      <c r="A15" s="8"/>
      <c r="B15" s="1" t="s">
        <v>8</v>
      </c>
      <c r="C15" s="1"/>
      <c r="D15" s="1"/>
      <c r="E15" s="10"/>
    </row>
    <row r="16" spans="1:5" ht="13.05" customHeight="1">
      <c r="A16" s="8"/>
      <c r="B16" s="2"/>
      <c r="C16" s="2" t="s">
        <v>4</v>
      </c>
      <c r="D16" s="3" t="s">
        <v>8</v>
      </c>
      <c r="E16" s="10"/>
    </row>
    <row r="17" spans="1:5" ht="13.05" customHeight="1">
      <c r="A17" s="8"/>
      <c r="B17" s="1" t="s">
        <v>9</v>
      </c>
      <c r="C17" s="1"/>
      <c r="D17" s="1"/>
      <c r="E17" s="10"/>
    </row>
    <row r="18" spans="1:5" ht="13.05" customHeight="1">
      <c r="A18" s="8"/>
      <c r="B18" s="2"/>
      <c r="C18" s="2" t="s">
        <v>4</v>
      </c>
      <c r="D18" s="3" t="s">
        <v>9</v>
      </c>
      <c r="E18" s="10"/>
    </row>
    <row r="19" spans="1:5" ht="13.05" customHeight="1">
      <c r="A19" s="8"/>
      <c r="B19" s="1" t="s">
        <v>10</v>
      </c>
      <c r="C19" s="1"/>
      <c r="D19" s="1"/>
      <c r="E19" s="10"/>
    </row>
    <row r="20" spans="1:5" ht="13.05" customHeight="1">
      <c r="A20" s="8"/>
      <c r="B20" s="2"/>
      <c r="C20" s="2" t="s">
        <v>4</v>
      </c>
      <c r="D20" s="3" t="s">
        <v>10</v>
      </c>
      <c r="E20" s="10"/>
    </row>
    <row r="21" spans="1:5" ht="13.05" customHeight="1">
      <c r="A21" s="8"/>
      <c r="B21" s="1" t="s">
        <v>11</v>
      </c>
      <c r="C21" s="1"/>
      <c r="D21" s="1"/>
      <c r="E21" s="10"/>
    </row>
    <row r="22" spans="1:5" ht="13.05" customHeight="1">
      <c r="A22" s="17"/>
      <c r="B22" s="2"/>
      <c r="C22" s="2" t="s">
        <v>4</v>
      </c>
      <c r="D22" s="3" t="s">
        <v>11</v>
      </c>
      <c r="E22" s="18"/>
    </row>
    <row r="23" spans="1:5" ht="13.05" customHeight="1">
      <c r="A23" s="5"/>
      <c r="B23" s="1" t="s">
        <v>12</v>
      </c>
      <c r="C23" s="1"/>
      <c r="D23" s="1"/>
      <c r="E23" s="7"/>
    </row>
    <row r="24" spans="1:5" ht="13.05" customHeight="1">
      <c r="A24" s="17"/>
      <c r="B24" s="2"/>
      <c r="C24" s="2" t="s">
        <v>4</v>
      </c>
      <c r="D24" s="3" t="s">
        <v>12</v>
      </c>
      <c r="E24" s="18"/>
    </row>
  </sheetData>
  <mergeCells count="1">
    <mergeCell ref="B3:D3"/>
  </mergeCells>
  <hyperlinks>
    <hyperlink ref="D10" location="'Export Summary'!R1C1" display="Export Summary" xr:uid="{00000000-0004-0000-0000-000000000000}"/>
    <hyperlink ref="D10" location="'Variable Reference'!R1C1" display="Variable Reference" xr:uid="{00000000-0004-0000-0000-000001000000}"/>
    <hyperlink ref="D12" location="'Variable Reference'!R1C1" display="Variable Reference" xr:uid="{00000000-0004-0000-0000-000002000000}"/>
    <hyperlink ref="D14" location="'Main_Input'!R1C1" display="Main_Input" xr:uid="{00000000-0004-0000-0000-000003000000}"/>
    <hyperlink ref="D16" location="'Airfoil_Data'!R1C1" display="Airfoil_Data" xr:uid="{00000000-0004-0000-0000-000004000000}"/>
    <hyperlink ref="D18" location="'Component_Data'!R1C1" display="Component_Data" xr:uid="{00000000-0004-0000-0000-000005000000}"/>
    <hyperlink ref="D20" location="'Materials'!R1C1" display="Materials" xr:uid="{00000000-0004-0000-0000-000006000000}"/>
    <hyperlink ref="D22" location="'Benchmark_Truth'!R1C1" display="Benchmark_Truth" xr:uid="{00000000-0004-0000-0000-000007000000}"/>
    <hyperlink ref="D24" location="'Geometry Reference'!R1C1" display="Geometry Reference" xr:uid="{00000000-0004-0000-0000-000008000000}"/>
    <hyperlink ref="D12" location="'Variable Reference'!R1C1" display="Variable Reference" xr:uid="{00000000-0004-0000-0000-000009000000}"/>
    <hyperlink ref="D14" location="'Main_Input'!R1C1" display="Main_Input" xr:uid="{00000000-0004-0000-0000-00000A000000}"/>
    <hyperlink ref="D16" location="'Airfoil_Data'!R1C1" display="Airfoil_Data" xr:uid="{00000000-0004-0000-0000-00000B000000}"/>
    <hyperlink ref="D18" location="'Component_Data'!R1C1" display="Component_Data" xr:uid="{00000000-0004-0000-0000-00000C000000}"/>
    <hyperlink ref="D20" location="'Materials'!R1C1" display="Materials" xr:uid="{00000000-0004-0000-0000-00000D000000}"/>
    <hyperlink ref="D22" location="'Benchmark_Truth'!R1C1" display="Benchmark_Truth" xr:uid="{00000000-0004-0000-0000-00000E000000}"/>
    <hyperlink ref="D24" location="'Geometry Reference'!R1C1" display="Geometry Reference" xr:uid="{00000000-0004-0000-0000-00000F000000}"/>
  </hyperlinks>
  <pageMargins left="1" right="1" top="1" bottom="1" header="0.25" footer="0.25"/>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9"/>
  <sheetViews>
    <sheetView showGridLines="0" workbookViewId="0">
      <selection activeCell="B5" sqref="B5"/>
    </sheetView>
  </sheetViews>
  <sheetFormatPr defaultColWidth="8.86328125" defaultRowHeight="14.45" customHeight="1"/>
  <cols>
    <col min="1" max="1" width="16.19921875" style="4" customWidth="1"/>
    <col min="2" max="2" width="13.86328125" style="4" customWidth="1"/>
    <col min="3" max="3" width="11.33203125" style="4" customWidth="1"/>
    <col min="4" max="4" width="104.46484375" style="4" customWidth="1"/>
    <col min="5" max="5" width="24.33203125" style="4" customWidth="1"/>
    <col min="6" max="6" width="8.86328125" style="4" customWidth="1"/>
    <col min="7" max="16384" width="8.86328125" style="4"/>
  </cols>
  <sheetData>
    <row r="1" spans="1:5" ht="13.6" customHeight="1">
      <c r="A1" s="19" t="s">
        <v>13</v>
      </c>
      <c r="B1" s="20" t="s">
        <v>14</v>
      </c>
      <c r="C1" s="20" t="s">
        <v>15</v>
      </c>
      <c r="D1" s="21" t="s">
        <v>16</v>
      </c>
      <c r="E1" s="22"/>
    </row>
    <row r="2" spans="1:5" ht="13.6" customHeight="1">
      <c r="A2" s="23" t="s">
        <v>7</v>
      </c>
      <c r="B2" s="23" t="s">
        <v>17</v>
      </c>
      <c r="C2" s="23" t="s">
        <v>18</v>
      </c>
      <c r="D2" s="24" t="s">
        <v>19</v>
      </c>
      <c r="E2" s="22"/>
    </row>
    <row r="3" spans="1:5" ht="13.6" customHeight="1">
      <c r="A3" s="23" t="s">
        <v>7</v>
      </c>
      <c r="B3" s="23" t="s">
        <v>20</v>
      </c>
      <c r="C3" s="23" t="s">
        <v>21</v>
      </c>
      <c r="D3" s="24" t="s">
        <v>22</v>
      </c>
      <c r="E3" s="22"/>
    </row>
    <row r="4" spans="1:5" ht="28.8" customHeight="1">
      <c r="A4" s="23" t="s">
        <v>7</v>
      </c>
      <c r="B4" s="23" t="s">
        <v>23</v>
      </c>
      <c r="C4" s="23" t="s">
        <v>24</v>
      </c>
      <c r="D4" s="24" t="s">
        <v>25</v>
      </c>
      <c r="E4" s="22"/>
    </row>
    <row r="5" spans="1:5" ht="13.6" customHeight="1">
      <c r="A5" s="23" t="s">
        <v>7</v>
      </c>
      <c r="B5" s="23" t="s">
        <v>26</v>
      </c>
      <c r="C5" s="23" t="s">
        <v>21</v>
      </c>
      <c r="D5" s="24" t="s">
        <v>27</v>
      </c>
      <c r="E5" s="22"/>
    </row>
    <row r="6" spans="1:5" ht="13.6" customHeight="1">
      <c r="A6" s="23" t="s">
        <v>7</v>
      </c>
      <c r="B6" s="23" t="s">
        <v>28</v>
      </c>
      <c r="C6" s="23" t="s">
        <v>21</v>
      </c>
      <c r="D6" s="24" t="s">
        <v>29</v>
      </c>
      <c r="E6" s="22"/>
    </row>
    <row r="7" spans="1:5" ht="13.6" customHeight="1">
      <c r="A7" s="23" t="s">
        <v>7</v>
      </c>
      <c r="B7" s="23" t="s">
        <v>30</v>
      </c>
      <c r="C7" s="23" t="s">
        <v>18</v>
      </c>
      <c r="D7" s="24" t="s">
        <v>31</v>
      </c>
      <c r="E7" s="22"/>
    </row>
    <row r="8" spans="1:5" ht="13.6" customHeight="1">
      <c r="A8" s="23" t="s">
        <v>7</v>
      </c>
      <c r="B8" s="23" t="s">
        <v>32</v>
      </c>
      <c r="C8" s="23" t="s">
        <v>21</v>
      </c>
      <c r="D8" s="24" t="s">
        <v>33</v>
      </c>
      <c r="E8" s="22"/>
    </row>
    <row r="9" spans="1:5" ht="13.6" customHeight="1">
      <c r="A9" s="23" t="s">
        <v>7</v>
      </c>
      <c r="B9" s="23" t="s">
        <v>34</v>
      </c>
      <c r="C9" s="23" t="s">
        <v>35</v>
      </c>
      <c r="D9" s="24" t="s">
        <v>36</v>
      </c>
      <c r="E9" s="22"/>
    </row>
    <row r="10" spans="1:5" ht="28.8" customHeight="1">
      <c r="A10" s="23" t="s">
        <v>7</v>
      </c>
      <c r="B10" s="23" t="s">
        <v>37</v>
      </c>
      <c r="C10" s="23" t="s">
        <v>35</v>
      </c>
      <c r="D10" s="24" t="s">
        <v>38</v>
      </c>
      <c r="E10" s="22"/>
    </row>
    <row r="11" spans="1:5" ht="13.6" customHeight="1">
      <c r="A11" s="23" t="s">
        <v>7</v>
      </c>
      <c r="B11" s="23" t="s">
        <v>39</v>
      </c>
      <c r="C11" s="23" t="s">
        <v>35</v>
      </c>
      <c r="D11" s="24" t="s">
        <v>40</v>
      </c>
      <c r="E11" s="22"/>
    </row>
    <row r="12" spans="1:5" ht="28.8" customHeight="1">
      <c r="A12" s="23" t="s">
        <v>7</v>
      </c>
      <c r="B12" s="23" t="s">
        <v>41</v>
      </c>
      <c r="C12" s="23" t="s">
        <v>18</v>
      </c>
      <c r="D12" s="24" t="s">
        <v>42</v>
      </c>
      <c r="E12" s="22"/>
    </row>
    <row r="13" spans="1:5" ht="13.6" customHeight="1">
      <c r="A13" s="23" t="s">
        <v>7</v>
      </c>
      <c r="B13" s="23" t="s">
        <v>43</v>
      </c>
      <c r="C13" s="23" t="s">
        <v>18</v>
      </c>
      <c r="D13" s="24" t="s">
        <v>44</v>
      </c>
      <c r="E13" s="22"/>
    </row>
    <row r="14" spans="1:5" ht="28.8" customHeight="1">
      <c r="A14" s="23" t="s">
        <v>7</v>
      </c>
      <c r="B14" s="23" t="s">
        <v>45</v>
      </c>
      <c r="C14" s="23" t="s">
        <v>35</v>
      </c>
      <c r="D14" s="24" t="s">
        <v>46</v>
      </c>
      <c r="E14" s="22"/>
    </row>
    <row r="15" spans="1:5" ht="28.8" customHeight="1">
      <c r="A15" s="23" t="s">
        <v>7</v>
      </c>
      <c r="B15" s="23" t="s">
        <v>47</v>
      </c>
      <c r="C15" s="23" t="s">
        <v>35</v>
      </c>
      <c r="D15" s="24" t="s">
        <v>48</v>
      </c>
      <c r="E15" s="22"/>
    </row>
    <row r="16" spans="1:5" ht="13.6" customHeight="1">
      <c r="A16" s="23" t="s">
        <v>7</v>
      </c>
      <c r="B16" s="23" t="s">
        <v>49</v>
      </c>
      <c r="C16" s="23" t="s">
        <v>18</v>
      </c>
      <c r="D16" s="24" t="s">
        <v>50</v>
      </c>
      <c r="E16" s="22"/>
    </row>
    <row r="17" spans="1:5" ht="13.6" customHeight="1">
      <c r="A17" s="23" t="s">
        <v>7</v>
      </c>
      <c r="B17" s="23" t="s">
        <v>51</v>
      </c>
      <c r="C17" s="23" t="s">
        <v>18</v>
      </c>
      <c r="D17" s="24" t="s">
        <v>52</v>
      </c>
      <c r="E17" s="22"/>
    </row>
    <row r="18" spans="1:5" ht="13.6" customHeight="1">
      <c r="A18" s="23" t="s">
        <v>7</v>
      </c>
      <c r="B18" s="23" t="s">
        <v>53</v>
      </c>
      <c r="C18" s="23" t="s">
        <v>54</v>
      </c>
      <c r="D18" s="24" t="s">
        <v>55</v>
      </c>
      <c r="E18" s="22"/>
    </row>
    <row r="19" spans="1:5" ht="13.6" customHeight="1">
      <c r="A19" s="23" t="s">
        <v>7</v>
      </c>
      <c r="B19" s="23" t="s">
        <v>56</v>
      </c>
      <c r="C19" s="23" t="s">
        <v>54</v>
      </c>
      <c r="D19" s="24" t="s">
        <v>57</v>
      </c>
      <c r="E19" s="22"/>
    </row>
    <row r="20" spans="1:5" ht="43.25" customHeight="1">
      <c r="A20" s="23" t="s">
        <v>7</v>
      </c>
      <c r="B20" s="23" t="s">
        <v>58</v>
      </c>
      <c r="C20" s="23" t="s">
        <v>18</v>
      </c>
      <c r="D20" s="24" t="s">
        <v>59</v>
      </c>
      <c r="E20" s="22"/>
    </row>
    <row r="21" spans="1:5" ht="13.6" customHeight="1">
      <c r="A21" s="23" t="s">
        <v>7</v>
      </c>
      <c r="B21" s="23" t="s">
        <v>60</v>
      </c>
      <c r="C21" s="23" t="s">
        <v>18</v>
      </c>
      <c r="D21" s="24" t="s">
        <v>61</v>
      </c>
      <c r="E21" s="22"/>
    </row>
    <row r="22" spans="1:5" ht="28.5" customHeight="1">
      <c r="A22" s="23" t="s">
        <v>7</v>
      </c>
      <c r="B22" s="23" t="s">
        <v>62</v>
      </c>
      <c r="C22" s="23" t="s">
        <v>35</v>
      </c>
      <c r="D22" s="24" t="s">
        <v>63</v>
      </c>
      <c r="E22" s="22"/>
    </row>
    <row r="23" spans="1:5" ht="28.8" customHeight="1">
      <c r="A23" s="23" t="s">
        <v>7</v>
      </c>
      <c r="B23" s="23" t="s">
        <v>64</v>
      </c>
      <c r="C23" s="23" t="s">
        <v>35</v>
      </c>
      <c r="D23" s="24" t="s">
        <v>65</v>
      </c>
      <c r="E23" s="22"/>
    </row>
    <row r="24" spans="1:5" ht="13.6" customHeight="1">
      <c r="A24" s="23" t="s">
        <v>7</v>
      </c>
      <c r="B24" s="23" t="s">
        <v>66</v>
      </c>
      <c r="C24" s="23" t="s">
        <v>18</v>
      </c>
      <c r="D24" s="24" t="s">
        <v>67</v>
      </c>
      <c r="E24" s="22"/>
    </row>
    <row r="25" spans="1:5" ht="28.8" customHeight="1">
      <c r="A25" s="23" t="s">
        <v>7</v>
      </c>
      <c r="B25" s="23" t="s">
        <v>68</v>
      </c>
      <c r="C25" s="23" t="s">
        <v>18</v>
      </c>
      <c r="D25" s="24" t="s">
        <v>69</v>
      </c>
      <c r="E25" s="22"/>
    </row>
    <row r="26" spans="1:5" ht="13.6" customHeight="1">
      <c r="A26" s="23" t="s">
        <v>7</v>
      </c>
      <c r="B26" s="23" t="s">
        <v>70</v>
      </c>
      <c r="C26" s="23" t="s">
        <v>54</v>
      </c>
      <c r="D26" s="24" t="s">
        <v>71</v>
      </c>
      <c r="E26" s="22"/>
    </row>
    <row r="27" spans="1:5" ht="28.8" customHeight="1">
      <c r="A27" s="23" t="s">
        <v>7</v>
      </c>
      <c r="B27" s="23" t="s">
        <v>72</v>
      </c>
      <c r="C27" s="23" t="s">
        <v>21</v>
      </c>
      <c r="D27" s="24" t="s">
        <v>73</v>
      </c>
      <c r="E27" s="22"/>
    </row>
    <row r="28" spans="1:5" ht="43.25" customHeight="1">
      <c r="A28" s="23" t="s">
        <v>7</v>
      </c>
      <c r="B28" s="23" t="s">
        <v>74</v>
      </c>
      <c r="C28" s="23" t="s">
        <v>18</v>
      </c>
      <c r="D28" s="24" t="s">
        <v>75</v>
      </c>
      <c r="E28" s="22"/>
    </row>
    <row r="29" spans="1:5" ht="13.6" customHeight="1">
      <c r="A29" s="23" t="s">
        <v>7</v>
      </c>
      <c r="B29" s="23" t="s">
        <v>76</v>
      </c>
      <c r="C29" s="23" t="s">
        <v>18</v>
      </c>
      <c r="D29" s="24" t="s">
        <v>77</v>
      </c>
      <c r="E29" s="22"/>
    </row>
    <row r="30" spans="1:5" ht="28.8" customHeight="1">
      <c r="A30" s="23" t="s">
        <v>7</v>
      </c>
      <c r="B30" s="23" t="s">
        <v>78</v>
      </c>
      <c r="C30" s="23" t="s">
        <v>35</v>
      </c>
      <c r="D30" s="24" t="s">
        <v>79</v>
      </c>
      <c r="E30" s="22"/>
    </row>
    <row r="31" spans="1:5" ht="28.8" customHeight="1">
      <c r="A31" s="23" t="s">
        <v>7</v>
      </c>
      <c r="B31" s="23" t="s">
        <v>80</v>
      </c>
      <c r="C31" s="23" t="s">
        <v>35</v>
      </c>
      <c r="D31" s="24" t="s">
        <v>81</v>
      </c>
      <c r="E31" s="22"/>
    </row>
    <row r="32" spans="1:5" ht="13.6" customHeight="1">
      <c r="A32" s="23" t="s">
        <v>7</v>
      </c>
      <c r="B32" s="23" t="s">
        <v>82</v>
      </c>
      <c r="C32" s="23" t="s">
        <v>18</v>
      </c>
      <c r="D32" s="24" t="s">
        <v>83</v>
      </c>
      <c r="E32" s="22"/>
    </row>
    <row r="33" spans="1:5" ht="28.8" customHeight="1">
      <c r="A33" s="23" t="s">
        <v>7</v>
      </c>
      <c r="B33" s="23" t="s">
        <v>84</v>
      </c>
      <c r="C33" s="23" t="s">
        <v>18</v>
      </c>
      <c r="D33" s="24" t="s">
        <v>85</v>
      </c>
      <c r="E33" s="22"/>
    </row>
    <row r="34" spans="1:5" ht="13.6" customHeight="1">
      <c r="A34" s="23" t="s">
        <v>7</v>
      </c>
      <c r="B34" s="23" t="s">
        <v>86</v>
      </c>
      <c r="C34" s="23" t="s">
        <v>54</v>
      </c>
      <c r="D34" s="24" t="s">
        <v>87</v>
      </c>
      <c r="E34" s="22"/>
    </row>
    <row r="35" spans="1:5" ht="28.8" customHeight="1">
      <c r="A35" s="23" t="s">
        <v>7</v>
      </c>
      <c r="B35" s="23" t="s">
        <v>88</v>
      </c>
      <c r="C35" s="23" t="s">
        <v>21</v>
      </c>
      <c r="D35" s="24" t="s">
        <v>89</v>
      </c>
      <c r="E35" s="22"/>
    </row>
    <row r="36" spans="1:5" ht="43.25" customHeight="1">
      <c r="A36" s="23" t="s">
        <v>7</v>
      </c>
      <c r="B36" s="23" t="s">
        <v>90</v>
      </c>
      <c r="C36" s="23" t="s">
        <v>18</v>
      </c>
      <c r="D36" s="24" t="s">
        <v>91</v>
      </c>
      <c r="E36" s="22"/>
    </row>
    <row r="37" spans="1:5" ht="13.6" customHeight="1">
      <c r="A37" s="23" t="s">
        <v>7</v>
      </c>
      <c r="B37" s="23" t="s">
        <v>92</v>
      </c>
      <c r="C37" s="23" t="s">
        <v>18</v>
      </c>
      <c r="D37" s="24" t="s">
        <v>93</v>
      </c>
      <c r="E37" s="22"/>
    </row>
    <row r="38" spans="1:5" ht="28.8" customHeight="1">
      <c r="A38" s="23" t="s">
        <v>7</v>
      </c>
      <c r="B38" s="23" t="s">
        <v>94</v>
      </c>
      <c r="C38" s="23" t="s">
        <v>35</v>
      </c>
      <c r="D38" s="24" t="s">
        <v>95</v>
      </c>
      <c r="E38" s="22"/>
    </row>
    <row r="39" spans="1:5" ht="28.8" customHeight="1">
      <c r="A39" s="23" t="s">
        <v>7</v>
      </c>
      <c r="B39" s="23" t="s">
        <v>96</v>
      </c>
      <c r="C39" s="23" t="s">
        <v>35</v>
      </c>
      <c r="D39" s="24" t="s">
        <v>97</v>
      </c>
      <c r="E39" s="22"/>
    </row>
    <row r="40" spans="1:5" ht="13.6" customHeight="1">
      <c r="A40" s="23" t="s">
        <v>7</v>
      </c>
      <c r="B40" s="23" t="s">
        <v>98</v>
      </c>
      <c r="C40" s="23" t="s">
        <v>18</v>
      </c>
      <c r="D40" s="24" t="s">
        <v>99</v>
      </c>
      <c r="E40" s="22"/>
    </row>
    <row r="41" spans="1:5" ht="28.8" customHeight="1">
      <c r="A41" s="23" t="s">
        <v>7</v>
      </c>
      <c r="B41" s="23" t="s">
        <v>100</v>
      </c>
      <c r="C41" s="23" t="s">
        <v>18</v>
      </c>
      <c r="D41" s="24" t="s">
        <v>101</v>
      </c>
      <c r="E41" s="22"/>
    </row>
    <row r="42" spans="1:5" ht="13.6" customHeight="1">
      <c r="A42" s="23" t="s">
        <v>7</v>
      </c>
      <c r="B42" s="23" t="s">
        <v>102</v>
      </c>
      <c r="C42" s="23" t="s">
        <v>54</v>
      </c>
      <c r="D42" s="24" t="s">
        <v>103</v>
      </c>
      <c r="E42" s="22"/>
    </row>
    <row r="43" spans="1:5" ht="28.8" customHeight="1">
      <c r="A43" s="23" t="s">
        <v>7</v>
      </c>
      <c r="B43" s="23" t="s">
        <v>104</v>
      </c>
      <c r="C43" s="23" t="s">
        <v>21</v>
      </c>
      <c r="D43" s="24" t="s">
        <v>105</v>
      </c>
      <c r="E43" s="22"/>
    </row>
    <row r="44" spans="1:5" ht="43.25" customHeight="1">
      <c r="A44" s="23" t="s">
        <v>7</v>
      </c>
      <c r="B44" s="23" t="s">
        <v>106</v>
      </c>
      <c r="C44" s="23" t="s">
        <v>18</v>
      </c>
      <c r="D44" s="24" t="s">
        <v>107</v>
      </c>
      <c r="E44" s="22"/>
    </row>
    <row r="45" spans="1:5" ht="13.6" customHeight="1">
      <c r="A45" s="23" t="s">
        <v>7</v>
      </c>
      <c r="B45" s="23" t="s">
        <v>108</v>
      </c>
      <c r="C45" s="23" t="s">
        <v>18</v>
      </c>
      <c r="D45" s="24" t="s">
        <v>109</v>
      </c>
      <c r="E45" s="22"/>
    </row>
    <row r="46" spans="1:5" ht="13.6" customHeight="1">
      <c r="A46" s="23" t="s">
        <v>7</v>
      </c>
      <c r="B46" s="23" t="s">
        <v>110</v>
      </c>
      <c r="C46" s="23" t="s">
        <v>111</v>
      </c>
      <c r="D46" s="24" t="s">
        <v>112</v>
      </c>
      <c r="E46" s="22"/>
    </row>
    <row r="47" spans="1:5" ht="13.6" customHeight="1">
      <c r="A47" s="23" t="s">
        <v>7</v>
      </c>
      <c r="B47" s="23" t="s">
        <v>113</v>
      </c>
      <c r="C47" s="23" t="s">
        <v>114</v>
      </c>
      <c r="D47" s="24" t="s">
        <v>115</v>
      </c>
      <c r="E47" s="22"/>
    </row>
    <row r="48" spans="1:5" ht="13.6" customHeight="1">
      <c r="A48" s="23" t="s">
        <v>7</v>
      </c>
      <c r="B48" s="23" t="s">
        <v>116</v>
      </c>
      <c r="C48" s="23" t="s">
        <v>54</v>
      </c>
      <c r="D48" s="24" t="s">
        <v>117</v>
      </c>
      <c r="E48" s="22"/>
    </row>
    <row r="49" spans="1:5" ht="13.6" customHeight="1">
      <c r="A49" s="23" t="s">
        <v>7</v>
      </c>
      <c r="B49" s="23" t="s">
        <v>118</v>
      </c>
      <c r="C49" s="23" t="s">
        <v>54</v>
      </c>
      <c r="D49" s="24" t="s">
        <v>119</v>
      </c>
      <c r="E49" s="22"/>
    </row>
    <row r="50" spans="1:5" ht="28.8" customHeight="1">
      <c r="A50" s="23" t="s">
        <v>7</v>
      </c>
      <c r="B50" s="23" t="s">
        <v>120</v>
      </c>
      <c r="C50" s="23" t="s">
        <v>54</v>
      </c>
      <c r="D50" s="24" t="s">
        <v>121</v>
      </c>
      <c r="E50" s="22"/>
    </row>
    <row r="51" spans="1:5" ht="13.6" customHeight="1">
      <c r="A51" s="23" t="s">
        <v>7</v>
      </c>
      <c r="B51" s="23" t="s">
        <v>122</v>
      </c>
      <c r="C51" s="23" t="s">
        <v>24</v>
      </c>
      <c r="D51" s="24" t="s">
        <v>123</v>
      </c>
      <c r="E51" s="22"/>
    </row>
    <row r="52" spans="1:5" ht="13.6" customHeight="1">
      <c r="A52" s="23" t="s">
        <v>8</v>
      </c>
      <c r="B52" s="23" t="s">
        <v>124</v>
      </c>
      <c r="C52" s="23" t="s">
        <v>18</v>
      </c>
      <c r="D52" s="24" t="s">
        <v>125</v>
      </c>
      <c r="E52" s="22"/>
    </row>
    <row r="53" spans="1:5" ht="13.6" customHeight="1">
      <c r="A53" s="23" t="s">
        <v>8</v>
      </c>
      <c r="B53" s="23" t="s">
        <v>126</v>
      </c>
      <c r="C53" s="23" t="s">
        <v>18</v>
      </c>
      <c r="D53" s="24" t="s">
        <v>127</v>
      </c>
      <c r="E53" s="22"/>
    </row>
    <row r="54" spans="1:5" ht="13.6" customHeight="1">
      <c r="A54" s="23" t="s">
        <v>8</v>
      </c>
      <c r="B54" s="23" t="s">
        <v>128</v>
      </c>
      <c r="C54" s="23" t="s">
        <v>18</v>
      </c>
      <c r="D54" s="24" t="s">
        <v>129</v>
      </c>
      <c r="E54" s="22"/>
    </row>
    <row r="55" spans="1:5" ht="13.6" customHeight="1">
      <c r="A55" s="23" t="s">
        <v>8</v>
      </c>
      <c r="B55" s="23" t="s">
        <v>130</v>
      </c>
      <c r="C55" s="23" t="s">
        <v>18</v>
      </c>
      <c r="D55" s="24" t="s">
        <v>131</v>
      </c>
      <c r="E55" s="22"/>
    </row>
    <row r="56" spans="1:5" ht="13.6" customHeight="1">
      <c r="A56" s="23" t="s">
        <v>8</v>
      </c>
      <c r="B56" s="23" t="s">
        <v>132</v>
      </c>
      <c r="C56" s="23" t="s">
        <v>18</v>
      </c>
      <c r="D56" s="24" t="s">
        <v>133</v>
      </c>
      <c r="E56" s="22"/>
    </row>
    <row r="57" spans="1:5" ht="13.6" customHeight="1">
      <c r="A57" s="23" t="s">
        <v>8</v>
      </c>
      <c r="B57" s="23" t="s">
        <v>134</v>
      </c>
      <c r="C57" s="23" t="s">
        <v>18</v>
      </c>
      <c r="D57" s="24" t="s">
        <v>135</v>
      </c>
      <c r="E57" s="22"/>
    </row>
    <row r="58" spans="1:5" ht="13.6" customHeight="1">
      <c r="A58" s="23" t="s">
        <v>8</v>
      </c>
      <c r="B58" s="23" t="s">
        <v>136</v>
      </c>
      <c r="C58" s="23" t="s">
        <v>18</v>
      </c>
      <c r="D58" s="24" t="s">
        <v>137</v>
      </c>
      <c r="E58" s="22"/>
    </row>
    <row r="59" spans="1:5" ht="13.6" customHeight="1">
      <c r="A59" s="23" t="s">
        <v>8</v>
      </c>
      <c r="B59" s="23" t="s">
        <v>138</v>
      </c>
      <c r="C59" s="23" t="s">
        <v>18</v>
      </c>
      <c r="D59" s="24" t="s">
        <v>139</v>
      </c>
      <c r="E59" s="22"/>
    </row>
    <row r="60" spans="1:5" ht="13.6" customHeight="1">
      <c r="A60" s="23" t="s">
        <v>8</v>
      </c>
      <c r="B60" s="23" t="s">
        <v>140</v>
      </c>
      <c r="C60" s="23" t="s">
        <v>18</v>
      </c>
      <c r="D60" s="24" t="s">
        <v>141</v>
      </c>
      <c r="E60" s="22"/>
    </row>
    <row r="61" spans="1:5" ht="13.6" customHeight="1">
      <c r="A61" s="23" t="s">
        <v>8</v>
      </c>
      <c r="B61" s="23" t="s">
        <v>142</v>
      </c>
      <c r="C61" s="23" t="s">
        <v>18</v>
      </c>
      <c r="D61" s="24" t="s">
        <v>143</v>
      </c>
      <c r="E61" s="22"/>
    </row>
    <row r="62" spans="1:5" ht="13.6" customHeight="1">
      <c r="A62" s="23" t="s">
        <v>8</v>
      </c>
      <c r="B62" s="23" t="s">
        <v>144</v>
      </c>
      <c r="C62" s="23" t="s">
        <v>18</v>
      </c>
      <c r="D62" s="24" t="s">
        <v>145</v>
      </c>
      <c r="E62" s="22"/>
    </row>
    <row r="63" spans="1:5" ht="13.6" customHeight="1">
      <c r="A63" s="23" t="s">
        <v>8</v>
      </c>
      <c r="B63" s="23" t="s">
        <v>146</v>
      </c>
      <c r="C63" s="23" t="s">
        <v>18</v>
      </c>
      <c r="D63" s="24" t="s">
        <v>147</v>
      </c>
      <c r="E63" s="22"/>
    </row>
    <row r="64" spans="1:5" ht="13.6" customHeight="1">
      <c r="A64" s="23" t="s">
        <v>8</v>
      </c>
      <c r="B64" s="23" t="s">
        <v>148</v>
      </c>
      <c r="C64" s="23" t="s">
        <v>18</v>
      </c>
      <c r="D64" s="24" t="s">
        <v>149</v>
      </c>
      <c r="E64" s="22"/>
    </row>
    <row r="65" spans="1:5" ht="13.6" customHeight="1">
      <c r="A65" s="23" t="s">
        <v>8</v>
      </c>
      <c r="B65" s="23" t="s">
        <v>150</v>
      </c>
      <c r="C65" s="23" t="s">
        <v>18</v>
      </c>
      <c r="D65" s="24" t="s">
        <v>151</v>
      </c>
      <c r="E65" s="22"/>
    </row>
    <row r="66" spans="1:5" ht="13.6" customHeight="1">
      <c r="A66" s="23" t="s">
        <v>8</v>
      </c>
      <c r="B66" s="23" t="s">
        <v>152</v>
      </c>
      <c r="C66" s="23" t="s">
        <v>18</v>
      </c>
      <c r="D66" s="24" t="s">
        <v>153</v>
      </c>
      <c r="E66" s="22"/>
    </row>
    <row r="67" spans="1:5" ht="13.6" customHeight="1">
      <c r="A67" s="23" t="s">
        <v>9</v>
      </c>
      <c r="B67" s="23" t="s">
        <v>154</v>
      </c>
      <c r="C67" s="23" t="s">
        <v>155</v>
      </c>
      <c r="D67" s="24" t="s">
        <v>156</v>
      </c>
      <c r="E67" s="22"/>
    </row>
    <row r="68" spans="1:5" ht="13.6" customHeight="1">
      <c r="A68" s="23" t="s">
        <v>9</v>
      </c>
      <c r="B68" s="23" t="s">
        <v>157</v>
      </c>
      <c r="C68" s="23" t="s">
        <v>21</v>
      </c>
      <c r="D68" s="24" t="s">
        <v>158</v>
      </c>
      <c r="E68" s="22"/>
    </row>
    <row r="69" spans="1:5" ht="13.6" customHeight="1">
      <c r="A69" s="23" t="s">
        <v>9</v>
      </c>
      <c r="B69" s="23" t="s">
        <v>159</v>
      </c>
      <c r="C69" s="23" t="s">
        <v>155</v>
      </c>
      <c r="D69" s="24" t="s">
        <v>160</v>
      </c>
      <c r="E69" s="22"/>
    </row>
    <row r="70" spans="1:5" ht="13.6" customHeight="1">
      <c r="A70" s="23" t="s">
        <v>9</v>
      </c>
      <c r="B70" s="23" t="s">
        <v>161</v>
      </c>
      <c r="C70" s="23" t="s">
        <v>21</v>
      </c>
      <c r="D70" s="24" t="s">
        <v>162</v>
      </c>
      <c r="E70" s="22"/>
    </row>
    <row r="71" spans="1:5" ht="13.6" customHeight="1">
      <c r="A71" s="23" t="s">
        <v>9</v>
      </c>
      <c r="B71" s="23" t="s">
        <v>163</v>
      </c>
      <c r="C71" s="23" t="s">
        <v>155</v>
      </c>
      <c r="D71" s="24" t="s">
        <v>164</v>
      </c>
      <c r="E71" s="22"/>
    </row>
    <row r="72" spans="1:5" ht="13.6" customHeight="1">
      <c r="A72" s="23" t="s">
        <v>9</v>
      </c>
      <c r="B72" s="23" t="s">
        <v>165</v>
      </c>
      <c r="C72" s="23" t="s">
        <v>21</v>
      </c>
      <c r="D72" s="24" t="s">
        <v>166</v>
      </c>
      <c r="E72" s="22"/>
    </row>
    <row r="73" spans="1:5" ht="13.6" customHeight="1">
      <c r="A73" s="23" t="s">
        <v>9</v>
      </c>
      <c r="B73" s="23" t="s">
        <v>167</v>
      </c>
      <c r="C73" s="23" t="s">
        <v>21</v>
      </c>
      <c r="D73" s="24" t="s">
        <v>168</v>
      </c>
      <c r="E73" s="22"/>
    </row>
    <row r="74" spans="1:5" ht="13.6" customHeight="1">
      <c r="A74" s="23" t="s">
        <v>9</v>
      </c>
      <c r="B74" s="23" t="s">
        <v>169</v>
      </c>
      <c r="C74" s="23" t="s">
        <v>155</v>
      </c>
      <c r="D74" s="24" t="s">
        <v>170</v>
      </c>
      <c r="E74" s="22"/>
    </row>
    <row r="75" spans="1:5" ht="28.8" customHeight="1">
      <c r="A75" s="23" t="s">
        <v>9</v>
      </c>
      <c r="B75" s="23" t="s">
        <v>171</v>
      </c>
      <c r="C75" s="23" t="s">
        <v>21</v>
      </c>
      <c r="D75" s="24" t="s">
        <v>172</v>
      </c>
      <c r="E75" s="22"/>
    </row>
    <row r="76" spans="1:5" ht="13.6" customHeight="1">
      <c r="A76" s="23" t="s">
        <v>9</v>
      </c>
      <c r="B76" s="23" t="s">
        <v>173</v>
      </c>
      <c r="C76" s="23" t="s">
        <v>21</v>
      </c>
      <c r="D76" s="24" t="s">
        <v>174</v>
      </c>
      <c r="E76" s="22"/>
    </row>
    <row r="77" spans="1:5" ht="13.6" customHeight="1">
      <c r="A77" s="23" t="s">
        <v>9</v>
      </c>
      <c r="B77" s="23" t="s">
        <v>175</v>
      </c>
      <c r="C77" s="23" t="s">
        <v>155</v>
      </c>
      <c r="D77" s="24" t="s">
        <v>176</v>
      </c>
      <c r="E77" s="22"/>
    </row>
    <row r="78" spans="1:5" ht="28.8" customHeight="1">
      <c r="A78" s="23" t="s">
        <v>9</v>
      </c>
      <c r="B78" s="23" t="s">
        <v>177</v>
      </c>
      <c r="C78" s="23" t="s">
        <v>21</v>
      </c>
      <c r="D78" s="24" t="s">
        <v>178</v>
      </c>
      <c r="E78" s="22"/>
    </row>
    <row r="79" spans="1:5" ht="13.6" customHeight="1">
      <c r="A79" s="23" t="s">
        <v>9</v>
      </c>
      <c r="B79" s="23" t="s">
        <v>179</v>
      </c>
      <c r="C79" s="23" t="s">
        <v>21</v>
      </c>
      <c r="D79" s="24" t="s">
        <v>180</v>
      </c>
      <c r="E79" s="22"/>
    </row>
    <row r="80" spans="1:5" ht="13.6" customHeight="1">
      <c r="A80" s="23" t="s">
        <v>9</v>
      </c>
      <c r="B80" s="23" t="s">
        <v>181</v>
      </c>
      <c r="C80" s="23" t="s">
        <v>155</v>
      </c>
      <c r="D80" s="24" t="s">
        <v>182</v>
      </c>
      <c r="E80" s="22"/>
    </row>
    <row r="81" spans="1:5" ht="28.8" customHeight="1">
      <c r="A81" s="23" t="s">
        <v>9</v>
      </c>
      <c r="B81" s="23" t="s">
        <v>183</v>
      </c>
      <c r="C81" s="23" t="s">
        <v>21</v>
      </c>
      <c r="D81" s="24" t="s">
        <v>184</v>
      </c>
      <c r="E81" s="22"/>
    </row>
    <row r="82" spans="1:5" ht="13.6" customHeight="1">
      <c r="A82" s="23" t="s">
        <v>9</v>
      </c>
      <c r="B82" s="23" t="s">
        <v>185</v>
      </c>
      <c r="C82" s="23" t="s">
        <v>21</v>
      </c>
      <c r="D82" s="24" t="s">
        <v>186</v>
      </c>
      <c r="E82" s="22"/>
    </row>
    <row r="83" spans="1:5" ht="13.6" customHeight="1">
      <c r="A83" s="23" t="s">
        <v>9</v>
      </c>
      <c r="B83" s="23" t="s">
        <v>187</v>
      </c>
      <c r="C83" s="23" t="s">
        <v>155</v>
      </c>
      <c r="D83" s="24" t="s">
        <v>188</v>
      </c>
      <c r="E83" s="22"/>
    </row>
    <row r="84" spans="1:5" ht="13.6" customHeight="1">
      <c r="A84" s="23" t="s">
        <v>9</v>
      </c>
      <c r="B84" s="23" t="s">
        <v>189</v>
      </c>
      <c r="C84" s="23" t="s">
        <v>21</v>
      </c>
      <c r="D84" s="24" t="s">
        <v>190</v>
      </c>
      <c r="E84" s="22"/>
    </row>
    <row r="85" spans="1:5" ht="13.6" customHeight="1">
      <c r="A85" s="23" t="s">
        <v>9</v>
      </c>
      <c r="B85" s="23" t="s">
        <v>191</v>
      </c>
      <c r="C85" s="23" t="s">
        <v>155</v>
      </c>
      <c r="D85" s="24" t="s">
        <v>192</v>
      </c>
      <c r="E85" s="22"/>
    </row>
    <row r="86" spans="1:5" ht="13.6" customHeight="1">
      <c r="A86" s="23" t="s">
        <v>9</v>
      </c>
      <c r="B86" s="23" t="s">
        <v>193</v>
      </c>
      <c r="C86" s="23" t="s">
        <v>21</v>
      </c>
      <c r="D86" s="24" t="s">
        <v>194</v>
      </c>
      <c r="E86" s="22"/>
    </row>
    <row r="87" spans="1:5" ht="13.6" customHeight="1">
      <c r="A87" s="23" t="s">
        <v>9</v>
      </c>
      <c r="B87" s="23" t="s">
        <v>195</v>
      </c>
      <c r="C87" s="23" t="s">
        <v>155</v>
      </c>
      <c r="D87" s="24" t="s">
        <v>196</v>
      </c>
      <c r="E87" s="22"/>
    </row>
    <row r="88" spans="1:5" ht="13.6" customHeight="1">
      <c r="A88" s="23" t="s">
        <v>9</v>
      </c>
      <c r="B88" s="23" t="s">
        <v>197</v>
      </c>
      <c r="C88" s="23" t="s">
        <v>21</v>
      </c>
      <c r="D88" s="24" t="s">
        <v>198</v>
      </c>
      <c r="E88" s="22"/>
    </row>
    <row r="89" spans="1:5" ht="43.25" customHeight="1">
      <c r="A89" s="23" t="s">
        <v>9</v>
      </c>
      <c r="B89" s="23" t="s">
        <v>199</v>
      </c>
      <c r="C89" s="23" t="s">
        <v>21</v>
      </c>
      <c r="D89" s="24" t="s">
        <v>200</v>
      </c>
      <c r="E89" s="22"/>
    </row>
  </sheetData>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X10"/>
  <sheetViews>
    <sheetView showGridLines="0" tabSelected="1" workbookViewId="0">
      <selection activeCell="D5" sqref="D5"/>
    </sheetView>
  </sheetViews>
  <sheetFormatPr defaultColWidth="8.86328125" defaultRowHeight="14.45" customHeight="1"/>
  <cols>
    <col min="1" max="1" width="8.86328125" style="4" customWidth="1"/>
    <col min="2" max="2" width="10.46484375" style="4" customWidth="1"/>
    <col min="3" max="11" width="8.86328125" style="4" customWidth="1"/>
    <col min="12" max="12" width="15.6640625" style="4" customWidth="1"/>
    <col min="13" max="13" width="6.86328125" style="4" customWidth="1"/>
    <col min="14" max="14" width="8.86328125" style="4" customWidth="1"/>
    <col min="15" max="15" width="12" style="4" customWidth="1"/>
    <col min="16" max="17" width="8.86328125" style="4" customWidth="1"/>
    <col min="18" max="18" width="16.19921875" style="4" customWidth="1"/>
    <col min="19" max="19" width="8.86328125" style="4" customWidth="1"/>
    <col min="20" max="20" width="15.6640625" style="4" customWidth="1"/>
    <col min="21" max="27" width="8.86328125" style="4" customWidth="1"/>
    <col min="28" max="28" width="15.6640625" style="4" customWidth="1"/>
    <col min="29" max="30" width="8.86328125" style="4" customWidth="1"/>
    <col min="31" max="31" width="12" style="4" customWidth="1"/>
    <col min="32" max="35" width="8.86328125" style="4" customWidth="1"/>
    <col min="36" max="36" width="16.6640625" style="4" customWidth="1"/>
    <col min="37" max="44" width="8.86328125" style="4" customWidth="1"/>
    <col min="45" max="46" width="9.86328125" style="4" customWidth="1"/>
    <col min="47" max="47" width="9.19921875" style="4" customWidth="1"/>
    <col min="48" max="48" width="9.86328125" style="4" customWidth="1"/>
    <col min="49" max="51" width="8.86328125" style="4" customWidth="1"/>
    <col min="52" max="16384" width="8.86328125" style="4"/>
  </cols>
  <sheetData>
    <row r="1" spans="1:50" ht="13.6" customHeight="1">
      <c r="A1" s="25" t="s">
        <v>17</v>
      </c>
      <c r="B1" s="25" t="s">
        <v>20</v>
      </c>
      <c r="C1" s="25" t="s">
        <v>23</v>
      </c>
      <c r="D1" s="25" t="s">
        <v>26</v>
      </c>
      <c r="E1" s="25" t="s">
        <v>28</v>
      </c>
      <c r="F1" s="25" t="s">
        <v>30</v>
      </c>
      <c r="G1" s="25" t="s">
        <v>32</v>
      </c>
      <c r="H1" s="25" t="s">
        <v>34</v>
      </c>
      <c r="I1" s="25" t="s">
        <v>37</v>
      </c>
      <c r="J1" s="25" t="s">
        <v>39</v>
      </c>
      <c r="K1" s="25" t="s">
        <v>41</v>
      </c>
      <c r="L1" s="25" t="s">
        <v>43</v>
      </c>
      <c r="M1" s="26" t="s">
        <v>45</v>
      </c>
      <c r="N1" s="26" t="s">
        <v>47</v>
      </c>
      <c r="O1" s="26" t="s">
        <v>49</v>
      </c>
      <c r="P1" s="26" t="s">
        <v>51</v>
      </c>
      <c r="Q1" s="26" t="s">
        <v>53</v>
      </c>
      <c r="R1" s="26" t="s">
        <v>56</v>
      </c>
      <c r="S1" s="26" t="s">
        <v>58</v>
      </c>
      <c r="T1" s="26" t="s">
        <v>60</v>
      </c>
      <c r="U1" s="27" t="s">
        <v>62</v>
      </c>
      <c r="V1" s="27" t="s">
        <v>64</v>
      </c>
      <c r="W1" s="27" t="s">
        <v>66</v>
      </c>
      <c r="X1" s="27" t="s">
        <v>68</v>
      </c>
      <c r="Y1" s="27" t="s">
        <v>70</v>
      </c>
      <c r="Z1" s="27" t="s">
        <v>72</v>
      </c>
      <c r="AA1" s="27" t="s">
        <v>74</v>
      </c>
      <c r="AB1" s="27" t="s">
        <v>76</v>
      </c>
      <c r="AC1" s="28" t="s">
        <v>78</v>
      </c>
      <c r="AD1" s="28" t="s">
        <v>80</v>
      </c>
      <c r="AE1" s="28" t="s">
        <v>82</v>
      </c>
      <c r="AF1" s="28" t="s">
        <v>84</v>
      </c>
      <c r="AG1" s="28" t="s">
        <v>86</v>
      </c>
      <c r="AH1" s="28" t="s">
        <v>88</v>
      </c>
      <c r="AI1" s="28" t="s">
        <v>90</v>
      </c>
      <c r="AJ1" s="28" t="s">
        <v>92</v>
      </c>
      <c r="AK1" s="29" t="s">
        <v>94</v>
      </c>
      <c r="AL1" s="29" t="s">
        <v>96</v>
      </c>
      <c r="AM1" s="29" t="s">
        <v>98</v>
      </c>
      <c r="AN1" s="29" t="s">
        <v>100</v>
      </c>
      <c r="AO1" s="29" t="s">
        <v>102</v>
      </c>
      <c r="AP1" s="29" t="s">
        <v>104</v>
      </c>
      <c r="AQ1" s="29" t="s">
        <v>106</v>
      </c>
      <c r="AR1" s="29" t="s">
        <v>108</v>
      </c>
      <c r="AS1" s="30" t="s">
        <v>110</v>
      </c>
      <c r="AT1" s="30" t="s">
        <v>113</v>
      </c>
      <c r="AU1" s="30" t="s">
        <v>116</v>
      </c>
      <c r="AV1" s="30" t="s">
        <v>118</v>
      </c>
      <c r="AW1" s="30" t="s">
        <v>120</v>
      </c>
      <c r="AX1" s="30" t="s">
        <v>122</v>
      </c>
    </row>
    <row r="2" spans="1:50" ht="13.6" customHeight="1">
      <c r="A2" s="23" t="s">
        <v>201</v>
      </c>
      <c r="B2" s="31">
        <v>1500</v>
      </c>
      <c r="C2" s="31">
        <v>21</v>
      </c>
      <c r="D2" s="31">
        <v>1.56</v>
      </c>
      <c r="E2" s="31">
        <v>0.16</v>
      </c>
      <c r="F2" s="31" cm="1">
        <f t="array" ref="F2">D2/E2</f>
        <v>9.75</v>
      </c>
      <c r="G2" s="31">
        <v>1E-3</v>
      </c>
      <c r="H2" s="31" cm="1">
        <f t="array" ref="H2">PI()*0.25*0.16*0.16</f>
        <v>2.0106192982974679E-2</v>
      </c>
      <c r="I2" s="31">
        <v>0</v>
      </c>
      <c r="J2" s="31" cm="1">
        <f t="array" ref="J2">(PI()*E2*D2)+(0.5*PI()*(E2^2))+J5</f>
        <v>0.82435391230196176</v>
      </c>
      <c r="K2" s="31">
        <v>1</v>
      </c>
      <c r="L2" s="32" t="s">
        <v>202</v>
      </c>
      <c r="M2" s="33">
        <v>0.63</v>
      </c>
      <c r="N2" s="31" cm="1">
        <f t="array" ref="N2">2*M2</f>
        <v>1.26</v>
      </c>
      <c r="O2" s="31">
        <v>16.5</v>
      </c>
      <c r="P2" s="31">
        <v>1</v>
      </c>
      <c r="Q2" s="31">
        <v>0</v>
      </c>
      <c r="R2" s="31">
        <v>0</v>
      </c>
      <c r="S2" s="31">
        <v>1.2</v>
      </c>
      <c r="T2" s="34" t="s">
        <v>202</v>
      </c>
      <c r="U2" s="31">
        <v>9.7500000000000003E-2</v>
      </c>
      <c r="V2" s="31">
        <v>0.19500000000000001</v>
      </c>
      <c r="W2" s="31" cm="1">
        <f t="array" ref="W2">(0.75^2)/U2</f>
        <v>5.7692307692307692</v>
      </c>
      <c r="X2" s="31">
        <v>1</v>
      </c>
      <c r="Y2" s="31">
        <v>0</v>
      </c>
      <c r="Z2" s="31">
        <v>1.43</v>
      </c>
      <c r="AA2" s="31">
        <v>1.2</v>
      </c>
      <c r="AB2" s="34" t="s">
        <v>202</v>
      </c>
      <c r="AC2" s="31">
        <v>5.1999999999999998E-2</v>
      </c>
      <c r="AD2" s="31">
        <v>0.104</v>
      </c>
      <c r="AE2" s="31" cm="1">
        <f t="array" ref="AE2">(0.4^2)/AC2</f>
        <v>3.0769230769230775</v>
      </c>
      <c r="AF2" s="31">
        <v>1</v>
      </c>
      <c r="AG2" s="31">
        <v>0</v>
      </c>
      <c r="AH2" s="31">
        <v>1.43</v>
      </c>
      <c r="AI2" s="31">
        <v>1.2</v>
      </c>
      <c r="AJ2" s="34" t="s">
        <v>202</v>
      </c>
      <c r="AK2" s="31">
        <v>0</v>
      </c>
      <c r="AL2" s="31">
        <v>0</v>
      </c>
      <c r="AM2" s="31">
        <v>0</v>
      </c>
      <c r="AN2" s="31">
        <v>0</v>
      </c>
      <c r="AO2" s="31">
        <v>0</v>
      </c>
      <c r="AP2" s="31">
        <v>0</v>
      </c>
      <c r="AQ2" s="31">
        <v>0</v>
      </c>
      <c r="AR2" s="34" t="s">
        <v>202</v>
      </c>
      <c r="AS2" s="31">
        <v>0</v>
      </c>
      <c r="AT2" s="31">
        <v>0</v>
      </c>
      <c r="AU2" s="31">
        <v>0</v>
      </c>
      <c r="AV2" s="31">
        <v>0</v>
      </c>
      <c r="AW2" s="31">
        <v>0</v>
      </c>
      <c r="AX2" s="31">
        <v>0</v>
      </c>
    </row>
    <row r="3" spans="1:50" ht="13.6" customHeight="1">
      <c r="A3" s="23" t="s">
        <v>203</v>
      </c>
      <c r="B3" s="31">
        <v>1500</v>
      </c>
      <c r="C3" s="31">
        <v>64</v>
      </c>
      <c r="D3" s="31">
        <v>8.3000000000000007</v>
      </c>
      <c r="E3" s="31">
        <v>1.2</v>
      </c>
      <c r="F3" s="31" cm="1">
        <f t="array" ref="F3">D3/E3</f>
        <v>6.9166666666666679</v>
      </c>
      <c r="G3" s="31">
        <v>1.016</v>
      </c>
      <c r="H3" s="31" cm="1">
        <f t="array" ref="H3">PI()*0.25*1.2*1.2</f>
        <v>1.1309733552923256</v>
      </c>
      <c r="I3" s="31">
        <v>0</v>
      </c>
      <c r="J3" s="31" cm="1">
        <f t="array" ref="J3">(PI()*E3*D3)+(0.5*PI()*(E3^2))</f>
        <v>33.552209540338993</v>
      </c>
      <c r="K3" s="31">
        <v>1</v>
      </c>
      <c r="L3" s="35" t="s">
        <v>204</v>
      </c>
      <c r="M3" s="33">
        <v>16.170000000000002</v>
      </c>
      <c r="N3" s="31">
        <v>32.340000000000003</v>
      </c>
      <c r="O3" s="31" cm="1">
        <f t="array" ref="O3">(11^2)/M3</f>
        <v>7.482993197278911</v>
      </c>
      <c r="P3" s="31">
        <v>0.67200000000000004</v>
      </c>
      <c r="Q3" s="31">
        <v>0</v>
      </c>
      <c r="R3" s="31">
        <v>0</v>
      </c>
      <c r="S3" s="31">
        <v>1.3</v>
      </c>
      <c r="T3" s="35" t="s">
        <v>204</v>
      </c>
      <c r="U3" s="33">
        <v>3.74</v>
      </c>
      <c r="V3" s="31">
        <v>7.48</v>
      </c>
      <c r="W3" s="31" cm="1">
        <f t="array" ref="W3">(3.4^2)/U3</f>
        <v>3.0909090909090904</v>
      </c>
      <c r="X3" s="31">
        <v>0.56999999999999995</v>
      </c>
      <c r="Y3" s="31">
        <v>0</v>
      </c>
      <c r="Z3" s="31" cm="1">
        <f t="array" ref="Z3">(2/3)*(1.4)+(1+X3+X3^2)/(1+X3)</f>
        <v>2.1402760084925689</v>
      </c>
      <c r="AA3" s="31">
        <v>1.3</v>
      </c>
      <c r="AB3" s="35" t="s">
        <v>204</v>
      </c>
      <c r="AC3" s="36">
        <v>1.81</v>
      </c>
      <c r="AD3" s="36">
        <v>3.62</v>
      </c>
      <c r="AE3" s="36" cm="1">
        <f t="array" ref="AE3">(2.72^2)/AC3</f>
        <v>4.0875138121546968</v>
      </c>
      <c r="AF3" s="36">
        <v>0.8</v>
      </c>
      <c r="AG3" s="33">
        <v>0</v>
      </c>
      <c r="AH3" s="31" cm="1">
        <f t="array" ref="AH3">(2/3)*(1.4)+(1+AF3+AF3^2)/(1+AF3)</f>
        <v>2.2888888888888892</v>
      </c>
      <c r="AI3" s="31">
        <v>1.1000000000000001</v>
      </c>
      <c r="AJ3" s="35" t="s">
        <v>204</v>
      </c>
      <c r="AK3" s="33">
        <v>0</v>
      </c>
      <c r="AL3" s="31">
        <v>0</v>
      </c>
      <c r="AM3" s="31">
        <v>0</v>
      </c>
      <c r="AN3" s="31">
        <v>0</v>
      </c>
      <c r="AO3" s="31">
        <v>0</v>
      </c>
      <c r="AP3" s="31">
        <v>0</v>
      </c>
      <c r="AQ3" s="31">
        <v>0</v>
      </c>
      <c r="AR3" s="35" t="s">
        <v>204</v>
      </c>
      <c r="AS3" s="33">
        <v>0</v>
      </c>
      <c r="AT3" s="31">
        <v>0</v>
      </c>
      <c r="AU3" s="31">
        <v>0</v>
      </c>
      <c r="AV3" s="31">
        <v>0</v>
      </c>
      <c r="AW3" s="31">
        <v>0</v>
      </c>
      <c r="AX3" s="31">
        <v>0</v>
      </c>
    </row>
    <row r="4" spans="1:50" ht="13.6" customHeight="1">
      <c r="A4" s="78" t="s">
        <v>205</v>
      </c>
      <c r="B4" s="79">
        <v>1500</v>
      </c>
      <c r="C4" s="79">
        <v>7</v>
      </c>
      <c r="D4" s="79">
        <v>0.5</v>
      </c>
      <c r="E4" s="79">
        <v>7.6200000000000004E-2</v>
      </c>
      <c r="F4" s="79" cm="1">
        <f t="array" ref="F4">D4/E4</f>
        <v>6.561679790026246</v>
      </c>
      <c r="G4" s="79">
        <v>1E-3</v>
      </c>
      <c r="H4" s="79" cm="1">
        <f t="array" ref="H4">PI()*0.25*6.5*6.5</f>
        <v>33.183072403542191</v>
      </c>
      <c r="I4" s="79">
        <v>0</v>
      </c>
      <c r="J4" s="79" cm="1">
        <f t="array" ref="J4">(PI()*E4*D4)+(0.5*PI()*(E4^2))</f>
        <v>0.12881541472552607</v>
      </c>
      <c r="K4" s="79">
        <v>1</v>
      </c>
      <c r="L4" s="83" t="s">
        <v>202</v>
      </c>
      <c r="M4" s="80">
        <v>0.2</v>
      </c>
      <c r="N4" s="79">
        <v>0.4</v>
      </c>
      <c r="O4" s="79">
        <v>5</v>
      </c>
      <c r="P4" s="79">
        <v>0.4</v>
      </c>
      <c r="Q4" s="79">
        <v>-25</v>
      </c>
      <c r="R4" s="79">
        <v>-25</v>
      </c>
      <c r="S4" s="79">
        <v>1.2</v>
      </c>
      <c r="T4" s="81" t="s">
        <v>202</v>
      </c>
      <c r="U4" s="80">
        <v>0.04</v>
      </c>
      <c r="V4" s="79">
        <v>0.08</v>
      </c>
      <c r="W4" s="79">
        <v>3.0625</v>
      </c>
      <c r="X4" s="79">
        <v>0.8</v>
      </c>
      <c r="Y4" s="79">
        <v>0</v>
      </c>
      <c r="Z4" s="79" cm="1">
        <f t="array" ref="Z4">(2/3)*(1.4)+(1+X4+X4^2)/(1+X4)</f>
        <v>2.2888888888888892</v>
      </c>
      <c r="AA4" s="79">
        <v>1.2</v>
      </c>
      <c r="AB4" s="82" t="s">
        <v>202</v>
      </c>
      <c r="AC4" s="80">
        <v>0.02</v>
      </c>
      <c r="AD4" s="79">
        <v>0.04</v>
      </c>
      <c r="AE4" s="79">
        <v>1.28</v>
      </c>
      <c r="AF4" s="79">
        <v>0.6</v>
      </c>
      <c r="AG4" s="79">
        <v>0</v>
      </c>
      <c r="AH4" s="79" cm="1">
        <f t="array" ref="AH4">(2/3)*(1.4)+(1+AF4+AF4^2)/(1+AF4)</f>
        <v>2.1583333333333332</v>
      </c>
      <c r="AI4" s="79">
        <v>1.2</v>
      </c>
      <c r="AJ4" s="82" t="s">
        <v>202</v>
      </c>
      <c r="AK4" s="33">
        <v>0</v>
      </c>
      <c r="AL4" s="31">
        <v>0</v>
      </c>
      <c r="AM4" s="31">
        <v>0</v>
      </c>
      <c r="AN4" s="31">
        <v>0</v>
      </c>
      <c r="AO4" s="31">
        <v>0</v>
      </c>
      <c r="AP4" s="31">
        <v>0</v>
      </c>
      <c r="AQ4" s="31">
        <v>0</v>
      </c>
      <c r="AR4" s="35" t="s">
        <v>206</v>
      </c>
      <c r="AS4" s="33">
        <v>0</v>
      </c>
      <c r="AT4" s="31">
        <v>0</v>
      </c>
      <c r="AU4" s="31">
        <v>0</v>
      </c>
      <c r="AV4" s="31">
        <v>0</v>
      </c>
      <c r="AW4" s="31">
        <v>0</v>
      </c>
      <c r="AX4" s="31">
        <v>0</v>
      </c>
    </row>
    <row r="5" spans="1:50" ht="13.6" customHeight="1">
      <c r="A5" s="37"/>
      <c r="B5" s="37"/>
      <c r="C5" s="37"/>
      <c r="D5" s="37"/>
      <c r="E5" s="37"/>
      <c r="F5" s="37"/>
      <c r="G5" s="37"/>
      <c r="H5" s="37"/>
      <c r="I5" s="37"/>
      <c r="J5" s="37"/>
      <c r="K5" s="37"/>
      <c r="L5" s="38"/>
      <c r="M5" s="39"/>
      <c r="N5" s="37"/>
      <c r="O5" s="37"/>
      <c r="P5" s="37"/>
      <c r="Q5" s="37"/>
      <c r="R5" s="37"/>
      <c r="S5" s="37"/>
      <c r="T5" s="38"/>
      <c r="U5" s="39"/>
      <c r="V5" s="37"/>
      <c r="W5" s="37"/>
      <c r="X5" s="37"/>
      <c r="Y5" s="37"/>
      <c r="Z5" s="37"/>
      <c r="AA5" s="37"/>
      <c r="AB5" s="38"/>
      <c r="AC5" s="39"/>
      <c r="AD5" s="37"/>
      <c r="AE5" s="37"/>
      <c r="AF5" s="37"/>
      <c r="AG5" s="37"/>
      <c r="AH5" s="37"/>
      <c r="AI5" s="37"/>
      <c r="AJ5" s="38"/>
      <c r="AK5" s="39"/>
      <c r="AL5" s="37"/>
      <c r="AM5" s="37"/>
      <c r="AN5" s="37"/>
      <c r="AO5" s="37"/>
      <c r="AP5" s="37"/>
      <c r="AQ5" s="37"/>
      <c r="AR5" s="38"/>
      <c r="AS5" s="39"/>
      <c r="AT5" s="37"/>
      <c r="AU5" s="37"/>
      <c r="AV5" s="37"/>
      <c r="AW5" s="37"/>
      <c r="AX5" s="37"/>
    </row>
    <row r="6" spans="1:50" ht="13.6" customHeight="1">
      <c r="A6" s="37"/>
      <c r="B6" s="37"/>
      <c r="C6" s="37"/>
      <c r="D6" s="37"/>
      <c r="E6" s="37"/>
      <c r="F6" s="37"/>
      <c r="G6" s="37"/>
      <c r="H6" s="37"/>
      <c r="I6" s="37"/>
      <c r="J6" s="37"/>
      <c r="K6" s="37"/>
      <c r="L6" s="38"/>
      <c r="M6" s="39"/>
      <c r="N6" s="37"/>
      <c r="O6" s="37"/>
      <c r="P6" s="37"/>
      <c r="Q6" s="37"/>
      <c r="R6" s="37"/>
      <c r="S6" s="37"/>
      <c r="T6" s="38"/>
      <c r="U6" s="39"/>
      <c r="V6" s="37"/>
      <c r="W6" s="37"/>
      <c r="X6" s="37"/>
      <c r="Y6" s="37"/>
      <c r="Z6" s="37"/>
      <c r="AA6" s="37"/>
      <c r="AB6" s="38"/>
      <c r="AC6" s="39"/>
      <c r="AD6" s="37"/>
      <c r="AE6" s="37"/>
      <c r="AF6" s="37"/>
      <c r="AG6" s="37"/>
      <c r="AH6" s="37"/>
      <c r="AI6" s="37"/>
      <c r="AJ6" s="38"/>
      <c r="AK6" s="39"/>
      <c r="AL6" s="37"/>
      <c r="AM6" s="37"/>
      <c r="AN6" s="37"/>
      <c r="AO6" s="37"/>
      <c r="AP6" s="37"/>
      <c r="AQ6" s="37"/>
      <c r="AR6" s="38"/>
      <c r="AS6" s="39"/>
      <c r="AT6" s="37"/>
      <c r="AU6" s="37"/>
      <c r="AV6" s="37"/>
      <c r="AW6" s="37"/>
      <c r="AX6" s="37"/>
    </row>
    <row r="7" spans="1:50" ht="13.6" customHeight="1">
      <c r="A7" s="37"/>
      <c r="B7" s="37"/>
      <c r="C7" s="37"/>
      <c r="D7" s="37"/>
      <c r="E7" s="37"/>
      <c r="F7" s="37"/>
      <c r="G7" s="37"/>
      <c r="H7" s="37"/>
      <c r="I7" s="37"/>
      <c r="J7" s="37"/>
      <c r="K7" s="37"/>
      <c r="L7" s="38"/>
      <c r="M7" s="39"/>
      <c r="N7" s="37"/>
      <c r="O7" s="37"/>
      <c r="P7" s="37"/>
      <c r="Q7" s="37"/>
      <c r="R7" s="37"/>
      <c r="S7" s="37"/>
      <c r="T7" s="38"/>
      <c r="U7" s="39"/>
      <c r="V7" s="37"/>
      <c r="W7" s="37"/>
      <c r="X7" s="37"/>
      <c r="Y7" s="37"/>
      <c r="Z7" s="37"/>
      <c r="AA7" s="37"/>
      <c r="AB7" s="38"/>
      <c r="AC7" s="39"/>
      <c r="AD7" s="37"/>
      <c r="AE7" s="37"/>
      <c r="AF7" s="37"/>
      <c r="AG7" s="37"/>
      <c r="AH7" s="37"/>
      <c r="AI7" s="37"/>
      <c r="AJ7" s="38"/>
      <c r="AK7" s="39"/>
      <c r="AL7" s="37"/>
      <c r="AM7" s="37"/>
      <c r="AN7" s="37"/>
      <c r="AO7" s="37"/>
      <c r="AP7" s="37"/>
      <c r="AQ7" s="37"/>
      <c r="AR7" s="38"/>
      <c r="AS7" s="39"/>
      <c r="AT7" s="37"/>
      <c r="AU7" s="37"/>
      <c r="AV7" s="37"/>
      <c r="AW7" s="37"/>
      <c r="AX7" s="37"/>
    </row>
    <row r="8" spans="1:50" ht="13.6" customHeight="1">
      <c r="A8" s="37"/>
      <c r="B8" s="37"/>
      <c r="C8" s="37"/>
      <c r="D8" s="37"/>
      <c r="E8" s="37"/>
      <c r="F8" s="37"/>
      <c r="G8" s="37"/>
      <c r="H8" s="37"/>
      <c r="I8" s="37"/>
      <c r="J8" s="37"/>
      <c r="K8" s="37"/>
      <c r="L8" s="38"/>
      <c r="M8" s="39"/>
      <c r="N8" s="37"/>
      <c r="O8" s="37"/>
      <c r="P8" s="37"/>
      <c r="Q8" s="37"/>
      <c r="R8" s="37"/>
      <c r="S8" s="37"/>
      <c r="T8" s="38"/>
      <c r="U8" s="39"/>
      <c r="V8" s="37"/>
      <c r="W8" s="37"/>
      <c r="X8" s="37"/>
      <c r="Y8" s="37"/>
      <c r="Z8" s="37"/>
      <c r="AA8" s="37"/>
      <c r="AB8" s="38"/>
      <c r="AC8" s="39"/>
      <c r="AD8" s="37"/>
      <c r="AE8" s="37"/>
      <c r="AF8" s="37"/>
      <c r="AG8" s="37"/>
      <c r="AH8" s="37"/>
      <c r="AI8" s="37"/>
      <c r="AJ8" s="38"/>
      <c r="AK8" s="39"/>
      <c r="AL8" s="37"/>
      <c r="AM8" s="37"/>
      <c r="AN8" s="37"/>
      <c r="AO8" s="37"/>
      <c r="AP8" s="37"/>
      <c r="AQ8" s="37"/>
      <c r="AR8" s="38"/>
      <c r="AS8" s="39"/>
      <c r="AT8" s="37"/>
      <c r="AU8" s="37"/>
      <c r="AV8" s="37"/>
      <c r="AW8" s="37"/>
      <c r="AX8" s="37"/>
    </row>
    <row r="9" spans="1:50" ht="13.6" customHeight="1">
      <c r="A9" s="37"/>
      <c r="B9" s="37"/>
      <c r="C9" s="37"/>
      <c r="D9" s="37"/>
      <c r="E9" s="37"/>
      <c r="F9" s="37"/>
      <c r="G9" s="37"/>
      <c r="H9" s="37"/>
      <c r="I9" s="37"/>
      <c r="J9" s="37"/>
      <c r="K9" s="37"/>
      <c r="L9" s="38"/>
      <c r="M9" s="39"/>
      <c r="N9" s="37"/>
      <c r="O9" s="37"/>
      <c r="P9" s="37"/>
      <c r="Q9" s="37"/>
      <c r="R9" s="37"/>
      <c r="S9" s="37"/>
      <c r="T9" s="38"/>
      <c r="U9" s="39"/>
      <c r="V9" s="37"/>
      <c r="W9" s="37"/>
      <c r="X9" s="37"/>
      <c r="Y9" s="37"/>
      <c r="Z9" s="37"/>
      <c r="AA9" s="37"/>
      <c r="AB9" s="38"/>
      <c r="AC9" s="39"/>
      <c r="AD9" s="37"/>
      <c r="AE9" s="37"/>
      <c r="AF9" s="37"/>
      <c r="AG9" s="37"/>
      <c r="AH9" s="37"/>
      <c r="AI9" s="37"/>
      <c r="AJ9" s="38"/>
      <c r="AK9" s="39"/>
      <c r="AL9" s="37"/>
      <c r="AM9" s="37"/>
      <c r="AN9" s="37"/>
      <c r="AO9" s="37"/>
      <c r="AP9" s="37"/>
      <c r="AQ9" s="37"/>
      <c r="AR9" s="38"/>
      <c r="AS9" s="39"/>
      <c r="AT9" s="37"/>
      <c r="AU9" s="37"/>
      <c r="AV9" s="37"/>
      <c r="AW9" s="37"/>
      <c r="AX9" s="37"/>
    </row>
    <row r="10" spans="1:50" ht="13.6" customHeight="1">
      <c r="A10" s="37"/>
      <c r="B10" s="37"/>
      <c r="C10" s="37"/>
      <c r="D10" s="37"/>
      <c r="E10" s="37"/>
      <c r="F10" s="37"/>
      <c r="G10" s="37"/>
      <c r="H10" s="37"/>
      <c r="I10" s="37"/>
      <c r="J10" s="37"/>
      <c r="K10" s="37"/>
      <c r="L10" s="40"/>
      <c r="M10" s="39"/>
      <c r="N10" s="37"/>
      <c r="O10" s="37"/>
      <c r="P10" s="37"/>
      <c r="Q10" s="37"/>
      <c r="R10" s="37"/>
      <c r="S10" s="37"/>
      <c r="T10" s="40"/>
      <c r="U10" s="39"/>
      <c r="V10" s="37"/>
      <c r="W10" s="37"/>
      <c r="X10" s="37"/>
      <c r="Y10" s="37"/>
      <c r="Z10" s="37"/>
      <c r="AA10" s="37"/>
      <c r="AB10" s="40"/>
      <c r="AC10" s="39"/>
      <c r="AD10" s="37"/>
      <c r="AE10" s="37"/>
      <c r="AF10" s="37"/>
      <c r="AG10" s="37"/>
      <c r="AH10" s="37"/>
      <c r="AI10" s="37"/>
      <c r="AJ10" s="40"/>
      <c r="AK10" s="39"/>
      <c r="AL10" s="37"/>
      <c r="AM10" s="37"/>
      <c r="AN10" s="37"/>
      <c r="AO10" s="37"/>
      <c r="AP10" s="37"/>
      <c r="AQ10" s="37"/>
      <c r="AR10" s="40"/>
      <c r="AS10" s="39"/>
      <c r="AT10" s="37"/>
      <c r="AU10" s="37"/>
      <c r="AV10" s="37"/>
      <c r="AW10" s="37"/>
      <c r="AX10" s="37"/>
    </row>
  </sheetData>
  <pageMargins left="0.7" right="0.7" top="0.75" bottom="0.75" header="0.3" footer="0.3"/>
  <pageSetup orientation="portrait"/>
  <headerFooter>
    <oddFooter>&amp;C&amp;"Helvetica Neue,Regular"&amp;12&amp;K000000&amp;P</oddFooter>
  </headerFooter>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Y10"/>
  <sheetViews>
    <sheetView showGridLines="0" topLeftCell="B1" workbookViewId="0"/>
  </sheetViews>
  <sheetFormatPr defaultColWidth="8.86328125" defaultRowHeight="14.45" customHeight="1"/>
  <cols>
    <col min="1" max="1" width="8.86328125" style="4" customWidth="1"/>
    <col min="2" max="2" width="11.86328125" style="4" customWidth="1"/>
    <col min="3" max="42" width="8.86328125" style="4" customWidth="1"/>
    <col min="43" max="43" width="11.86328125" style="4" customWidth="1"/>
    <col min="44" max="44" width="8.86328125" style="4" customWidth="1"/>
    <col min="45" max="45" width="9.86328125" style="4" customWidth="1"/>
    <col min="46" max="46" width="10.19921875" style="4" customWidth="1"/>
    <col min="47" max="47" width="8.86328125" style="4" customWidth="1"/>
    <col min="48" max="48" width="10.19921875" style="4" customWidth="1"/>
    <col min="49" max="49" width="11.86328125" style="4" customWidth="1"/>
    <col min="50" max="52" width="8.86328125" style="4" customWidth="1"/>
    <col min="53" max="16384" width="8.86328125" style="4"/>
  </cols>
  <sheetData>
    <row r="1" spans="1:51" ht="14.1" customHeight="1">
      <c r="A1" s="41" t="s">
        <v>17</v>
      </c>
      <c r="B1" s="41" t="s">
        <v>124</v>
      </c>
      <c r="C1" s="41" t="s">
        <v>126</v>
      </c>
      <c r="D1" s="41" t="s">
        <v>128</v>
      </c>
      <c r="E1" s="42" t="s">
        <v>207</v>
      </c>
      <c r="F1" s="42" t="s">
        <v>208</v>
      </c>
      <c r="G1" s="42" t="s">
        <v>209</v>
      </c>
      <c r="H1" s="42" t="s">
        <v>210</v>
      </c>
      <c r="I1" s="42" t="s">
        <v>211</v>
      </c>
      <c r="J1" s="42" t="s">
        <v>212</v>
      </c>
      <c r="K1" s="42" t="s">
        <v>213</v>
      </c>
      <c r="L1" s="42" t="s">
        <v>214</v>
      </c>
      <c r="M1" s="42" t="s">
        <v>215</v>
      </c>
      <c r="N1" s="42" t="s">
        <v>216</v>
      </c>
      <c r="O1" s="42" t="s">
        <v>217</v>
      </c>
      <c r="P1" s="42" t="s">
        <v>218</v>
      </c>
      <c r="Q1" s="42" t="s">
        <v>219</v>
      </c>
      <c r="R1" s="42" t="s">
        <v>220</v>
      </c>
      <c r="S1" s="42" t="s">
        <v>221</v>
      </c>
      <c r="T1" s="42" t="s">
        <v>222</v>
      </c>
      <c r="U1" s="42" t="s">
        <v>223</v>
      </c>
      <c r="V1" s="42" t="s">
        <v>224</v>
      </c>
      <c r="W1" s="41" t="s">
        <v>225</v>
      </c>
      <c r="X1" s="42" t="s">
        <v>226</v>
      </c>
      <c r="Y1" s="42" t="s">
        <v>227</v>
      </c>
      <c r="Z1" s="42" t="s">
        <v>228</v>
      </c>
      <c r="AA1" s="42" t="s">
        <v>229</v>
      </c>
      <c r="AB1" s="42" t="s">
        <v>230</v>
      </c>
      <c r="AC1" s="42" t="s">
        <v>231</v>
      </c>
      <c r="AD1" s="42" t="s">
        <v>232</v>
      </c>
      <c r="AE1" s="42" t="s">
        <v>233</v>
      </c>
      <c r="AF1" s="42" t="s">
        <v>234</v>
      </c>
      <c r="AG1" s="42" t="s">
        <v>235</v>
      </c>
      <c r="AH1" s="42" t="s">
        <v>236</v>
      </c>
      <c r="AI1" s="42" t="s">
        <v>237</v>
      </c>
      <c r="AJ1" s="42" t="s">
        <v>238</v>
      </c>
      <c r="AK1" s="42" t="s">
        <v>239</v>
      </c>
      <c r="AL1" s="42" t="s">
        <v>240</v>
      </c>
      <c r="AM1" s="42" t="s">
        <v>241</v>
      </c>
      <c r="AN1" s="42" t="s">
        <v>242</v>
      </c>
      <c r="AO1" s="42" t="s">
        <v>243</v>
      </c>
      <c r="AP1" s="41" t="s">
        <v>134</v>
      </c>
      <c r="AQ1" s="41" t="s">
        <v>136</v>
      </c>
      <c r="AR1" s="41" t="s">
        <v>138</v>
      </c>
      <c r="AS1" s="41" t="s">
        <v>140</v>
      </c>
      <c r="AT1" s="41" t="s">
        <v>142</v>
      </c>
      <c r="AU1" s="41" t="s">
        <v>144</v>
      </c>
      <c r="AV1" s="41" t="s">
        <v>146</v>
      </c>
      <c r="AW1" s="41" t="s">
        <v>148</v>
      </c>
      <c r="AX1" s="41" t="s">
        <v>150</v>
      </c>
      <c r="AY1" s="41" t="s">
        <v>152</v>
      </c>
    </row>
    <row r="2" spans="1:51" ht="14.55" customHeight="1">
      <c r="A2" s="43" t="s">
        <v>201</v>
      </c>
      <c r="B2" s="43" t="s">
        <v>244</v>
      </c>
      <c r="C2" s="44">
        <v>8.6999999999999994E-2</v>
      </c>
      <c r="D2" s="45">
        <v>0.30199999999999999</v>
      </c>
      <c r="E2" s="46">
        <v>-0.32438</v>
      </c>
      <c r="F2" s="46">
        <v>-0.21503</v>
      </c>
      <c r="G2" s="46">
        <v>-0.10081</v>
      </c>
      <c r="H2" s="46">
        <v>1.0503E-2</v>
      </c>
      <c r="I2" s="46">
        <v>0.12155000000000001</v>
      </c>
      <c r="J2" s="46">
        <v>0.24163000000000001</v>
      </c>
      <c r="K2" s="46">
        <v>0.34336</v>
      </c>
      <c r="L2" s="46">
        <v>0.45256000000000002</v>
      </c>
      <c r="M2" s="46">
        <v>0.56037000000000003</v>
      </c>
      <c r="N2" s="46">
        <v>0.66625000000000001</v>
      </c>
      <c r="O2" s="46">
        <v>0.76941999999999999</v>
      </c>
      <c r="P2" s="46">
        <v>0.86922999999999995</v>
      </c>
      <c r="Q2" s="46">
        <v>0.96386000000000005</v>
      </c>
      <c r="R2" s="46">
        <v>1.0441</v>
      </c>
      <c r="S2" s="46">
        <v>1.0743</v>
      </c>
      <c r="T2" s="46">
        <v>1.0807</v>
      </c>
      <c r="U2" s="46">
        <v>1.0379</v>
      </c>
      <c r="V2" s="46">
        <v>1.034</v>
      </c>
      <c r="W2" s="47" cm="1">
        <f t="array" ref="W2">MAX(E2:V2)</f>
        <v>1.0807</v>
      </c>
      <c r="X2" s="46">
        <v>4.4250999999999999E-2</v>
      </c>
      <c r="Y2" s="46">
        <v>3.3783000000000001E-2</v>
      </c>
      <c r="Z2" s="46">
        <v>2.8627E-2</v>
      </c>
      <c r="AA2" s="46">
        <v>2.5864000000000002E-2</v>
      </c>
      <c r="AB2" s="46">
        <v>2.4643000000000002E-2</v>
      </c>
      <c r="AC2" s="46">
        <v>2.5099E-2</v>
      </c>
      <c r="AD2" s="46">
        <v>2.5635000000000002E-2</v>
      </c>
      <c r="AE2" s="46">
        <v>2.7660000000000001E-2</v>
      </c>
      <c r="AF2" s="46">
        <v>3.0676999999999999E-2</v>
      </c>
      <c r="AG2" s="46">
        <v>3.4854999999999997E-2</v>
      </c>
      <c r="AH2" s="46">
        <v>4.0403000000000001E-2</v>
      </c>
      <c r="AI2" s="46">
        <v>4.759E-2</v>
      </c>
      <c r="AJ2" s="46">
        <v>5.7107999999999999E-2</v>
      </c>
      <c r="AK2" s="46">
        <v>7.0132E-2</v>
      </c>
      <c r="AL2" s="46">
        <v>9.0921000000000002E-2</v>
      </c>
      <c r="AM2" s="46">
        <v>0.11193</v>
      </c>
      <c r="AN2" s="46">
        <v>0.13253999999999999</v>
      </c>
      <c r="AO2" s="46">
        <v>0.15645000000000001</v>
      </c>
      <c r="AP2" s="48" cm="1">
        <f t="array" ref="AP2">MIN(X2:AO2)</f>
        <v>2.4643000000000002E-2</v>
      </c>
      <c r="AQ2" s="43" t="s">
        <v>245</v>
      </c>
      <c r="AR2" s="44">
        <v>8.6999999999999994E-2</v>
      </c>
      <c r="AS2" s="44">
        <v>0.30199999999999999</v>
      </c>
      <c r="AT2" s="43" t="s">
        <v>244</v>
      </c>
      <c r="AU2" s="44">
        <v>8.6999999999999994E-2</v>
      </c>
      <c r="AV2" s="44">
        <v>0.30199999999999999</v>
      </c>
      <c r="AW2" s="44">
        <v>0</v>
      </c>
      <c r="AX2" s="44">
        <v>0</v>
      </c>
      <c r="AY2" s="44">
        <v>0</v>
      </c>
    </row>
    <row r="3" spans="1:51" ht="14.1" customHeight="1">
      <c r="A3" s="43" t="s">
        <v>203</v>
      </c>
      <c r="B3" s="43" t="s">
        <v>246</v>
      </c>
      <c r="C3" s="44">
        <v>0.12</v>
      </c>
      <c r="D3" s="44">
        <v>0.3</v>
      </c>
      <c r="E3" s="49">
        <v>-0.3</v>
      </c>
      <c r="F3" s="49">
        <v>-0.2</v>
      </c>
      <c r="G3" s="49">
        <v>-0.1</v>
      </c>
      <c r="H3" s="49">
        <v>0</v>
      </c>
      <c r="I3" s="49">
        <v>0.1</v>
      </c>
      <c r="J3" s="49">
        <v>0.2</v>
      </c>
      <c r="K3" s="49">
        <v>0.3</v>
      </c>
      <c r="L3" s="49">
        <v>0.4</v>
      </c>
      <c r="M3" s="49">
        <v>0.4</v>
      </c>
      <c r="N3" s="49">
        <v>0.5</v>
      </c>
      <c r="O3" s="49">
        <v>0.6</v>
      </c>
      <c r="P3" s="49">
        <v>0.7</v>
      </c>
      <c r="Q3" s="49">
        <v>0.8</v>
      </c>
      <c r="R3" s="49">
        <v>0.9</v>
      </c>
      <c r="S3" s="49">
        <v>1</v>
      </c>
      <c r="T3" s="49">
        <v>1.1000000000000001</v>
      </c>
      <c r="U3" s="49">
        <v>1.2</v>
      </c>
      <c r="V3" s="49">
        <v>1.3</v>
      </c>
      <c r="W3" s="44">
        <v>1.3</v>
      </c>
      <c r="X3" s="50" cm="1">
        <f t="array" ref="X3">0.033686+(0.035*(-0.3^2))+(-0.0098*-0.3)</f>
        <v>3.9775999999999999E-2</v>
      </c>
      <c r="Y3" s="50" cm="1">
        <f t="array" ref="Y3">0.033686+(0.035*(-0.2^2))+(-0.0098*-0.2)</f>
        <v>3.7045999999999996E-2</v>
      </c>
      <c r="Z3" s="50" cm="1">
        <f t="array" ref="Z3">0.033686+(0.035*(-0.2^2))+(-0.0098*-0.2)</f>
        <v>3.7045999999999996E-2</v>
      </c>
      <c r="AA3" s="50">
        <v>3.3686000000000001E-2</v>
      </c>
      <c r="AB3" s="50">
        <v>3.3056000000000002E-2</v>
      </c>
      <c r="AC3" s="50">
        <v>3.3126000000000003E-2</v>
      </c>
      <c r="AD3" s="50">
        <v>3.3126000000000003E-2</v>
      </c>
      <c r="AE3" s="50">
        <v>3.5366000000000002E-2</v>
      </c>
      <c r="AF3" s="50">
        <v>3.7536E-2</v>
      </c>
      <c r="AG3" s="50">
        <v>4.0405999999999997E-2</v>
      </c>
      <c r="AH3" s="50">
        <v>4.3976000000000001E-2</v>
      </c>
      <c r="AI3" s="50">
        <v>4.8245999999999997E-2</v>
      </c>
      <c r="AJ3" s="50">
        <v>5.3215999999999999E-2</v>
      </c>
      <c r="AK3" s="50">
        <v>5.8886000000000001E-2</v>
      </c>
      <c r="AL3" s="50">
        <v>6.5255999999999995E-2</v>
      </c>
      <c r="AM3" s="50">
        <v>7.2326000000000001E-2</v>
      </c>
      <c r="AN3" s="50">
        <v>8.0096000000000001E-2</v>
      </c>
      <c r="AO3" s="51">
        <v>8.8566000000000006E-2</v>
      </c>
      <c r="AP3" s="48" cm="1">
        <f t="array" ref="AP3">MIN(X3:AO3)</f>
        <v>3.3056000000000002E-2</v>
      </c>
      <c r="AQ3" s="43" t="s">
        <v>246</v>
      </c>
      <c r="AR3" s="44">
        <v>0.12</v>
      </c>
      <c r="AS3" s="44">
        <v>0.3</v>
      </c>
      <c r="AT3" s="43" t="s">
        <v>246</v>
      </c>
      <c r="AU3" s="44">
        <v>0.12</v>
      </c>
      <c r="AV3" s="44">
        <v>0.3</v>
      </c>
      <c r="AW3" s="44">
        <v>0</v>
      </c>
      <c r="AX3" s="44">
        <v>0</v>
      </c>
      <c r="AY3" s="44">
        <v>0</v>
      </c>
    </row>
    <row r="4" spans="1:51" ht="13.6" customHeight="1">
      <c r="A4" s="43" t="s">
        <v>205</v>
      </c>
      <c r="B4" s="43" t="s">
        <v>247</v>
      </c>
      <c r="C4" s="44">
        <v>9.4E-2</v>
      </c>
      <c r="D4" s="44">
        <v>0.3</v>
      </c>
      <c r="E4" s="44">
        <v>-0.35049999999999998</v>
      </c>
      <c r="F4" s="44">
        <v>-0.25140000000000001</v>
      </c>
      <c r="G4" s="44">
        <v>-0.14929999999999999</v>
      </c>
      <c r="H4" s="44">
        <v>-3.1800000000000002E-2</v>
      </c>
      <c r="I4" s="44">
        <v>9.1200000000000003E-2</v>
      </c>
      <c r="J4" s="44">
        <v>0.21329999999999999</v>
      </c>
      <c r="K4" s="44">
        <v>0.30480000000000002</v>
      </c>
      <c r="L4" s="44">
        <v>0.318</v>
      </c>
      <c r="M4" s="44">
        <v>0.39250000000000002</v>
      </c>
      <c r="N4" s="44">
        <v>0.4889</v>
      </c>
      <c r="O4" s="44">
        <v>0.58550000000000002</v>
      </c>
      <c r="P4" s="44">
        <v>0.68079999999999996</v>
      </c>
      <c r="Q4" s="44">
        <v>0.77439999999999998</v>
      </c>
      <c r="R4" s="44">
        <v>0.87209999999999999</v>
      </c>
      <c r="S4" s="44">
        <v>0.97289999999999999</v>
      </c>
      <c r="T4" s="44">
        <v>1.0609999999999999</v>
      </c>
      <c r="U4" s="44">
        <v>1.1263000000000001</v>
      </c>
      <c r="V4" s="45">
        <v>0.91649999999999998</v>
      </c>
      <c r="W4" s="47" cm="1">
        <f t="array" ref="W4">MAX(E4:V4)</f>
        <v>1.1263000000000001</v>
      </c>
      <c r="X4" s="52">
        <v>9.5300000000000003E-3</v>
      </c>
      <c r="Y4" s="53">
        <v>8.5199999999999998E-3</v>
      </c>
      <c r="Z4" s="53">
        <v>7.4099999999999999E-3</v>
      </c>
      <c r="AA4" s="53">
        <v>5.8399999999999997E-3</v>
      </c>
      <c r="AB4" s="53">
        <v>5.4999999999999997E-3</v>
      </c>
      <c r="AC4" s="53">
        <v>5.0899999999999999E-3</v>
      </c>
      <c r="AD4" s="53">
        <v>5.0600000000000003E-3</v>
      </c>
      <c r="AE4" s="53">
        <v>7.43E-3</v>
      </c>
      <c r="AF4" s="53">
        <v>9.4800000000000006E-3</v>
      </c>
      <c r="AG4" s="53">
        <v>1.0330000000000001E-2</v>
      </c>
      <c r="AH4" s="53">
        <v>1.132E-2</v>
      </c>
      <c r="AI4" s="53">
        <v>1.256E-2</v>
      </c>
      <c r="AJ4" s="53">
        <v>1.4409999999999999E-2</v>
      </c>
      <c r="AK4" s="53">
        <v>1.634E-2</v>
      </c>
      <c r="AL4" s="53">
        <v>2.052E-2</v>
      </c>
      <c r="AM4" s="53">
        <v>2.4979999999999999E-2</v>
      </c>
      <c r="AN4" s="53">
        <v>3.1119999999999998E-2</v>
      </c>
      <c r="AO4" s="54">
        <v>7.1559999999999999E-2</v>
      </c>
      <c r="AP4" s="48" cm="1">
        <f t="array" ref="AP4">MIN(X4:AO4)</f>
        <v>5.0600000000000003E-3</v>
      </c>
      <c r="AQ4" s="43" t="s">
        <v>247</v>
      </c>
      <c r="AR4" s="44">
        <v>9.4E-2</v>
      </c>
      <c r="AS4" s="44">
        <v>0.3</v>
      </c>
      <c r="AT4" s="43" t="s">
        <v>247</v>
      </c>
      <c r="AU4" s="44">
        <v>9.4E-2</v>
      </c>
      <c r="AV4" s="44">
        <v>0.3</v>
      </c>
      <c r="AW4" s="44">
        <v>0</v>
      </c>
      <c r="AX4" s="44">
        <v>0</v>
      </c>
      <c r="AY4" s="44">
        <v>0</v>
      </c>
    </row>
    <row r="5" spans="1:51" ht="13.6" customHeight="1">
      <c r="A5" s="55"/>
      <c r="B5" s="55"/>
      <c r="C5" s="55"/>
      <c r="D5" s="55"/>
      <c r="E5" s="55"/>
      <c r="F5" s="55"/>
      <c r="G5" s="55"/>
      <c r="H5" s="55"/>
      <c r="I5" s="55"/>
      <c r="J5" s="55"/>
      <c r="K5" s="55"/>
      <c r="L5" s="55"/>
      <c r="M5" s="55"/>
      <c r="N5" s="55"/>
      <c r="O5" s="55"/>
      <c r="P5" s="55"/>
      <c r="Q5" s="55"/>
      <c r="R5" s="55"/>
      <c r="S5" s="55"/>
      <c r="T5" s="55"/>
      <c r="U5" s="55"/>
      <c r="V5" s="55"/>
      <c r="W5" s="55"/>
      <c r="X5" s="55"/>
      <c r="Y5" s="55"/>
      <c r="Z5" s="55"/>
      <c r="AA5" s="55"/>
      <c r="AB5" s="55"/>
      <c r="AC5" s="55"/>
      <c r="AD5" s="55"/>
      <c r="AE5" s="55"/>
      <c r="AF5" s="55"/>
      <c r="AG5" s="55"/>
      <c r="AH5" s="55"/>
      <c r="AI5" s="55"/>
      <c r="AJ5" s="55"/>
      <c r="AK5" s="55"/>
      <c r="AL5" s="55"/>
      <c r="AM5" s="55"/>
      <c r="AN5" s="55"/>
      <c r="AO5" s="55"/>
      <c r="AP5" s="55"/>
      <c r="AQ5" s="55"/>
      <c r="AR5" s="55"/>
      <c r="AS5" s="55"/>
      <c r="AT5" s="55"/>
      <c r="AU5" s="55"/>
      <c r="AV5" s="55"/>
      <c r="AW5" s="55"/>
      <c r="AX5" s="55"/>
      <c r="AY5" s="55"/>
    </row>
    <row r="6" spans="1:51" ht="13.6" customHeight="1">
      <c r="A6" s="55"/>
      <c r="B6" s="55"/>
      <c r="C6" s="55"/>
      <c r="D6" s="55"/>
      <c r="E6" s="55"/>
      <c r="F6" s="55"/>
      <c r="G6" s="55"/>
      <c r="H6" s="55"/>
      <c r="I6" s="55"/>
      <c r="J6" s="55"/>
      <c r="K6" s="55"/>
      <c r="L6" s="55"/>
      <c r="M6" s="55"/>
      <c r="N6" s="55"/>
      <c r="O6" s="55"/>
      <c r="P6" s="55"/>
      <c r="Q6" s="55"/>
      <c r="R6" s="55"/>
      <c r="S6" s="55"/>
      <c r="T6" s="55"/>
      <c r="U6" s="55"/>
      <c r="V6" s="55"/>
      <c r="W6" s="55"/>
      <c r="X6" s="55"/>
      <c r="Y6" s="55"/>
      <c r="Z6" s="55"/>
      <c r="AA6" s="55"/>
      <c r="AB6" s="55"/>
      <c r="AC6" s="55"/>
      <c r="AD6" s="55"/>
      <c r="AE6" s="55"/>
      <c r="AF6" s="55"/>
      <c r="AG6" s="55"/>
      <c r="AH6" s="55"/>
      <c r="AI6" s="55"/>
      <c r="AJ6" s="55"/>
      <c r="AK6" s="55"/>
      <c r="AL6" s="55"/>
      <c r="AM6" s="55"/>
      <c r="AN6" s="55"/>
      <c r="AO6" s="55"/>
      <c r="AP6" s="55"/>
      <c r="AQ6" s="55"/>
      <c r="AR6" s="55"/>
      <c r="AS6" s="55"/>
      <c r="AT6" s="55"/>
      <c r="AU6" s="55"/>
      <c r="AV6" s="55"/>
      <c r="AW6" s="55"/>
      <c r="AX6" s="55"/>
      <c r="AY6" s="55"/>
    </row>
    <row r="7" spans="1:51" ht="13.6" customHeight="1">
      <c r="A7" s="55"/>
      <c r="B7" s="55"/>
      <c r="C7" s="55"/>
      <c r="D7" s="55"/>
      <c r="E7" s="55"/>
      <c r="F7" s="55"/>
      <c r="G7" s="55"/>
      <c r="H7" s="55"/>
      <c r="I7" s="55"/>
      <c r="J7" s="55"/>
      <c r="K7" s="55"/>
      <c r="L7" s="55"/>
      <c r="M7" s="55"/>
      <c r="N7" s="55"/>
      <c r="O7" s="55"/>
      <c r="P7" s="55"/>
      <c r="Q7" s="55"/>
      <c r="R7" s="55"/>
      <c r="S7" s="55"/>
      <c r="T7" s="55"/>
      <c r="U7" s="55"/>
      <c r="V7" s="55"/>
      <c r="W7" s="55"/>
      <c r="X7" s="55"/>
      <c r="Y7" s="55"/>
      <c r="Z7" s="55"/>
      <c r="AA7" s="55"/>
      <c r="AB7" s="55"/>
      <c r="AC7" s="55"/>
      <c r="AD7" s="55"/>
      <c r="AE7" s="55"/>
      <c r="AF7" s="55"/>
      <c r="AG7" s="55"/>
      <c r="AH7" s="55"/>
      <c r="AI7" s="55"/>
      <c r="AJ7" s="55"/>
      <c r="AK7" s="55"/>
      <c r="AL7" s="55"/>
      <c r="AM7" s="55"/>
      <c r="AN7" s="55"/>
      <c r="AO7" s="55"/>
      <c r="AP7" s="55"/>
      <c r="AQ7" s="55"/>
      <c r="AR7" s="55"/>
      <c r="AS7" s="55"/>
      <c r="AT7" s="55"/>
      <c r="AU7" s="55"/>
      <c r="AV7" s="55"/>
      <c r="AW7" s="55"/>
      <c r="AX7" s="55"/>
      <c r="AY7" s="55"/>
    </row>
    <row r="8" spans="1:51" ht="13.6" customHeight="1">
      <c r="A8" s="55"/>
      <c r="B8" s="55"/>
      <c r="C8" s="55"/>
      <c r="D8" s="55"/>
      <c r="E8" s="55"/>
      <c r="F8" s="55"/>
      <c r="G8" s="55"/>
      <c r="H8" s="55"/>
      <c r="I8" s="55"/>
      <c r="J8" s="55"/>
      <c r="K8" s="55"/>
      <c r="L8" s="55"/>
      <c r="M8" s="55"/>
      <c r="N8" s="55"/>
      <c r="O8" s="55"/>
      <c r="P8" s="55"/>
      <c r="Q8" s="55"/>
      <c r="R8" s="55"/>
      <c r="S8" s="55"/>
      <c r="T8" s="55"/>
      <c r="U8" s="55"/>
      <c r="V8" s="55"/>
      <c r="W8" s="55"/>
      <c r="X8" s="55"/>
      <c r="Y8" s="55"/>
      <c r="Z8" s="55"/>
      <c r="AA8" s="55"/>
      <c r="AB8" s="55"/>
      <c r="AC8" s="55"/>
      <c r="AD8" s="55"/>
      <c r="AE8" s="55"/>
      <c r="AF8" s="55"/>
      <c r="AG8" s="55"/>
      <c r="AH8" s="55"/>
      <c r="AI8" s="55"/>
      <c r="AJ8" s="55"/>
      <c r="AK8" s="55"/>
      <c r="AL8" s="55"/>
      <c r="AM8" s="55"/>
      <c r="AN8" s="55"/>
      <c r="AO8" s="55"/>
      <c r="AP8" s="55"/>
      <c r="AQ8" s="55"/>
      <c r="AR8" s="55"/>
      <c r="AS8" s="55"/>
      <c r="AT8" s="55"/>
      <c r="AU8" s="55"/>
      <c r="AV8" s="55"/>
      <c r="AW8" s="55"/>
      <c r="AX8" s="55"/>
      <c r="AY8" s="55"/>
    </row>
    <row r="9" spans="1:51" ht="13.6" customHeight="1">
      <c r="A9" s="55"/>
      <c r="B9" s="55"/>
      <c r="C9" s="55"/>
      <c r="D9" s="55"/>
      <c r="E9" s="55"/>
      <c r="F9" s="55"/>
      <c r="G9" s="55"/>
      <c r="H9" s="55"/>
      <c r="I9" s="55"/>
      <c r="J9" s="55"/>
      <c r="K9" s="55"/>
      <c r="L9" s="55"/>
      <c r="M9" s="55"/>
      <c r="N9" s="55"/>
      <c r="O9" s="55"/>
      <c r="P9" s="55"/>
      <c r="Q9" s="55"/>
      <c r="R9" s="55"/>
      <c r="S9" s="55"/>
      <c r="T9" s="55"/>
      <c r="U9" s="55"/>
      <c r="V9" s="55"/>
      <c r="W9" s="55"/>
      <c r="X9" s="55"/>
      <c r="Y9" s="55"/>
      <c r="Z9" s="55"/>
      <c r="AA9" s="55"/>
      <c r="AB9" s="55"/>
      <c r="AC9" s="55"/>
      <c r="AD9" s="55"/>
      <c r="AE9" s="55"/>
      <c r="AF9" s="55"/>
      <c r="AG9" s="55"/>
      <c r="AH9" s="55"/>
      <c r="AI9" s="55"/>
      <c r="AJ9" s="55"/>
      <c r="AK9" s="55"/>
      <c r="AL9" s="55"/>
      <c r="AM9" s="55"/>
      <c r="AN9" s="55"/>
      <c r="AO9" s="55"/>
      <c r="AP9" s="55"/>
      <c r="AQ9" s="55"/>
      <c r="AR9" s="55"/>
      <c r="AS9" s="55"/>
      <c r="AT9" s="55"/>
      <c r="AU9" s="55"/>
      <c r="AV9" s="55"/>
      <c r="AW9" s="55"/>
      <c r="AX9" s="55"/>
      <c r="AY9" s="55"/>
    </row>
    <row r="10" spans="1:51" ht="13.6" customHeight="1">
      <c r="A10" s="55"/>
      <c r="B10" s="55"/>
      <c r="C10" s="55"/>
      <c r="D10" s="55"/>
      <c r="E10" s="55"/>
      <c r="F10" s="55"/>
      <c r="G10" s="55"/>
      <c r="H10" s="55"/>
      <c r="I10" s="55"/>
      <c r="J10" s="55"/>
      <c r="K10" s="55"/>
      <c r="L10" s="55"/>
      <c r="M10" s="55"/>
      <c r="N10" s="55"/>
      <c r="O10" s="55"/>
      <c r="P10" s="55"/>
      <c r="Q10" s="55"/>
      <c r="R10" s="55"/>
      <c r="S10" s="55"/>
      <c r="T10" s="55"/>
      <c r="U10" s="55"/>
      <c r="V10" s="55"/>
      <c r="W10" s="55"/>
      <c r="X10" s="55"/>
      <c r="Y10" s="55"/>
      <c r="Z10" s="55"/>
      <c r="AA10" s="55"/>
      <c r="AB10" s="55"/>
      <c r="AC10" s="55"/>
      <c r="AD10" s="55"/>
      <c r="AE10" s="55"/>
      <c r="AF10" s="55"/>
      <c r="AG10" s="55"/>
      <c r="AH10" s="55"/>
      <c r="AI10" s="55"/>
      <c r="AJ10" s="55"/>
      <c r="AK10" s="55"/>
      <c r="AL10" s="55"/>
      <c r="AM10" s="55"/>
      <c r="AN10" s="55"/>
      <c r="AO10" s="55"/>
      <c r="AP10" s="55"/>
      <c r="AQ10" s="55"/>
      <c r="AR10" s="55"/>
      <c r="AS10" s="55"/>
      <c r="AT10" s="55"/>
      <c r="AU10" s="55"/>
      <c r="AV10" s="55"/>
      <c r="AW10" s="55"/>
      <c r="AX10" s="55"/>
      <c r="AY10" s="55"/>
    </row>
  </sheetData>
  <pageMargins left="0.7" right="0.7" top="0.75" bottom="0.75" header="0.3" footer="0.3"/>
  <pageSetup orientation="portrait"/>
  <headerFooter>
    <oddFooter>&amp;C&amp;"Helvetica Neue,Regular"&amp;12&amp;K000000&amp;P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X56"/>
  <sheetViews>
    <sheetView showGridLines="0" workbookViewId="0"/>
  </sheetViews>
  <sheetFormatPr defaultColWidth="8.86328125" defaultRowHeight="14.45" customHeight="1"/>
  <cols>
    <col min="1" max="6" width="8.86328125" style="4" customWidth="1"/>
    <col min="7" max="7" width="10" style="4" customWidth="1"/>
    <col min="8" max="18" width="8.86328125" style="4" customWidth="1"/>
    <col min="19" max="20" width="10.19921875" style="4" customWidth="1"/>
    <col min="21" max="22" width="8.86328125" style="4" customWidth="1"/>
    <col min="23" max="23" width="10.46484375" style="4" customWidth="1"/>
    <col min="24" max="24" width="9.86328125" style="4" customWidth="1"/>
    <col min="25" max="25" width="8.86328125" style="4" customWidth="1"/>
    <col min="26" max="16384" width="8.86328125" style="4"/>
  </cols>
  <sheetData>
    <row r="1" spans="1:24" ht="14.45" customHeight="1">
      <c r="A1" s="56" t="s">
        <v>17</v>
      </c>
      <c r="B1" s="56" t="s">
        <v>154</v>
      </c>
      <c r="C1" s="56" t="s">
        <v>157</v>
      </c>
      <c r="D1" s="56" t="s">
        <v>159</v>
      </c>
      <c r="E1" s="56" t="s">
        <v>161</v>
      </c>
      <c r="F1" s="56" t="s">
        <v>163</v>
      </c>
      <c r="G1" s="57" t="s">
        <v>165</v>
      </c>
      <c r="H1" s="56" t="s">
        <v>167</v>
      </c>
      <c r="I1" s="56" t="s">
        <v>169</v>
      </c>
      <c r="J1" s="57" t="s">
        <v>171</v>
      </c>
      <c r="K1" s="56" t="s">
        <v>173</v>
      </c>
      <c r="L1" s="56" t="s">
        <v>175</v>
      </c>
      <c r="M1" s="57" t="s">
        <v>177</v>
      </c>
      <c r="N1" s="56" t="s">
        <v>179</v>
      </c>
      <c r="O1" s="56" t="s">
        <v>181</v>
      </c>
      <c r="P1" s="57" t="s">
        <v>183</v>
      </c>
      <c r="Q1" s="56" t="s">
        <v>185</v>
      </c>
      <c r="R1" s="56" t="s">
        <v>187</v>
      </c>
      <c r="S1" s="56" t="s">
        <v>189</v>
      </c>
      <c r="T1" s="56" t="s">
        <v>191</v>
      </c>
      <c r="U1" s="56" t="s">
        <v>193</v>
      </c>
      <c r="V1" s="56" t="s">
        <v>195</v>
      </c>
      <c r="W1" s="56" t="s">
        <v>197</v>
      </c>
      <c r="X1" s="56" t="s">
        <v>199</v>
      </c>
    </row>
    <row r="2" spans="1:24" ht="14.45" customHeight="1">
      <c r="A2" s="37" t="str" cm="1">
        <f t="array" aca="1" ref="A2" ca="1">Component_Data!A2</f>
        <v>Config1</v>
      </c>
      <c r="B2" s="31">
        <v>0</v>
      </c>
      <c r="C2" s="31">
        <v>0</v>
      </c>
      <c r="D2" s="31">
        <v>0</v>
      </c>
      <c r="E2" s="31">
        <v>0</v>
      </c>
      <c r="F2" s="31">
        <v>0</v>
      </c>
      <c r="G2" s="31">
        <v>0.45</v>
      </c>
      <c r="H2" s="31">
        <v>0</v>
      </c>
      <c r="I2" s="31">
        <v>0</v>
      </c>
      <c r="J2" s="31">
        <v>1.43</v>
      </c>
      <c r="K2" s="31">
        <v>0</v>
      </c>
      <c r="L2" s="31">
        <v>0</v>
      </c>
      <c r="M2" s="31">
        <v>1.43</v>
      </c>
      <c r="N2" s="31">
        <v>0</v>
      </c>
      <c r="O2" s="31">
        <v>0</v>
      </c>
      <c r="P2" s="37"/>
      <c r="Q2" s="31">
        <v>0</v>
      </c>
      <c r="R2" s="31">
        <v>0</v>
      </c>
      <c r="S2" s="31">
        <v>0</v>
      </c>
      <c r="T2" s="31">
        <v>0</v>
      </c>
      <c r="U2" s="31">
        <v>0</v>
      </c>
      <c r="V2" s="31">
        <v>0</v>
      </c>
      <c r="W2" s="31">
        <v>0</v>
      </c>
      <c r="X2" s="31">
        <v>0</v>
      </c>
    </row>
    <row r="3" spans="1:24" ht="14.45" customHeight="1">
      <c r="A3" s="37"/>
      <c r="B3" s="37"/>
      <c r="C3" s="37"/>
      <c r="D3" s="37"/>
      <c r="E3" s="37"/>
      <c r="F3" s="37"/>
      <c r="G3" s="37"/>
      <c r="H3" s="37"/>
      <c r="I3" s="37"/>
      <c r="J3" s="37"/>
      <c r="K3" s="37"/>
      <c r="L3" s="37"/>
      <c r="M3" s="37"/>
      <c r="N3" s="37"/>
      <c r="O3" s="37"/>
      <c r="P3" s="37"/>
      <c r="Q3" s="37"/>
      <c r="R3" s="37"/>
      <c r="S3" s="37"/>
      <c r="T3" s="37"/>
      <c r="U3" s="37"/>
      <c r="V3" s="37"/>
      <c r="W3" s="37"/>
      <c r="X3" s="37"/>
    </row>
    <row r="4" spans="1:24" ht="14.45" customHeight="1">
      <c r="A4" s="37"/>
      <c r="B4" s="37"/>
      <c r="C4" s="37"/>
      <c r="D4" s="37"/>
      <c r="E4" s="37"/>
      <c r="F4" s="37"/>
      <c r="G4" s="37"/>
      <c r="H4" s="37"/>
      <c r="I4" s="37"/>
      <c r="J4" s="37"/>
      <c r="K4" s="37"/>
      <c r="L4" s="37"/>
      <c r="M4" s="37"/>
      <c r="N4" s="37"/>
      <c r="O4" s="37"/>
      <c r="P4" s="37"/>
      <c r="Q4" s="37"/>
      <c r="R4" s="37"/>
      <c r="S4" s="37"/>
      <c r="T4" s="37"/>
      <c r="U4" s="37"/>
      <c r="V4" s="37"/>
      <c r="W4" s="37"/>
      <c r="X4" s="37"/>
    </row>
    <row r="5" spans="1:24" ht="14.45" customHeight="1">
      <c r="A5" s="37"/>
      <c r="B5" s="37"/>
      <c r="C5" s="37"/>
      <c r="D5" s="37"/>
      <c r="E5" s="37"/>
      <c r="F5" s="37"/>
      <c r="G5" s="37"/>
      <c r="H5" s="37"/>
      <c r="I5" s="37"/>
      <c r="J5" s="37"/>
      <c r="K5" s="37"/>
      <c r="L5" s="37"/>
      <c r="M5" s="37"/>
      <c r="N5" s="37"/>
      <c r="O5" s="37"/>
      <c r="P5" s="37"/>
      <c r="Q5" s="37"/>
      <c r="R5" s="37"/>
      <c r="S5" s="37"/>
      <c r="T5" s="37"/>
      <c r="U5" s="37"/>
      <c r="V5" s="37"/>
      <c r="W5" s="37"/>
      <c r="X5" s="37"/>
    </row>
    <row r="6" spans="1:24" ht="14.45" customHeight="1">
      <c r="A6" s="37"/>
      <c r="B6" s="37"/>
      <c r="C6" s="37"/>
      <c r="D6" s="37"/>
      <c r="E6" s="37"/>
      <c r="F6" s="37"/>
      <c r="G6" s="37"/>
      <c r="H6" s="37"/>
      <c r="I6" s="37"/>
      <c r="J6" s="37"/>
      <c r="K6" s="37"/>
      <c r="L6" s="37"/>
      <c r="M6" s="37"/>
      <c r="N6" s="37"/>
      <c r="O6" s="37"/>
      <c r="P6" s="37"/>
      <c r="Q6" s="37"/>
      <c r="R6" s="37"/>
      <c r="S6" s="37"/>
      <c r="T6" s="37"/>
      <c r="U6" s="37"/>
      <c r="V6" s="37"/>
      <c r="W6" s="37"/>
      <c r="X6" s="37"/>
    </row>
    <row r="7" spans="1:24" ht="14.45" customHeight="1">
      <c r="A7" s="37"/>
      <c r="B7" s="37"/>
      <c r="C7" s="37"/>
      <c r="D7" s="37"/>
      <c r="E7" s="37"/>
      <c r="F7" s="37"/>
      <c r="G7" s="37"/>
      <c r="H7" s="37"/>
      <c r="I7" s="37"/>
      <c r="J7" s="37"/>
      <c r="K7" s="37"/>
      <c r="L7" s="37"/>
      <c r="M7" s="37"/>
      <c r="N7" s="37"/>
      <c r="O7" s="37"/>
      <c r="P7" s="37"/>
      <c r="Q7" s="37"/>
      <c r="R7" s="37"/>
      <c r="S7" s="37"/>
      <c r="T7" s="37"/>
      <c r="U7" s="37"/>
      <c r="V7" s="37"/>
      <c r="W7" s="37"/>
      <c r="X7" s="37"/>
    </row>
    <row r="8" spans="1:24" ht="14.45" customHeight="1">
      <c r="A8" s="37"/>
      <c r="B8" s="37"/>
      <c r="C8" s="37"/>
      <c r="D8" s="37"/>
      <c r="E8" s="37"/>
      <c r="F8" s="37"/>
      <c r="G8" s="37"/>
      <c r="H8" s="37"/>
      <c r="I8" s="37"/>
      <c r="J8" s="37"/>
      <c r="K8" s="37"/>
      <c r="L8" s="37"/>
      <c r="M8" s="37"/>
      <c r="N8" s="37"/>
      <c r="O8" s="37"/>
      <c r="P8" s="37"/>
      <c r="Q8" s="37"/>
      <c r="R8" s="37"/>
      <c r="S8" s="37"/>
      <c r="T8" s="37"/>
      <c r="U8" s="37"/>
      <c r="V8" s="37"/>
      <c r="W8" s="37"/>
      <c r="X8" s="37"/>
    </row>
    <row r="9" spans="1:24" ht="14.45" customHeight="1">
      <c r="A9" s="37"/>
      <c r="B9" s="37"/>
      <c r="C9" s="37"/>
      <c r="D9" s="37"/>
      <c r="E9" s="37"/>
      <c r="F9" s="37"/>
      <c r="G9" s="37"/>
      <c r="H9" s="37"/>
      <c r="I9" s="37"/>
      <c r="J9" s="37"/>
      <c r="K9" s="37"/>
      <c r="L9" s="37"/>
      <c r="M9" s="37"/>
      <c r="N9" s="37"/>
      <c r="O9" s="37"/>
      <c r="P9" s="37"/>
      <c r="Q9" s="37"/>
      <c r="R9" s="37"/>
      <c r="S9" s="37"/>
      <c r="T9" s="37"/>
      <c r="U9" s="37"/>
      <c r="V9" s="37"/>
      <c r="W9" s="37"/>
      <c r="X9" s="37"/>
    </row>
    <row r="10" spans="1:24" ht="14.45" customHeight="1">
      <c r="A10" s="37"/>
      <c r="B10" s="37"/>
      <c r="C10" s="37"/>
      <c r="D10" s="37"/>
      <c r="E10" s="37"/>
      <c r="F10" s="37"/>
      <c r="G10" s="37"/>
      <c r="H10" s="37"/>
      <c r="I10" s="37"/>
      <c r="J10" s="37"/>
      <c r="K10" s="37"/>
      <c r="L10" s="37"/>
      <c r="M10" s="37"/>
      <c r="N10" s="37"/>
      <c r="O10" s="37"/>
      <c r="P10" s="37"/>
      <c r="Q10" s="37"/>
      <c r="R10" s="37"/>
      <c r="S10" s="37"/>
      <c r="T10" s="37"/>
      <c r="U10" s="37"/>
      <c r="V10" s="37"/>
      <c r="W10" s="37"/>
      <c r="X10" s="37"/>
    </row>
    <row r="11" spans="1:24" ht="14.45" customHeight="1">
      <c r="A11" s="37"/>
      <c r="B11" s="37"/>
      <c r="C11" s="37"/>
      <c r="D11" s="37"/>
      <c r="E11" s="37"/>
      <c r="F11" s="37"/>
      <c r="G11" s="37"/>
      <c r="H11" s="37"/>
      <c r="I11" s="37"/>
      <c r="J11" s="37"/>
      <c r="K11" s="37"/>
      <c r="L11" s="37"/>
      <c r="M11" s="37"/>
      <c r="N11" s="37"/>
      <c r="O11" s="37"/>
      <c r="P11" s="37"/>
      <c r="Q11" s="37"/>
      <c r="R11" s="37"/>
      <c r="S11" s="37"/>
      <c r="T11" s="37"/>
      <c r="U11" s="37"/>
      <c r="V11" s="37"/>
      <c r="W11" s="37"/>
      <c r="X11" s="37"/>
    </row>
    <row r="12" spans="1:24" ht="14.45" customHeight="1">
      <c r="A12" s="37"/>
      <c r="B12" s="37"/>
      <c r="C12" s="37"/>
      <c r="D12" s="37"/>
      <c r="E12" s="37"/>
      <c r="F12" s="37"/>
      <c r="G12" s="37"/>
      <c r="H12" s="37"/>
      <c r="I12" s="37"/>
      <c r="J12" s="37"/>
      <c r="K12" s="37"/>
      <c r="L12" s="37"/>
      <c r="M12" s="37"/>
      <c r="N12" s="37"/>
      <c r="O12" s="37"/>
      <c r="P12" s="37"/>
      <c r="Q12" s="37"/>
      <c r="R12" s="37"/>
      <c r="S12" s="37"/>
      <c r="T12" s="37"/>
      <c r="U12" s="37"/>
      <c r="V12" s="37"/>
      <c r="W12" s="37"/>
      <c r="X12" s="37"/>
    </row>
    <row r="13" spans="1:24" ht="14.45" customHeight="1">
      <c r="A13" s="37"/>
      <c r="B13" s="37"/>
      <c r="C13" s="37"/>
      <c r="D13" s="37"/>
      <c r="E13" s="37"/>
      <c r="F13" s="37"/>
      <c r="G13" s="37"/>
      <c r="H13" s="37"/>
      <c r="I13" s="37"/>
      <c r="J13" s="37"/>
      <c r="K13" s="37"/>
      <c r="L13" s="37"/>
      <c r="M13" s="37"/>
      <c r="N13" s="37"/>
      <c r="O13" s="37"/>
      <c r="P13" s="37"/>
      <c r="Q13" s="37"/>
      <c r="R13" s="37"/>
      <c r="S13" s="37"/>
      <c r="T13" s="37"/>
      <c r="U13" s="37"/>
      <c r="V13" s="37"/>
      <c r="W13" s="37"/>
      <c r="X13" s="37"/>
    </row>
    <row r="14" spans="1:24" ht="14.45" customHeight="1">
      <c r="A14" s="37"/>
      <c r="B14" s="37"/>
      <c r="C14" s="37"/>
      <c r="D14" s="37"/>
      <c r="E14" s="37"/>
      <c r="F14" s="37"/>
      <c r="G14" s="37"/>
      <c r="H14" s="37"/>
      <c r="I14" s="37"/>
      <c r="J14" s="37"/>
      <c r="K14" s="37"/>
      <c r="L14" s="37"/>
      <c r="M14" s="37"/>
      <c r="N14" s="37"/>
      <c r="O14" s="37"/>
      <c r="P14" s="37"/>
      <c r="Q14" s="37"/>
      <c r="R14" s="37"/>
      <c r="S14" s="37"/>
      <c r="T14" s="37"/>
      <c r="U14" s="37"/>
      <c r="V14" s="37"/>
      <c r="W14" s="37"/>
      <c r="X14" s="37"/>
    </row>
    <row r="15" spans="1:24" ht="14.45" customHeight="1">
      <c r="A15" s="37"/>
      <c r="B15" s="37"/>
      <c r="C15" s="37"/>
      <c r="D15" s="37"/>
      <c r="E15" s="37"/>
      <c r="F15" s="37"/>
      <c r="G15" s="37"/>
      <c r="H15" s="37"/>
      <c r="I15" s="37"/>
      <c r="J15" s="37"/>
      <c r="K15" s="37"/>
      <c r="L15" s="37"/>
      <c r="M15" s="37"/>
      <c r="N15" s="37"/>
      <c r="O15" s="37"/>
      <c r="P15" s="37"/>
      <c r="Q15" s="37"/>
      <c r="R15" s="37"/>
      <c r="S15" s="37"/>
      <c r="T15" s="37"/>
      <c r="U15" s="37"/>
      <c r="V15" s="37"/>
      <c r="W15" s="37"/>
      <c r="X15" s="37"/>
    </row>
    <row r="16" spans="1:24" ht="14.45" customHeight="1">
      <c r="A16" s="37"/>
      <c r="B16" s="37"/>
      <c r="C16" s="37"/>
      <c r="D16" s="37"/>
      <c r="E16" s="37"/>
      <c r="F16" s="37"/>
      <c r="G16" s="37"/>
      <c r="H16" s="37"/>
      <c r="I16" s="37"/>
      <c r="J16" s="37"/>
      <c r="K16" s="37"/>
      <c r="L16" s="37"/>
      <c r="M16" s="37"/>
      <c r="N16" s="37"/>
      <c r="O16" s="37"/>
      <c r="P16" s="37"/>
      <c r="Q16" s="37"/>
      <c r="R16" s="37"/>
      <c r="S16" s="37"/>
      <c r="T16" s="37"/>
      <c r="U16" s="37"/>
      <c r="V16" s="37"/>
      <c r="W16" s="37"/>
      <c r="X16" s="37"/>
    </row>
    <row r="17" spans="1:24" ht="14.45" customHeight="1">
      <c r="A17" s="37"/>
      <c r="B17" s="37"/>
      <c r="C17" s="37"/>
      <c r="D17" s="37"/>
      <c r="E17" s="37"/>
      <c r="F17" s="37"/>
      <c r="G17" s="37"/>
      <c r="H17" s="37"/>
      <c r="I17" s="37"/>
      <c r="J17" s="37"/>
      <c r="K17" s="37"/>
      <c r="L17" s="37"/>
      <c r="M17" s="37"/>
      <c r="N17" s="37"/>
      <c r="O17" s="37"/>
      <c r="P17" s="37"/>
      <c r="Q17" s="37"/>
      <c r="R17" s="37"/>
      <c r="S17" s="37"/>
      <c r="T17" s="37"/>
      <c r="U17" s="37"/>
      <c r="V17" s="37"/>
      <c r="W17" s="37"/>
      <c r="X17" s="37"/>
    </row>
    <row r="18" spans="1:24" ht="14.45" customHeight="1">
      <c r="A18" s="37"/>
      <c r="B18" s="37"/>
      <c r="C18" s="37"/>
      <c r="D18" s="37"/>
      <c r="E18" s="37"/>
      <c r="F18" s="37"/>
      <c r="G18" s="37"/>
      <c r="H18" s="37"/>
      <c r="I18" s="37"/>
      <c r="J18" s="37"/>
      <c r="K18" s="37"/>
      <c r="L18" s="37"/>
      <c r="M18" s="37"/>
      <c r="N18" s="37"/>
      <c r="O18" s="37"/>
      <c r="P18" s="37"/>
      <c r="Q18" s="37"/>
      <c r="R18" s="37"/>
      <c r="S18" s="37"/>
      <c r="T18" s="37"/>
      <c r="U18" s="37"/>
      <c r="V18" s="37"/>
      <c r="W18" s="37"/>
      <c r="X18" s="37"/>
    </row>
    <row r="19" spans="1:24" ht="14.45" customHeight="1">
      <c r="A19" s="37"/>
      <c r="B19" s="37"/>
      <c r="C19" s="37"/>
      <c r="D19" s="37"/>
      <c r="E19" s="37"/>
      <c r="F19" s="37"/>
      <c r="G19" s="37"/>
      <c r="H19" s="37"/>
      <c r="I19" s="37"/>
      <c r="J19" s="37"/>
      <c r="K19" s="37"/>
      <c r="L19" s="37"/>
      <c r="M19" s="37"/>
      <c r="N19" s="37"/>
      <c r="O19" s="37"/>
      <c r="P19" s="37"/>
      <c r="Q19" s="37"/>
      <c r="R19" s="37"/>
      <c r="S19" s="37"/>
      <c r="T19" s="37"/>
      <c r="U19" s="37"/>
      <c r="V19" s="37"/>
      <c r="W19" s="37"/>
      <c r="X19" s="37"/>
    </row>
    <row r="20" spans="1:24" ht="14.45" customHeight="1">
      <c r="A20" s="37"/>
      <c r="B20" s="37"/>
      <c r="C20" s="37"/>
      <c r="D20" s="37"/>
      <c r="E20" s="37"/>
      <c r="F20" s="37"/>
      <c r="G20" s="37"/>
      <c r="H20" s="37"/>
      <c r="I20" s="37"/>
      <c r="J20" s="37"/>
      <c r="K20" s="37"/>
      <c r="L20" s="37"/>
      <c r="M20" s="37"/>
      <c r="N20" s="37"/>
      <c r="O20" s="37"/>
      <c r="P20" s="37"/>
      <c r="Q20" s="37"/>
      <c r="R20" s="37"/>
      <c r="S20" s="37"/>
      <c r="T20" s="37"/>
      <c r="U20" s="37"/>
      <c r="V20" s="37"/>
      <c r="W20" s="37"/>
      <c r="X20" s="37"/>
    </row>
    <row r="21" spans="1:24" ht="14.45" customHeight="1">
      <c r="A21" s="58"/>
      <c r="B21" s="59"/>
      <c r="C21" s="59"/>
      <c r="D21" s="59"/>
      <c r="E21" s="59"/>
      <c r="F21" s="59"/>
      <c r="G21" s="59"/>
      <c r="H21" s="59"/>
      <c r="I21" s="59"/>
      <c r="J21" s="59"/>
      <c r="K21" s="59"/>
      <c r="L21" s="59"/>
      <c r="M21" s="59"/>
      <c r="N21" s="59"/>
      <c r="O21" s="59"/>
      <c r="P21" s="59"/>
      <c r="Q21" s="59"/>
      <c r="R21" s="59"/>
      <c r="S21" s="59"/>
      <c r="T21" s="59"/>
      <c r="U21" s="59"/>
      <c r="V21" s="59"/>
      <c r="W21" s="59"/>
      <c r="X21" s="60"/>
    </row>
    <row r="22" spans="1:24" ht="14.45" customHeight="1">
      <c r="A22" s="61"/>
      <c r="B22" s="61"/>
      <c r="C22" s="61"/>
      <c r="D22" s="61"/>
      <c r="E22" s="61"/>
      <c r="F22" s="61"/>
      <c r="G22" s="61"/>
      <c r="H22" s="61"/>
      <c r="I22" s="61"/>
      <c r="J22" s="61"/>
      <c r="K22" s="61"/>
      <c r="L22" s="61"/>
      <c r="M22" s="61"/>
      <c r="N22" s="61"/>
      <c r="O22" s="61"/>
      <c r="P22" s="61"/>
      <c r="Q22" s="61"/>
      <c r="R22" s="61"/>
      <c r="S22" s="61"/>
      <c r="T22" s="61"/>
      <c r="U22" s="61"/>
      <c r="V22" s="61"/>
      <c r="W22" s="61"/>
      <c r="X22" s="61"/>
    </row>
    <row r="23" spans="1:24" ht="14.45" customHeight="1">
      <c r="A23" s="62"/>
      <c r="B23" s="62"/>
      <c r="C23" s="62"/>
      <c r="D23" s="62"/>
      <c r="E23" s="62"/>
      <c r="F23" s="62"/>
      <c r="G23" s="62"/>
      <c r="H23" s="62"/>
      <c r="I23" s="62"/>
      <c r="J23" s="62"/>
      <c r="K23" s="62"/>
      <c r="L23" s="62"/>
      <c r="M23" s="62"/>
      <c r="N23" s="62"/>
      <c r="O23" s="62"/>
      <c r="P23" s="62"/>
      <c r="Q23" s="62"/>
      <c r="R23" s="62"/>
      <c r="S23" s="62"/>
      <c r="T23" s="62"/>
      <c r="U23" s="62"/>
      <c r="V23" s="62"/>
      <c r="W23" s="62"/>
      <c r="X23" s="62"/>
    </row>
    <row r="24" spans="1:24" ht="14.45" customHeight="1">
      <c r="A24" s="62"/>
      <c r="B24" s="62"/>
      <c r="C24" s="62"/>
      <c r="D24" s="62"/>
      <c r="E24" s="62"/>
      <c r="F24" s="62"/>
      <c r="G24" s="62"/>
      <c r="H24" s="62"/>
      <c r="I24" s="62"/>
      <c r="J24" s="62"/>
      <c r="K24" s="62"/>
      <c r="L24" s="62"/>
      <c r="M24" s="62"/>
      <c r="N24" s="62"/>
      <c r="O24" s="62"/>
      <c r="P24" s="62"/>
      <c r="Q24" s="62"/>
      <c r="R24" s="62"/>
      <c r="S24" s="62"/>
      <c r="T24" s="62"/>
      <c r="U24" s="62"/>
      <c r="V24" s="62"/>
      <c r="W24" s="62"/>
      <c r="X24" s="62"/>
    </row>
    <row r="25" spans="1:24" ht="14.45" customHeight="1">
      <c r="A25" s="62"/>
      <c r="B25" s="62"/>
      <c r="C25" s="62"/>
      <c r="D25" s="62"/>
      <c r="E25" s="62"/>
      <c r="F25" s="62"/>
      <c r="G25" s="62"/>
      <c r="H25" s="62"/>
      <c r="I25" s="62"/>
      <c r="J25" s="62"/>
      <c r="K25" s="62"/>
      <c r="L25" s="62"/>
      <c r="M25" s="62"/>
      <c r="N25" s="62"/>
      <c r="O25" s="62"/>
      <c r="P25" s="62"/>
      <c r="Q25" s="62"/>
      <c r="R25" s="62"/>
      <c r="S25" s="62"/>
      <c r="T25" s="62"/>
      <c r="U25" s="62"/>
      <c r="V25" s="62"/>
      <c r="W25" s="62"/>
      <c r="X25" s="62"/>
    </row>
    <row r="26" spans="1:24" ht="14.45" customHeight="1">
      <c r="A26" s="62"/>
      <c r="B26" s="62"/>
      <c r="C26" s="62"/>
      <c r="D26" s="62"/>
      <c r="E26" s="62"/>
      <c r="F26" s="62"/>
      <c r="G26" s="62"/>
      <c r="H26" s="62"/>
      <c r="I26" s="62"/>
      <c r="J26" s="62"/>
      <c r="K26" s="62"/>
      <c r="L26" s="62"/>
      <c r="M26" s="62"/>
      <c r="N26" s="62"/>
      <c r="O26" s="62"/>
      <c r="P26" s="62"/>
      <c r="Q26" s="62"/>
      <c r="R26" s="62"/>
      <c r="S26" s="62"/>
      <c r="T26" s="62"/>
      <c r="U26" s="62"/>
      <c r="V26" s="62"/>
      <c r="W26" s="62"/>
      <c r="X26" s="62"/>
    </row>
    <row r="27" spans="1:24" ht="14.45" customHeight="1">
      <c r="A27" s="62"/>
      <c r="B27" s="62"/>
      <c r="C27" s="62"/>
      <c r="D27" s="62"/>
      <c r="E27" s="62"/>
      <c r="F27" s="62"/>
      <c r="G27" s="62"/>
      <c r="H27" s="62"/>
      <c r="I27" s="62"/>
      <c r="J27" s="62"/>
      <c r="K27" s="62"/>
      <c r="L27" s="62"/>
      <c r="M27" s="62"/>
      <c r="N27" s="62"/>
      <c r="O27" s="62"/>
      <c r="P27" s="62"/>
      <c r="Q27" s="62"/>
      <c r="R27" s="62"/>
      <c r="S27" s="62"/>
      <c r="T27" s="62"/>
      <c r="U27" s="62"/>
      <c r="V27" s="62"/>
      <c r="W27" s="62"/>
      <c r="X27" s="62"/>
    </row>
    <row r="28" spans="1:24" ht="14.45" customHeight="1">
      <c r="A28" s="62"/>
      <c r="B28" s="62"/>
      <c r="C28" s="62"/>
      <c r="D28" s="62"/>
      <c r="E28" s="62"/>
      <c r="F28" s="62"/>
      <c r="G28" s="62"/>
      <c r="H28" s="62"/>
      <c r="I28" s="62"/>
      <c r="J28" s="62"/>
      <c r="K28" s="62"/>
      <c r="L28" s="62"/>
      <c r="M28" s="62"/>
      <c r="N28" s="62"/>
      <c r="O28" s="62"/>
      <c r="P28" s="62"/>
      <c r="Q28" s="62"/>
      <c r="R28" s="62"/>
      <c r="S28" s="62"/>
      <c r="T28" s="62"/>
      <c r="U28" s="62"/>
      <c r="V28" s="62"/>
      <c r="W28" s="62"/>
      <c r="X28" s="62"/>
    </row>
    <row r="29" spans="1:24" ht="14.45" customHeight="1">
      <c r="A29" s="62"/>
      <c r="B29" s="62"/>
      <c r="C29" s="62"/>
      <c r="D29" s="62"/>
      <c r="E29" s="62"/>
      <c r="F29" s="62"/>
      <c r="G29" s="62"/>
      <c r="H29" s="62"/>
      <c r="I29" s="62"/>
      <c r="J29" s="62"/>
      <c r="K29" s="62"/>
      <c r="L29" s="62"/>
      <c r="M29" s="62"/>
      <c r="N29" s="62"/>
      <c r="O29" s="62"/>
      <c r="P29" s="62"/>
      <c r="Q29" s="62"/>
      <c r="R29" s="62"/>
      <c r="S29" s="62"/>
      <c r="T29" s="62"/>
      <c r="U29" s="62"/>
      <c r="V29" s="62"/>
      <c r="W29" s="62"/>
      <c r="X29" s="62"/>
    </row>
    <row r="30" spans="1:24" ht="14.45" customHeight="1">
      <c r="A30" s="62"/>
      <c r="B30" s="62"/>
      <c r="C30" s="62"/>
      <c r="D30" s="62"/>
      <c r="E30" s="62"/>
      <c r="F30" s="62"/>
      <c r="G30" s="62"/>
      <c r="H30" s="62"/>
      <c r="I30" s="62"/>
      <c r="J30" s="62"/>
      <c r="K30" s="62"/>
      <c r="L30" s="62"/>
      <c r="M30" s="62"/>
      <c r="N30" s="62"/>
      <c r="O30" s="62"/>
      <c r="P30" s="62"/>
      <c r="Q30" s="62"/>
      <c r="R30" s="62"/>
      <c r="S30" s="62"/>
      <c r="T30" s="62"/>
      <c r="U30" s="62"/>
      <c r="V30" s="62"/>
      <c r="W30" s="62"/>
      <c r="X30" s="62"/>
    </row>
    <row r="31" spans="1:24" ht="14.45" customHeight="1">
      <c r="A31" s="62"/>
      <c r="B31" s="62"/>
      <c r="C31" s="62"/>
      <c r="D31" s="62"/>
      <c r="E31" s="62"/>
      <c r="F31" s="62"/>
      <c r="G31" s="62"/>
      <c r="H31" s="62"/>
      <c r="I31" s="62"/>
      <c r="J31" s="62"/>
      <c r="K31" s="62"/>
      <c r="L31" s="62"/>
      <c r="M31" s="62"/>
      <c r="N31" s="62"/>
      <c r="O31" s="62"/>
      <c r="P31" s="62"/>
      <c r="Q31" s="62"/>
      <c r="R31" s="62"/>
      <c r="S31" s="62"/>
      <c r="T31" s="62"/>
      <c r="U31" s="62"/>
      <c r="V31" s="62"/>
      <c r="W31" s="62"/>
      <c r="X31" s="62"/>
    </row>
    <row r="32" spans="1:24" ht="14.45" customHeight="1">
      <c r="A32" s="62"/>
      <c r="B32" s="62"/>
      <c r="C32" s="62"/>
      <c r="D32" s="62"/>
      <c r="E32" s="62"/>
      <c r="F32" s="62"/>
      <c r="G32" s="62"/>
      <c r="H32" s="62"/>
      <c r="I32" s="62"/>
      <c r="J32" s="62"/>
      <c r="K32" s="62"/>
      <c r="L32" s="62"/>
      <c r="M32" s="62"/>
      <c r="N32" s="62"/>
      <c r="O32" s="62"/>
      <c r="P32" s="62"/>
      <c r="Q32" s="62"/>
      <c r="R32" s="62"/>
      <c r="S32" s="62"/>
      <c r="T32" s="62"/>
      <c r="U32" s="62"/>
      <c r="V32" s="62"/>
      <c r="W32" s="62"/>
      <c r="X32" s="62"/>
    </row>
    <row r="33" spans="1:24" ht="14.45" customHeight="1">
      <c r="A33" s="62"/>
      <c r="B33" s="62"/>
      <c r="C33" s="62"/>
      <c r="D33" s="62"/>
      <c r="E33" s="62"/>
      <c r="F33" s="62"/>
      <c r="G33" s="62"/>
      <c r="H33" s="62"/>
      <c r="I33" s="62"/>
      <c r="J33" s="62"/>
      <c r="K33" s="62"/>
      <c r="L33" s="62"/>
      <c r="M33" s="62"/>
      <c r="N33" s="62"/>
      <c r="O33" s="62"/>
      <c r="P33" s="62"/>
      <c r="Q33" s="62"/>
      <c r="R33" s="62"/>
      <c r="S33" s="62"/>
      <c r="T33" s="62"/>
      <c r="U33" s="62"/>
      <c r="V33" s="62"/>
      <c r="W33" s="62"/>
      <c r="X33" s="62"/>
    </row>
    <row r="34" spans="1:24" ht="14.45" customHeight="1">
      <c r="A34" s="62"/>
      <c r="B34" s="62"/>
      <c r="C34" s="62"/>
      <c r="D34" s="62"/>
      <c r="E34" s="62"/>
      <c r="F34" s="62"/>
      <c r="G34" s="62"/>
      <c r="H34" s="62"/>
      <c r="I34" s="62"/>
      <c r="J34" s="62"/>
      <c r="K34" s="62"/>
      <c r="L34" s="62"/>
      <c r="M34" s="62"/>
      <c r="N34" s="62"/>
      <c r="O34" s="62"/>
      <c r="P34" s="62"/>
      <c r="Q34" s="62"/>
      <c r="R34" s="62"/>
      <c r="S34" s="62"/>
      <c r="T34" s="62"/>
      <c r="U34" s="62"/>
      <c r="V34" s="62"/>
      <c r="W34" s="62"/>
      <c r="X34" s="62"/>
    </row>
    <row r="35" spans="1:24" ht="14.45" customHeight="1">
      <c r="A35" s="62"/>
      <c r="B35" s="62"/>
      <c r="C35" s="62"/>
      <c r="D35" s="62"/>
      <c r="E35" s="62"/>
      <c r="F35" s="62"/>
      <c r="G35" s="62"/>
      <c r="H35" s="62"/>
      <c r="I35" s="62"/>
      <c r="J35" s="62"/>
      <c r="K35" s="62"/>
      <c r="L35" s="62"/>
      <c r="M35" s="62"/>
      <c r="N35" s="62"/>
      <c r="O35" s="62"/>
      <c r="P35" s="62"/>
      <c r="Q35" s="62"/>
      <c r="R35" s="62"/>
      <c r="S35" s="62"/>
      <c r="T35" s="62"/>
      <c r="U35" s="62"/>
      <c r="V35" s="62"/>
      <c r="W35" s="62"/>
      <c r="X35" s="62"/>
    </row>
    <row r="36" spans="1:24" ht="14.45" customHeight="1">
      <c r="A36" s="62"/>
      <c r="B36" s="62"/>
      <c r="C36" s="62"/>
      <c r="D36" s="62"/>
      <c r="E36" s="62"/>
      <c r="F36" s="62"/>
      <c r="G36" s="62"/>
      <c r="H36" s="62"/>
      <c r="I36" s="62"/>
      <c r="J36" s="62"/>
      <c r="K36" s="62"/>
      <c r="L36" s="62"/>
      <c r="M36" s="62"/>
      <c r="N36" s="62"/>
      <c r="O36" s="62"/>
      <c r="P36" s="62"/>
      <c r="Q36" s="62"/>
      <c r="R36" s="62"/>
      <c r="S36" s="62"/>
      <c r="T36" s="62"/>
      <c r="U36" s="62"/>
      <c r="V36" s="62"/>
      <c r="W36" s="62"/>
      <c r="X36" s="62"/>
    </row>
    <row r="37" spans="1:24" ht="14.45" customHeight="1">
      <c r="A37" s="62"/>
      <c r="B37" s="62"/>
      <c r="C37" s="62"/>
      <c r="D37" s="62"/>
      <c r="E37" s="62"/>
      <c r="F37" s="62"/>
      <c r="G37" s="62"/>
      <c r="H37" s="62"/>
      <c r="I37" s="62"/>
      <c r="J37" s="62"/>
      <c r="K37" s="62"/>
      <c r="L37" s="62"/>
      <c r="M37" s="62"/>
      <c r="N37" s="62"/>
      <c r="O37" s="62"/>
      <c r="P37" s="62"/>
      <c r="Q37" s="62"/>
      <c r="R37" s="62"/>
      <c r="S37" s="62"/>
      <c r="T37" s="62"/>
      <c r="U37" s="62"/>
      <c r="V37" s="62"/>
      <c r="W37" s="62"/>
      <c r="X37" s="62"/>
    </row>
    <row r="38" spans="1:24" ht="14.45" customHeight="1">
      <c r="A38" s="62"/>
      <c r="B38" s="62"/>
      <c r="C38" s="62"/>
      <c r="D38" s="62"/>
      <c r="E38" s="62"/>
      <c r="F38" s="62"/>
      <c r="G38" s="62"/>
      <c r="H38" s="62"/>
      <c r="I38" s="62"/>
      <c r="J38" s="62"/>
      <c r="K38" s="62"/>
      <c r="L38" s="62"/>
      <c r="M38" s="62"/>
      <c r="N38" s="62"/>
      <c r="O38" s="62"/>
      <c r="P38" s="62"/>
      <c r="Q38" s="62"/>
      <c r="R38" s="62"/>
      <c r="S38" s="62"/>
      <c r="T38" s="62"/>
      <c r="U38" s="62"/>
      <c r="V38" s="62"/>
      <c r="W38" s="62"/>
      <c r="X38" s="62"/>
    </row>
    <row r="39" spans="1:24" ht="14.45" customHeight="1">
      <c r="A39" s="62"/>
      <c r="B39" s="62"/>
      <c r="C39" s="62"/>
      <c r="D39" s="62"/>
      <c r="E39" s="62"/>
      <c r="F39" s="62"/>
      <c r="G39" s="62"/>
      <c r="H39" s="62"/>
      <c r="I39" s="62"/>
      <c r="J39" s="62"/>
      <c r="K39" s="62"/>
      <c r="L39" s="62"/>
      <c r="M39" s="62"/>
      <c r="N39" s="62"/>
      <c r="O39" s="62"/>
      <c r="P39" s="62"/>
      <c r="Q39" s="62"/>
      <c r="R39" s="62"/>
      <c r="S39" s="62"/>
      <c r="T39" s="62"/>
      <c r="U39" s="62"/>
      <c r="V39" s="62"/>
      <c r="W39" s="62"/>
      <c r="X39" s="62"/>
    </row>
    <row r="40" spans="1:24" ht="14.45" customHeight="1">
      <c r="A40" s="62"/>
      <c r="B40" s="62"/>
      <c r="C40" s="62"/>
      <c r="D40" s="62"/>
      <c r="E40" s="62"/>
      <c r="F40" s="62"/>
      <c r="G40" s="62"/>
      <c r="H40" s="62"/>
      <c r="I40" s="62"/>
      <c r="J40" s="62"/>
      <c r="K40" s="62"/>
      <c r="L40" s="62"/>
      <c r="M40" s="62"/>
      <c r="N40" s="62"/>
      <c r="O40" s="62"/>
      <c r="P40" s="62"/>
      <c r="Q40" s="62"/>
      <c r="R40" s="62"/>
      <c r="S40" s="62"/>
      <c r="T40" s="62"/>
      <c r="U40" s="62"/>
      <c r="V40" s="62"/>
      <c r="W40" s="62"/>
      <c r="X40" s="62"/>
    </row>
    <row r="41" spans="1:24" ht="14.45" customHeight="1">
      <c r="A41" s="62"/>
      <c r="B41" s="62"/>
      <c r="C41" s="62"/>
      <c r="D41" s="62"/>
      <c r="E41" s="62"/>
      <c r="F41" s="62"/>
      <c r="G41" s="62"/>
      <c r="H41" s="62"/>
      <c r="I41" s="62"/>
      <c r="J41" s="62"/>
      <c r="K41" s="62"/>
      <c r="L41" s="62"/>
      <c r="M41" s="62"/>
      <c r="N41" s="62"/>
      <c r="O41" s="62"/>
      <c r="P41" s="62"/>
      <c r="Q41" s="62"/>
      <c r="R41" s="62"/>
      <c r="S41" s="62"/>
      <c r="T41" s="62"/>
      <c r="U41" s="62"/>
      <c r="V41" s="62"/>
      <c r="W41" s="62"/>
      <c r="X41" s="62"/>
    </row>
    <row r="42" spans="1:24" ht="14.45" customHeight="1">
      <c r="A42" s="62"/>
      <c r="B42" s="62"/>
      <c r="C42" s="62"/>
      <c r="D42" s="62"/>
      <c r="E42" s="62"/>
      <c r="F42" s="62"/>
      <c r="G42" s="62"/>
      <c r="H42" s="62"/>
      <c r="I42" s="62"/>
      <c r="J42" s="62"/>
      <c r="K42" s="62"/>
      <c r="L42" s="62"/>
      <c r="M42" s="62"/>
      <c r="N42" s="62"/>
      <c r="O42" s="62"/>
      <c r="P42" s="62"/>
      <c r="Q42" s="62"/>
      <c r="R42" s="62"/>
      <c r="S42" s="62"/>
      <c r="T42" s="62"/>
      <c r="U42" s="62"/>
      <c r="V42" s="62"/>
      <c r="W42" s="62"/>
      <c r="X42" s="62"/>
    </row>
    <row r="43" spans="1:24" ht="14.45" customHeight="1">
      <c r="A43" s="62"/>
      <c r="B43" s="62"/>
      <c r="C43" s="62"/>
      <c r="D43" s="62"/>
      <c r="E43" s="62"/>
      <c r="F43" s="62"/>
      <c r="G43" s="62"/>
      <c r="H43" s="62"/>
      <c r="I43" s="62"/>
      <c r="J43" s="62"/>
      <c r="K43" s="62"/>
      <c r="L43" s="62"/>
      <c r="M43" s="62"/>
      <c r="N43" s="62"/>
      <c r="O43" s="62"/>
      <c r="P43" s="62"/>
      <c r="Q43" s="62"/>
      <c r="R43" s="62"/>
      <c r="S43" s="62"/>
      <c r="T43" s="62"/>
      <c r="U43" s="62"/>
      <c r="V43" s="62"/>
      <c r="W43" s="62"/>
      <c r="X43" s="62"/>
    </row>
    <row r="44" spans="1:24" ht="14.45" customHeight="1">
      <c r="A44" s="62"/>
      <c r="B44" s="62"/>
      <c r="C44" s="62"/>
      <c r="D44" s="62"/>
      <c r="E44" s="62"/>
      <c r="F44" s="62"/>
      <c r="G44" s="62"/>
      <c r="H44" s="62"/>
      <c r="I44" s="62"/>
      <c r="J44" s="62"/>
      <c r="K44" s="62"/>
      <c r="L44" s="62"/>
      <c r="M44" s="62"/>
      <c r="N44" s="62"/>
      <c r="O44" s="62"/>
      <c r="P44" s="62"/>
      <c r="Q44" s="62"/>
      <c r="R44" s="62"/>
      <c r="S44" s="62"/>
      <c r="T44" s="62"/>
      <c r="U44" s="62"/>
      <c r="V44" s="62"/>
      <c r="W44" s="62"/>
      <c r="X44" s="62"/>
    </row>
    <row r="45" spans="1:24" ht="14.45" customHeight="1">
      <c r="A45" s="62"/>
      <c r="B45" s="62"/>
      <c r="C45" s="62"/>
      <c r="D45" s="62"/>
      <c r="E45" s="62"/>
      <c r="F45" s="62"/>
      <c r="G45" s="62"/>
      <c r="H45" s="62"/>
      <c r="I45" s="62"/>
      <c r="J45" s="62"/>
      <c r="K45" s="62"/>
      <c r="L45" s="62"/>
      <c r="M45" s="62"/>
      <c r="N45" s="62"/>
      <c r="O45" s="62"/>
      <c r="P45" s="62"/>
      <c r="Q45" s="62"/>
      <c r="R45" s="62"/>
      <c r="S45" s="62"/>
      <c r="T45" s="62"/>
      <c r="U45" s="62"/>
      <c r="V45" s="62"/>
      <c r="W45" s="62"/>
      <c r="X45" s="62"/>
    </row>
    <row r="46" spans="1:24" ht="14.45" customHeight="1">
      <c r="A46" s="62"/>
      <c r="B46" s="62"/>
      <c r="C46" s="62"/>
      <c r="D46" s="62"/>
      <c r="E46" s="62"/>
      <c r="F46" s="62"/>
      <c r="G46" s="62"/>
      <c r="H46" s="62"/>
      <c r="I46" s="62"/>
      <c r="J46" s="62"/>
      <c r="K46" s="62"/>
      <c r="L46" s="62"/>
      <c r="M46" s="62"/>
      <c r="N46" s="62"/>
      <c r="O46" s="62"/>
      <c r="P46" s="62"/>
      <c r="Q46" s="62"/>
      <c r="R46" s="62"/>
      <c r="S46" s="62"/>
      <c r="T46" s="62"/>
      <c r="U46" s="62"/>
      <c r="V46" s="62"/>
      <c r="W46" s="62"/>
      <c r="X46" s="62"/>
    </row>
    <row r="47" spans="1:24" ht="14.45" customHeight="1">
      <c r="A47" s="62"/>
      <c r="B47" s="62"/>
      <c r="C47" s="62"/>
      <c r="D47" s="62"/>
      <c r="E47" s="62"/>
      <c r="F47" s="62"/>
      <c r="G47" s="62"/>
      <c r="H47" s="62"/>
      <c r="I47" s="62"/>
      <c r="J47" s="62"/>
      <c r="K47" s="62"/>
      <c r="L47" s="62"/>
      <c r="M47" s="62"/>
      <c r="N47" s="62"/>
      <c r="O47" s="62"/>
      <c r="P47" s="62"/>
      <c r="Q47" s="62"/>
      <c r="R47" s="62"/>
      <c r="S47" s="62"/>
      <c r="T47" s="62"/>
      <c r="U47" s="62"/>
      <c r="V47" s="62"/>
      <c r="W47" s="62"/>
      <c r="X47" s="62"/>
    </row>
    <row r="48" spans="1:24" ht="14.45" customHeight="1">
      <c r="A48" s="62"/>
      <c r="B48" s="62"/>
      <c r="C48" s="62"/>
      <c r="D48" s="62"/>
      <c r="E48" s="62"/>
      <c r="F48" s="62"/>
      <c r="G48" s="62"/>
      <c r="H48" s="62"/>
      <c r="I48" s="62"/>
      <c r="J48" s="62"/>
      <c r="K48" s="62"/>
      <c r="L48" s="62"/>
      <c r="M48" s="62"/>
      <c r="N48" s="62"/>
      <c r="O48" s="62"/>
      <c r="P48" s="62"/>
      <c r="Q48" s="62"/>
      <c r="R48" s="62"/>
      <c r="S48" s="62"/>
      <c r="T48" s="62"/>
      <c r="U48" s="62"/>
      <c r="V48" s="62"/>
      <c r="W48" s="62"/>
      <c r="X48" s="62"/>
    </row>
    <row r="49" spans="1:24" ht="14.45" customHeight="1">
      <c r="A49" s="62"/>
      <c r="B49" s="62"/>
      <c r="C49" s="62"/>
      <c r="D49" s="62"/>
      <c r="E49" s="62"/>
      <c r="F49" s="62"/>
      <c r="G49" s="62"/>
      <c r="H49" s="62"/>
      <c r="I49" s="62"/>
      <c r="J49" s="62"/>
      <c r="K49" s="62"/>
      <c r="L49" s="62"/>
      <c r="M49" s="62"/>
      <c r="N49" s="62"/>
      <c r="O49" s="62"/>
      <c r="P49" s="62"/>
      <c r="Q49" s="62"/>
      <c r="R49" s="62"/>
      <c r="S49" s="62"/>
      <c r="T49" s="62"/>
      <c r="U49" s="62"/>
      <c r="V49" s="62"/>
      <c r="W49" s="62"/>
      <c r="X49" s="62"/>
    </row>
    <row r="50" spans="1:24" ht="14.45" customHeight="1">
      <c r="A50" s="62"/>
      <c r="B50" s="62"/>
      <c r="C50" s="62"/>
      <c r="D50" s="62"/>
      <c r="E50" s="62"/>
      <c r="F50" s="62"/>
      <c r="G50" s="62"/>
      <c r="H50" s="62"/>
      <c r="I50" s="62"/>
      <c r="J50" s="62"/>
      <c r="K50" s="62"/>
      <c r="L50" s="62"/>
      <c r="M50" s="62"/>
      <c r="N50" s="62"/>
      <c r="O50" s="62"/>
      <c r="P50" s="62"/>
      <c r="Q50" s="62"/>
      <c r="R50" s="62"/>
      <c r="S50" s="62"/>
      <c r="T50" s="62"/>
      <c r="U50" s="62"/>
      <c r="V50" s="62"/>
      <c r="W50" s="62"/>
      <c r="X50" s="62"/>
    </row>
    <row r="51" spans="1:24" ht="14.45" customHeight="1">
      <c r="A51" s="62"/>
      <c r="B51" s="62"/>
      <c r="C51" s="62"/>
      <c r="D51" s="62"/>
      <c r="E51" s="62"/>
      <c r="F51" s="62"/>
      <c r="G51" s="62"/>
      <c r="H51" s="62"/>
      <c r="I51" s="62"/>
      <c r="J51" s="62"/>
      <c r="K51" s="62"/>
      <c r="L51" s="62"/>
      <c r="M51" s="62"/>
      <c r="N51" s="62"/>
      <c r="O51" s="62"/>
      <c r="P51" s="62"/>
      <c r="Q51" s="62"/>
      <c r="R51" s="62"/>
      <c r="S51" s="62"/>
      <c r="T51" s="62"/>
      <c r="U51" s="62"/>
      <c r="V51" s="62"/>
      <c r="W51" s="62"/>
      <c r="X51" s="62"/>
    </row>
    <row r="52" spans="1:24" ht="14.45" customHeight="1">
      <c r="A52" s="62"/>
      <c r="B52" s="62"/>
      <c r="C52" s="62"/>
      <c r="D52" s="62"/>
      <c r="E52" s="62"/>
      <c r="F52" s="62"/>
      <c r="G52" s="62"/>
      <c r="H52" s="62"/>
      <c r="I52" s="62"/>
      <c r="J52" s="62"/>
      <c r="K52" s="62"/>
      <c r="L52" s="62"/>
      <c r="M52" s="62"/>
      <c r="N52" s="62"/>
      <c r="O52" s="62"/>
      <c r="P52" s="62"/>
      <c r="Q52" s="62"/>
      <c r="R52" s="62"/>
      <c r="S52" s="62"/>
      <c r="T52" s="62"/>
      <c r="U52" s="62"/>
      <c r="V52" s="62"/>
      <c r="W52" s="62"/>
      <c r="X52" s="62"/>
    </row>
    <row r="53" spans="1:24" ht="14.45" customHeight="1">
      <c r="A53" s="62"/>
      <c r="B53" s="62"/>
      <c r="C53" s="62"/>
      <c r="D53" s="62"/>
      <c r="E53" s="62"/>
      <c r="F53" s="62"/>
      <c r="G53" s="62"/>
      <c r="H53" s="62"/>
      <c r="I53" s="62"/>
      <c r="J53" s="62"/>
      <c r="K53" s="62"/>
      <c r="L53" s="62"/>
      <c r="M53" s="62"/>
      <c r="N53" s="62"/>
      <c r="O53" s="62"/>
      <c r="P53" s="62"/>
      <c r="Q53" s="62"/>
      <c r="R53" s="62"/>
      <c r="S53" s="62"/>
      <c r="T53" s="62"/>
      <c r="U53" s="62"/>
      <c r="V53" s="62"/>
      <c r="W53" s="62"/>
      <c r="X53" s="62"/>
    </row>
    <row r="54" spans="1:24" ht="14.45" customHeight="1">
      <c r="A54" s="62"/>
      <c r="B54" s="62"/>
      <c r="C54" s="62"/>
      <c r="D54" s="62"/>
      <c r="E54" s="62"/>
      <c r="F54" s="62"/>
      <c r="G54" s="62"/>
      <c r="H54" s="62"/>
      <c r="I54" s="62"/>
      <c r="J54" s="62"/>
      <c r="K54" s="62"/>
      <c r="L54" s="62"/>
      <c r="M54" s="62"/>
      <c r="N54" s="62"/>
      <c r="O54" s="62"/>
      <c r="P54" s="62"/>
      <c r="Q54" s="62"/>
      <c r="R54" s="62"/>
      <c r="S54" s="62"/>
      <c r="T54" s="62"/>
      <c r="U54" s="62"/>
      <c r="V54" s="62"/>
      <c r="W54" s="62"/>
      <c r="X54" s="62"/>
    </row>
    <row r="55" spans="1:24" ht="14.45" customHeight="1">
      <c r="A55" s="62"/>
      <c r="B55" s="62"/>
      <c r="C55" s="62"/>
      <c r="D55" s="62"/>
      <c r="E55" s="62"/>
      <c r="F55" s="62"/>
      <c r="G55" s="62"/>
      <c r="H55" s="62"/>
      <c r="I55" s="62"/>
      <c r="J55" s="62"/>
      <c r="K55" s="62"/>
      <c r="L55" s="62"/>
      <c r="M55" s="62"/>
      <c r="N55" s="62"/>
      <c r="O55" s="62"/>
      <c r="P55" s="62"/>
      <c r="Q55" s="62"/>
      <c r="R55" s="62"/>
      <c r="S55" s="62"/>
      <c r="T55" s="62"/>
      <c r="U55" s="62"/>
      <c r="V55" s="62"/>
      <c r="W55" s="62"/>
      <c r="X55" s="62"/>
    </row>
    <row r="56" spans="1:24" ht="14.45" customHeight="1">
      <c r="A56" s="62"/>
      <c r="B56" s="62"/>
      <c r="C56" s="62"/>
      <c r="D56" s="62"/>
      <c r="E56" s="62"/>
      <c r="F56" s="62"/>
      <c r="G56" s="62"/>
      <c r="H56" s="62"/>
      <c r="I56" s="62"/>
      <c r="J56" s="62"/>
      <c r="K56" s="62"/>
      <c r="L56" s="62"/>
      <c r="M56" s="62"/>
      <c r="N56" s="62"/>
      <c r="O56" s="62"/>
      <c r="P56" s="62"/>
      <c r="Q56" s="62"/>
      <c r="R56" s="62"/>
      <c r="S56" s="62"/>
      <c r="T56" s="62"/>
      <c r="U56" s="62"/>
      <c r="V56" s="62"/>
      <c r="W56" s="62"/>
      <c r="X56" s="62"/>
    </row>
  </sheetData>
  <pageMargins left="0.7" right="0.7" top="0.75" bottom="0.75" header="0.3" footer="0.3"/>
  <pageSetup orientation="portrait"/>
  <headerFooter>
    <oddFooter>&amp;C&amp;"Helvetica Neue,Regular"&amp;12&amp;K000000&amp;P</oddFooter>
  </headerFooter>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10"/>
  <sheetViews>
    <sheetView showGridLines="0" workbookViewId="0"/>
  </sheetViews>
  <sheetFormatPr defaultColWidth="8.86328125" defaultRowHeight="14.45" customHeight="1"/>
  <cols>
    <col min="1" max="1" width="13.19921875" style="4" customWidth="1"/>
    <col min="2" max="2" width="15.6640625" style="4" customWidth="1"/>
    <col min="3" max="3" width="8.19921875" style="4" customWidth="1"/>
    <col min="4" max="4" width="10.86328125" style="4" customWidth="1"/>
    <col min="5" max="5" width="9.33203125" style="4" customWidth="1"/>
    <col min="6" max="8" width="14.19921875" style="4" customWidth="1"/>
    <col min="9" max="9" width="8.86328125" style="4" customWidth="1"/>
    <col min="10" max="16384" width="8.86328125" style="4"/>
  </cols>
  <sheetData>
    <row r="1" spans="1:8" ht="13.6" customHeight="1">
      <c r="A1" s="19" t="s">
        <v>202</v>
      </c>
      <c r="B1" s="19" t="s">
        <v>248</v>
      </c>
      <c r="C1" s="19" t="s">
        <v>249</v>
      </c>
      <c r="D1" s="19" t="s">
        <v>250</v>
      </c>
      <c r="E1" s="19" t="s">
        <v>251</v>
      </c>
      <c r="F1" s="63" t="s">
        <v>204</v>
      </c>
      <c r="G1" s="63" t="s">
        <v>206</v>
      </c>
      <c r="H1" s="64" t="s">
        <v>252</v>
      </c>
    </row>
    <row r="2" spans="1:8" ht="13.6" customHeight="1">
      <c r="A2" s="65">
        <v>20.8</v>
      </c>
      <c r="B2" s="65">
        <v>60</v>
      </c>
      <c r="C2" s="65">
        <v>1240</v>
      </c>
      <c r="D2" s="65">
        <v>800</v>
      </c>
      <c r="E2" s="65">
        <v>96.1</v>
      </c>
      <c r="F2" s="66">
        <v>2780</v>
      </c>
      <c r="G2" s="66">
        <v>2700</v>
      </c>
      <c r="H2" s="65">
        <v>0</v>
      </c>
    </row>
    <row r="3" spans="1:8" ht="13.6" customHeight="1">
      <c r="A3" s="67" t="s">
        <v>253</v>
      </c>
      <c r="B3" s="67" t="s">
        <v>253</v>
      </c>
      <c r="C3" s="67" t="s">
        <v>253</v>
      </c>
      <c r="D3" s="67" t="s">
        <v>253</v>
      </c>
      <c r="E3" s="67" t="s">
        <v>253</v>
      </c>
      <c r="F3" s="67" t="s">
        <v>253</v>
      </c>
      <c r="G3" s="67" t="s">
        <v>253</v>
      </c>
      <c r="H3" s="67" t="s">
        <v>253</v>
      </c>
    </row>
    <row r="4" spans="1:8" ht="13.6" customHeight="1">
      <c r="A4" s="68"/>
      <c r="B4" s="68"/>
      <c r="C4" s="68"/>
      <c r="D4" s="68"/>
      <c r="E4" s="68"/>
      <c r="F4" s="68"/>
      <c r="G4" s="68"/>
      <c r="H4" s="68"/>
    </row>
    <row r="5" spans="1:8" ht="13.6" customHeight="1">
      <c r="A5" s="62"/>
      <c r="B5" s="62"/>
      <c r="C5" s="62"/>
      <c r="D5" s="62"/>
      <c r="E5" s="62"/>
      <c r="F5" s="62"/>
      <c r="G5" s="62"/>
      <c r="H5" s="62"/>
    </row>
    <row r="6" spans="1:8" ht="13.6" customHeight="1">
      <c r="A6" s="62"/>
      <c r="B6" s="62"/>
      <c r="C6" s="62"/>
      <c r="D6" s="62"/>
      <c r="E6" s="62"/>
      <c r="F6" s="62"/>
      <c r="G6" s="62"/>
      <c r="H6" s="62"/>
    </row>
    <row r="7" spans="1:8" ht="13.6" customHeight="1">
      <c r="A7" s="62"/>
      <c r="B7" s="62"/>
      <c r="C7" s="62"/>
      <c r="D7" s="62"/>
      <c r="E7" s="62"/>
      <c r="F7" s="62"/>
      <c r="G7" s="62"/>
      <c r="H7" s="62"/>
    </row>
    <row r="8" spans="1:8" ht="13.6" customHeight="1">
      <c r="A8" s="62"/>
      <c r="B8" s="62"/>
      <c r="C8" s="62"/>
      <c r="D8" s="62"/>
      <c r="E8" s="62"/>
      <c r="F8" s="62"/>
      <c r="G8" s="62"/>
      <c r="H8" s="62"/>
    </row>
    <row r="9" spans="1:8" ht="13.6" customHeight="1">
      <c r="A9" s="62"/>
      <c r="B9" s="62"/>
      <c r="C9" s="62"/>
      <c r="D9" s="62"/>
      <c r="E9" s="62"/>
      <c r="F9" s="62"/>
      <c r="G9" s="62"/>
      <c r="H9" s="62"/>
    </row>
    <row r="10" spans="1:8" ht="13.6" customHeight="1">
      <c r="A10" s="62"/>
      <c r="B10" s="62"/>
      <c r="C10" s="62"/>
      <c r="D10" s="62"/>
      <c r="E10" s="62"/>
      <c r="F10" s="62"/>
      <c r="G10" s="62"/>
      <c r="H10" s="62"/>
    </row>
  </sheetData>
  <pageMargins left="0.7" right="0.7" top="0.75" bottom="0.75" header="0.3" footer="0.3"/>
  <pageSetup orientation="portrait"/>
  <headerFooter>
    <oddFooter>&amp;C&amp;"Helvetica Neue,Regular"&amp;12&amp;K000000&amp;P</oddFooter>
  </headerFooter>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21"/>
  <sheetViews>
    <sheetView showGridLines="0" topLeftCell="F1" workbookViewId="0"/>
  </sheetViews>
  <sheetFormatPr defaultColWidth="8.86328125" defaultRowHeight="14.45" customHeight="1"/>
  <cols>
    <col min="1" max="24" width="8.86328125" style="4" customWidth="1"/>
    <col min="25" max="16384" width="8.86328125" style="4"/>
  </cols>
  <sheetData>
    <row r="1" spans="1:23" ht="15" customHeight="1">
      <c r="A1" s="69" t="s">
        <v>254</v>
      </c>
      <c r="B1" s="70" t="s">
        <v>255</v>
      </c>
      <c r="C1" s="70" t="s">
        <v>256</v>
      </c>
      <c r="D1" s="71"/>
      <c r="E1" s="62"/>
      <c r="F1" s="62"/>
      <c r="G1" s="62"/>
      <c r="H1" s="62"/>
      <c r="I1" s="62"/>
      <c r="J1" s="62"/>
      <c r="K1" s="62"/>
      <c r="L1" s="62"/>
      <c r="M1" s="62"/>
      <c r="N1" s="62"/>
      <c r="O1" s="62"/>
      <c r="P1" s="62"/>
      <c r="Q1" s="62"/>
      <c r="R1" s="62"/>
      <c r="S1" s="62"/>
      <c r="T1" s="62"/>
      <c r="U1" s="62"/>
      <c r="V1" s="62"/>
      <c r="W1" s="62"/>
    </row>
    <row r="2" spans="1:23" ht="15" customHeight="1">
      <c r="A2" s="46">
        <v>-5</v>
      </c>
      <c r="B2" s="46">
        <v>-0.32438</v>
      </c>
      <c r="C2" s="46">
        <v>4.4250999999999999E-2</v>
      </c>
      <c r="D2" s="71"/>
      <c r="E2" s="62"/>
      <c r="F2" s="62"/>
      <c r="G2" s="62"/>
      <c r="H2" s="62"/>
      <c r="I2" s="62"/>
      <c r="J2" s="62"/>
      <c r="K2" s="62"/>
      <c r="L2" s="62"/>
      <c r="M2" s="62"/>
      <c r="N2" s="62"/>
      <c r="O2" s="62"/>
      <c r="P2" s="62"/>
      <c r="Q2" s="62"/>
      <c r="R2" s="62"/>
      <c r="S2" s="62"/>
      <c r="T2" s="62"/>
      <c r="U2" s="62"/>
      <c r="V2" s="62"/>
      <c r="W2" s="62"/>
    </row>
    <row r="3" spans="1:23" ht="15" customHeight="1">
      <c r="A3" s="46">
        <v>-4</v>
      </c>
      <c r="B3" s="46">
        <v>-0.21503</v>
      </c>
      <c r="C3" s="46">
        <v>3.3783000000000001E-2</v>
      </c>
      <c r="D3" s="71"/>
      <c r="E3" s="62"/>
      <c r="F3" s="62"/>
      <c r="G3" s="62"/>
      <c r="H3" s="62"/>
      <c r="I3" s="62"/>
      <c r="J3" s="62"/>
      <c r="K3" s="62"/>
      <c r="L3" s="62"/>
      <c r="M3" s="62"/>
      <c r="N3" s="62"/>
      <c r="O3" s="62"/>
      <c r="P3" s="62"/>
      <c r="Q3" s="62"/>
      <c r="R3" s="62"/>
      <c r="S3" s="62"/>
      <c r="T3" s="62"/>
      <c r="U3" s="62"/>
      <c r="V3" s="62"/>
      <c r="W3" s="62"/>
    </row>
    <row r="4" spans="1:23" ht="15" customHeight="1">
      <c r="A4" s="46">
        <v>-3</v>
      </c>
      <c r="B4" s="46">
        <v>-0.10081</v>
      </c>
      <c r="C4" s="46">
        <v>2.8627E-2</v>
      </c>
      <c r="D4" s="71"/>
      <c r="E4" s="62"/>
      <c r="F4" s="62"/>
      <c r="G4" s="62"/>
      <c r="H4" s="62"/>
      <c r="I4" s="62"/>
      <c r="J4" s="62"/>
      <c r="K4" s="62"/>
      <c r="L4" s="62"/>
      <c r="M4" s="62"/>
      <c r="N4" s="62"/>
      <c r="O4" s="62"/>
      <c r="P4" s="62"/>
      <c r="Q4" s="62"/>
      <c r="R4" s="62"/>
      <c r="S4" s="62"/>
      <c r="T4" s="62"/>
      <c r="U4" s="62"/>
      <c r="V4" s="62"/>
      <c r="W4" s="62"/>
    </row>
    <row r="5" spans="1:23" ht="15" customHeight="1">
      <c r="A5" s="46">
        <v>-2</v>
      </c>
      <c r="B5" s="46">
        <v>1.0503E-2</v>
      </c>
      <c r="C5" s="46">
        <v>2.5864000000000002E-2</v>
      </c>
      <c r="D5" s="71"/>
      <c r="E5" s="62"/>
      <c r="F5" s="62"/>
      <c r="G5" s="62"/>
      <c r="H5" s="62"/>
      <c r="I5" s="62"/>
      <c r="J5" s="62"/>
      <c r="K5" s="62"/>
      <c r="L5" s="62"/>
      <c r="M5" s="62"/>
      <c r="N5" s="62"/>
      <c r="O5" s="62"/>
      <c r="P5" s="62"/>
      <c r="Q5" s="62"/>
      <c r="R5" s="62"/>
      <c r="S5" s="62"/>
      <c r="T5" s="62"/>
      <c r="U5" s="62"/>
      <c r="V5" s="62"/>
      <c r="W5" s="62"/>
    </row>
    <row r="6" spans="1:23" ht="15" customHeight="1">
      <c r="A6" s="46">
        <v>-1</v>
      </c>
      <c r="B6" s="46">
        <v>0.12155000000000001</v>
      </c>
      <c r="C6" s="46">
        <v>2.4643000000000002E-2</v>
      </c>
      <c r="D6" s="71"/>
      <c r="E6" s="62"/>
      <c r="F6" s="62"/>
      <c r="G6" s="62"/>
      <c r="H6" s="62"/>
      <c r="I6" s="62"/>
      <c r="J6" s="62"/>
      <c r="K6" s="62"/>
      <c r="L6" s="62"/>
      <c r="M6" s="62"/>
      <c r="N6" s="62"/>
      <c r="O6" s="62"/>
      <c r="P6" s="62"/>
      <c r="Q6" s="62"/>
      <c r="R6" s="62"/>
      <c r="S6" s="62"/>
      <c r="T6" s="62"/>
      <c r="U6" s="62"/>
      <c r="V6" s="62"/>
      <c r="W6" s="62"/>
    </row>
    <row r="7" spans="1:23" ht="15" customHeight="1">
      <c r="A7" s="46">
        <v>0</v>
      </c>
      <c r="B7" s="46">
        <v>0.24163000000000001</v>
      </c>
      <c r="C7" s="46">
        <v>2.5099E-2</v>
      </c>
      <c r="D7" s="71"/>
      <c r="E7" s="62"/>
      <c r="F7" s="62"/>
      <c r="G7" s="62"/>
      <c r="H7" s="62"/>
      <c r="I7" s="62"/>
      <c r="J7" s="62"/>
      <c r="K7" s="62"/>
      <c r="L7" s="62"/>
      <c r="M7" s="62"/>
      <c r="N7" s="62"/>
      <c r="O7" s="62"/>
      <c r="P7" s="62"/>
      <c r="Q7" s="62"/>
      <c r="R7" s="62"/>
      <c r="S7" s="62"/>
      <c r="T7" s="62"/>
      <c r="U7" s="62"/>
      <c r="V7" s="62"/>
      <c r="W7" s="62"/>
    </row>
    <row r="8" spans="1:23" ht="15" customHeight="1">
      <c r="A8" s="46">
        <v>1</v>
      </c>
      <c r="B8" s="46">
        <v>0.34336</v>
      </c>
      <c r="C8" s="46">
        <v>2.5635000000000002E-2</v>
      </c>
      <c r="D8" s="71"/>
      <c r="E8" s="62"/>
      <c r="F8" s="62"/>
      <c r="G8" s="62"/>
      <c r="H8" s="62"/>
      <c r="I8" s="62"/>
      <c r="J8" s="62"/>
      <c r="K8" s="62"/>
      <c r="L8" s="62"/>
      <c r="M8" s="62"/>
      <c r="N8" s="62"/>
      <c r="O8" s="62"/>
      <c r="P8" s="62"/>
      <c r="Q8" s="62"/>
      <c r="R8" s="62"/>
      <c r="S8" s="62"/>
      <c r="T8" s="62"/>
      <c r="U8" s="62"/>
      <c r="V8" s="62"/>
      <c r="W8" s="62"/>
    </row>
    <row r="9" spans="1:23" ht="15" customHeight="1">
      <c r="A9" s="46">
        <v>2</v>
      </c>
      <c r="B9" s="46">
        <v>0.45256000000000002</v>
      </c>
      <c r="C9" s="46">
        <v>2.7660000000000001E-2</v>
      </c>
      <c r="D9" s="71"/>
      <c r="E9" s="62"/>
      <c r="F9" s="62"/>
      <c r="G9" s="62"/>
      <c r="H9" s="62"/>
      <c r="I9" s="62"/>
      <c r="J9" s="62"/>
      <c r="K9" s="62"/>
      <c r="L9" s="62"/>
      <c r="M9" s="62"/>
      <c r="N9" s="62"/>
      <c r="O9" s="62"/>
      <c r="P9" s="62"/>
      <c r="Q9" s="62"/>
      <c r="R9" s="62"/>
      <c r="S9" s="62"/>
      <c r="T9" s="62"/>
      <c r="U9" s="62"/>
      <c r="V9" s="62"/>
      <c r="W9" s="62"/>
    </row>
    <row r="10" spans="1:23" ht="15" customHeight="1">
      <c r="A10" s="46">
        <v>3</v>
      </c>
      <c r="B10" s="46">
        <v>0.56037000000000003</v>
      </c>
      <c r="C10" s="46">
        <v>3.0676999999999999E-2</v>
      </c>
      <c r="D10" s="71"/>
      <c r="E10" s="62"/>
      <c r="F10" s="62"/>
      <c r="G10" s="62"/>
      <c r="H10" s="62"/>
      <c r="I10" s="62"/>
      <c r="J10" s="62"/>
      <c r="K10" s="62"/>
      <c r="L10" s="62"/>
      <c r="M10" s="62"/>
      <c r="N10" s="62"/>
      <c r="O10" s="62"/>
      <c r="P10" s="62"/>
      <c r="Q10" s="62"/>
      <c r="R10" s="62"/>
      <c r="S10" s="62"/>
      <c r="T10" s="62"/>
      <c r="U10" s="62"/>
      <c r="V10" s="62"/>
      <c r="W10" s="62"/>
    </row>
    <row r="11" spans="1:23" ht="15" customHeight="1">
      <c r="A11" s="46">
        <v>4</v>
      </c>
      <c r="B11" s="46">
        <v>0.66625000000000001</v>
      </c>
      <c r="C11" s="46">
        <v>3.4854999999999997E-2</v>
      </c>
      <c r="D11" s="71"/>
      <c r="E11" s="62"/>
      <c r="F11" s="62"/>
      <c r="G11" s="62"/>
      <c r="H11" s="62"/>
      <c r="I11" s="62"/>
      <c r="J11" s="62"/>
      <c r="K11" s="62"/>
      <c r="L11" s="62"/>
      <c r="M11" s="62"/>
      <c r="N11" s="62"/>
      <c r="O11" s="62"/>
      <c r="P11" s="62"/>
      <c r="Q11" s="62"/>
      <c r="R11" s="62"/>
      <c r="S11" s="62"/>
      <c r="T11" s="62"/>
      <c r="U11" s="62"/>
      <c r="V11" s="62"/>
      <c r="W11" s="62"/>
    </row>
    <row r="12" spans="1:23" ht="15" customHeight="1">
      <c r="A12" s="46">
        <v>5</v>
      </c>
      <c r="B12" s="46">
        <v>0.76941999999999999</v>
      </c>
      <c r="C12" s="46">
        <v>4.0403000000000001E-2</v>
      </c>
      <c r="D12" s="71"/>
      <c r="E12" s="62"/>
      <c r="F12" s="62"/>
      <c r="G12" s="62"/>
      <c r="H12" s="62"/>
      <c r="I12" s="62"/>
      <c r="J12" s="62"/>
      <c r="K12" s="62"/>
      <c r="L12" s="62"/>
      <c r="M12" s="62"/>
      <c r="N12" s="62"/>
      <c r="O12" s="62"/>
      <c r="P12" s="62"/>
      <c r="Q12" s="62"/>
      <c r="R12" s="62"/>
      <c r="S12" s="62"/>
      <c r="T12" s="62"/>
      <c r="U12" s="62"/>
      <c r="V12" s="62"/>
      <c r="W12" s="62"/>
    </row>
    <row r="13" spans="1:23" ht="15" customHeight="1">
      <c r="A13" s="46">
        <v>6</v>
      </c>
      <c r="B13" s="46">
        <v>0.86922999999999995</v>
      </c>
      <c r="C13" s="46">
        <v>4.759E-2</v>
      </c>
      <c r="D13" s="71"/>
      <c r="E13" s="62"/>
      <c r="F13" s="62"/>
      <c r="G13" s="62"/>
      <c r="H13" s="62"/>
      <c r="I13" s="62"/>
      <c r="J13" s="62"/>
      <c r="K13" s="62"/>
      <c r="L13" s="62"/>
      <c r="M13" s="62"/>
      <c r="N13" s="62"/>
      <c r="O13" s="62"/>
      <c r="P13" s="62"/>
      <c r="Q13" s="62"/>
      <c r="R13" s="62"/>
      <c r="S13" s="62"/>
      <c r="T13" s="62"/>
      <c r="U13" s="62"/>
      <c r="V13" s="62"/>
      <c r="W13" s="62"/>
    </row>
    <row r="14" spans="1:23" ht="15" customHeight="1">
      <c r="A14" s="46">
        <v>7</v>
      </c>
      <c r="B14" s="46">
        <v>0.96386000000000005</v>
      </c>
      <c r="C14" s="46">
        <v>5.7107999999999999E-2</v>
      </c>
      <c r="D14" s="71"/>
      <c r="E14" s="62"/>
      <c r="F14" s="62"/>
      <c r="G14" s="62"/>
      <c r="H14" s="62"/>
      <c r="I14" s="62"/>
      <c r="J14" s="62"/>
      <c r="K14" s="62"/>
      <c r="L14" s="62"/>
      <c r="M14" s="62"/>
      <c r="N14" s="62"/>
      <c r="O14" s="62"/>
      <c r="P14" s="62"/>
      <c r="Q14" s="62"/>
      <c r="R14" s="62"/>
      <c r="S14" s="62"/>
      <c r="T14" s="62"/>
      <c r="U14" s="62"/>
      <c r="V14" s="62"/>
      <c r="W14" s="62"/>
    </row>
    <row r="15" spans="1:23" ht="15" customHeight="1">
      <c r="A15" s="46">
        <v>8</v>
      </c>
      <c r="B15" s="46">
        <v>1.0441</v>
      </c>
      <c r="C15" s="46">
        <v>7.0132E-2</v>
      </c>
      <c r="D15" s="71"/>
      <c r="E15" s="62"/>
      <c r="F15" s="62"/>
      <c r="G15" s="62"/>
      <c r="H15" s="62"/>
      <c r="I15" s="62"/>
      <c r="J15" s="62"/>
      <c r="K15" s="62"/>
      <c r="L15" s="62"/>
      <c r="M15" s="62"/>
      <c r="N15" s="62"/>
      <c r="O15" s="62"/>
      <c r="P15" s="62"/>
      <c r="Q15" s="62"/>
      <c r="R15" s="62"/>
      <c r="S15" s="62"/>
      <c r="T15" s="62"/>
      <c r="U15" s="62"/>
      <c r="V15" s="62"/>
      <c r="W15" s="62"/>
    </row>
    <row r="16" spans="1:23" ht="15" customHeight="1">
      <c r="A16" s="46">
        <v>9</v>
      </c>
      <c r="B16" s="46">
        <v>1.0743</v>
      </c>
      <c r="C16" s="46">
        <v>9.0921000000000002E-2</v>
      </c>
      <c r="D16" s="71"/>
      <c r="E16" s="62"/>
      <c r="F16" s="62"/>
      <c r="G16" s="62"/>
      <c r="H16" s="62"/>
      <c r="I16" s="62"/>
      <c r="J16" s="62"/>
      <c r="K16" s="62"/>
      <c r="L16" s="62"/>
      <c r="M16" s="62"/>
      <c r="N16" s="62"/>
      <c r="O16" s="62"/>
      <c r="P16" s="62"/>
      <c r="Q16" s="62"/>
      <c r="R16" s="62"/>
      <c r="S16" s="62"/>
      <c r="T16" s="62"/>
      <c r="U16" s="62"/>
      <c r="V16" s="62"/>
      <c r="W16" s="62"/>
    </row>
    <row r="17" spans="1:23" ht="15" customHeight="1">
      <c r="A17" s="46">
        <v>10</v>
      </c>
      <c r="B17" s="46">
        <v>1.0807</v>
      </c>
      <c r="C17" s="46">
        <v>0.11193</v>
      </c>
      <c r="D17" s="71"/>
      <c r="E17" s="62"/>
      <c r="F17" s="62"/>
      <c r="G17" s="62"/>
      <c r="H17" s="62"/>
      <c r="I17" s="62"/>
      <c r="J17" s="62"/>
      <c r="K17" s="62"/>
      <c r="L17" s="62"/>
      <c r="M17" s="62"/>
      <c r="N17" s="62"/>
      <c r="O17" s="62"/>
      <c r="P17" s="62"/>
      <c r="Q17" s="62"/>
      <c r="R17" s="62"/>
      <c r="S17" s="62"/>
      <c r="T17" s="62"/>
      <c r="U17" s="62"/>
      <c r="V17" s="62"/>
      <c r="W17" s="62"/>
    </row>
    <row r="18" spans="1:23" ht="15" customHeight="1">
      <c r="A18" s="46">
        <v>11</v>
      </c>
      <c r="B18" s="46">
        <v>1.0379</v>
      </c>
      <c r="C18" s="46">
        <v>0.13253999999999999</v>
      </c>
      <c r="D18" s="71"/>
      <c r="E18" s="62"/>
      <c r="F18" s="62"/>
      <c r="G18" s="62"/>
      <c r="H18" s="62"/>
      <c r="I18" s="62"/>
      <c r="J18" s="62"/>
      <c r="K18" s="62"/>
      <c r="L18" s="62"/>
      <c r="M18" s="62"/>
      <c r="N18" s="62"/>
      <c r="O18" s="62"/>
      <c r="P18" s="62"/>
      <c r="Q18" s="62"/>
      <c r="R18" s="62"/>
      <c r="S18" s="62"/>
      <c r="T18" s="62"/>
      <c r="U18" s="62"/>
      <c r="V18" s="62"/>
      <c r="W18" s="62"/>
    </row>
    <row r="19" spans="1:23" ht="15" customHeight="1">
      <c r="A19" s="46">
        <v>12</v>
      </c>
      <c r="B19" s="46">
        <v>1.034</v>
      </c>
      <c r="C19" s="46">
        <v>0.15645000000000001</v>
      </c>
      <c r="D19" s="71"/>
      <c r="E19" s="62"/>
      <c r="F19" s="62"/>
      <c r="G19" s="62"/>
      <c r="H19" s="62"/>
      <c r="I19" s="62"/>
      <c r="J19" s="62"/>
      <c r="K19" s="62"/>
      <c r="L19" s="62"/>
      <c r="M19" s="62"/>
      <c r="N19" s="62"/>
      <c r="O19" s="62"/>
      <c r="P19" s="62"/>
      <c r="Q19" s="62"/>
      <c r="R19" s="62"/>
      <c r="S19" s="62"/>
      <c r="T19" s="62"/>
      <c r="U19" s="62"/>
      <c r="V19" s="62"/>
      <c r="W19" s="62"/>
    </row>
    <row r="20" spans="1:23" ht="14.45" customHeight="1">
      <c r="A20" s="72"/>
      <c r="B20" s="72"/>
      <c r="C20" s="72"/>
      <c r="D20" s="62"/>
      <c r="E20" s="62"/>
      <c r="F20" s="62"/>
      <c r="G20" s="62"/>
      <c r="H20" s="62"/>
      <c r="I20" s="62"/>
      <c r="J20" s="62"/>
      <c r="K20" s="62"/>
      <c r="L20" s="62"/>
      <c r="M20" s="62"/>
      <c r="N20" s="62"/>
      <c r="O20" s="62"/>
      <c r="P20" s="62"/>
      <c r="Q20" s="62"/>
      <c r="R20" s="62"/>
      <c r="S20" s="62"/>
      <c r="T20" s="62"/>
      <c r="U20" s="62"/>
      <c r="V20" s="62"/>
      <c r="W20" s="62"/>
    </row>
    <row r="21" spans="1:23" ht="14.45" customHeight="1">
      <c r="A21" s="62"/>
      <c r="B21" s="62"/>
      <c r="C21" s="62"/>
      <c r="D21" s="62"/>
      <c r="E21" s="73"/>
      <c r="F21" s="74"/>
      <c r="G21" s="62"/>
      <c r="H21" s="62"/>
      <c r="I21" s="62"/>
      <c r="J21" s="62"/>
      <c r="K21" s="62"/>
      <c r="L21" s="62"/>
      <c r="M21" s="62"/>
      <c r="N21" s="62"/>
      <c r="O21" s="62"/>
      <c r="P21" s="62"/>
      <c r="Q21" s="62"/>
      <c r="R21" s="62"/>
      <c r="S21" s="62"/>
      <c r="T21" s="62"/>
      <c r="U21" s="62"/>
      <c r="V21" s="62"/>
      <c r="W21" s="62"/>
    </row>
  </sheetData>
  <pageMargins left="0.7" right="0.7" top="0.75" bottom="0.75" header="0.3" footer="0.3"/>
  <pageSetup orientation="portrait"/>
  <headerFooter>
    <oddFooter>&amp;C&amp;"Helvetica Neue,Regular"&amp;12&amp;K000000&amp;P</oddFoot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3"/>
  <sheetViews>
    <sheetView showGridLines="0" topLeftCell="A8" workbookViewId="0"/>
  </sheetViews>
  <sheetFormatPr defaultColWidth="10" defaultRowHeight="13.05" customHeight="1"/>
  <cols>
    <col min="1" max="19" width="10" style="4" customWidth="1"/>
    <col min="20" max="16384" width="10" style="4"/>
  </cols>
  <sheetData>
    <row r="1" spans="1:18" ht="13.05" customHeight="1">
      <c r="A1" s="5"/>
      <c r="B1" s="6"/>
      <c r="C1" s="6"/>
      <c r="D1" s="6"/>
      <c r="E1" s="6"/>
      <c r="F1" s="6"/>
      <c r="G1" s="6"/>
      <c r="H1" s="6"/>
      <c r="I1" s="6"/>
      <c r="J1" s="6"/>
      <c r="K1" s="6"/>
      <c r="L1" s="6"/>
      <c r="M1" s="6"/>
      <c r="N1" s="6"/>
      <c r="O1" s="6"/>
      <c r="P1" s="6"/>
      <c r="Q1" s="6"/>
      <c r="R1" s="7"/>
    </row>
    <row r="2" spans="1:18" ht="13.05" customHeight="1">
      <c r="A2" s="8"/>
      <c r="B2" s="9"/>
      <c r="C2" s="9"/>
      <c r="D2" s="9"/>
      <c r="E2" s="9"/>
      <c r="F2" s="9"/>
      <c r="G2" s="9"/>
      <c r="H2" s="9"/>
      <c r="I2" s="9"/>
      <c r="J2" s="9"/>
      <c r="K2" s="9"/>
      <c r="L2" s="9"/>
      <c r="M2" s="9"/>
      <c r="N2" s="9"/>
      <c r="O2" s="9"/>
      <c r="P2" s="9"/>
      <c r="Q2" s="9"/>
      <c r="R2" s="10"/>
    </row>
    <row r="3" spans="1:18" ht="13.05" customHeight="1">
      <c r="A3" s="8"/>
      <c r="B3" s="9"/>
      <c r="C3" s="9"/>
      <c r="D3" s="9"/>
      <c r="E3" s="9"/>
      <c r="F3" s="9"/>
      <c r="G3" s="9"/>
      <c r="H3" s="9"/>
      <c r="I3" s="9"/>
      <c r="J3" s="9"/>
      <c r="K3" s="9"/>
      <c r="L3" s="9"/>
      <c r="M3" s="9"/>
      <c r="N3" s="9"/>
      <c r="O3" s="9"/>
      <c r="P3" s="9"/>
      <c r="Q3" s="9"/>
      <c r="R3" s="10"/>
    </row>
    <row r="4" spans="1:18" ht="13.05" customHeight="1">
      <c r="A4" s="8"/>
      <c r="B4" s="9"/>
      <c r="C4" s="9"/>
      <c r="D4" s="9"/>
      <c r="E4" s="9"/>
      <c r="F4" s="9"/>
      <c r="G4" s="9"/>
      <c r="H4" s="9"/>
      <c r="I4" s="9"/>
      <c r="J4" s="9"/>
      <c r="K4" s="9"/>
      <c r="L4" s="9"/>
      <c r="M4" s="9"/>
      <c r="N4" s="9"/>
      <c r="O4" s="9"/>
      <c r="P4" s="9"/>
      <c r="Q4" s="9"/>
      <c r="R4" s="10"/>
    </row>
    <row r="5" spans="1:18" ht="13.05" customHeight="1">
      <c r="A5" s="8"/>
      <c r="B5" s="9"/>
      <c r="C5" s="9"/>
      <c r="D5" s="9"/>
      <c r="E5" s="9"/>
      <c r="F5" s="9"/>
      <c r="G5" s="9"/>
      <c r="H5" s="9"/>
      <c r="I5" s="9"/>
      <c r="J5" s="9"/>
      <c r="K5" s="9"/>
      <c r="L5" s="9"/>
      <c r="M5" s="9"/>
      <c r="N5" s="9"/>
      <c r="O5" s="9"/>
      <c r="P5" s="9"/>
      <c r="Q5" s="9"/>
      <c r="R5" s="10"/>
    </row>
    <row r="6" spans="1:18" ht="13.05" customHeight="1">
      <c r="A6" s="8"/>
      <c r="B6" s="9"/>
      <c r="C6" s="9"/>
      <c r="D6" s="9"/>
      <c r="E6" s="9"/>
      <c r="F6" s="9"/>
      <c r="G6" s="9"/>
      <c r="H6" s="9"/>
      <c r="I6" s="9"/>
      <c r="J6" s="9"/>
      <c r="K6" s="9"/>
      <c r="L6" s="9"/>
      <c r="M6" s="9"/>
      <c r="N6" s="9"/>
      <c r="O6" s="9"/>
      <c r="P6" s="9"/>
      <c r="Q6" s="9"/>
      <c r="R6" s="10"/>
    </row>
    <row r="7" spans="1:18" ht="13.05" customHeight="1">
      <c r="A7" s="8"/>
      <c r="B7" s="9"/>
      <c r="C7" s="9"/>
      <c r="D7" s="9"/>
      <c r="E7" s="9"/>
      <c r="F7" s="9"/>
      <c r="G7" s="9"/>
      <c r="H7" s="9"/>
      <c r="I7" s="9"/>
      <c r="J7" s="9"/>
      <c r="K7" s="9"/>
      <c r="L7" s="9"/>
      <c r="M7" s="9"/>
      <c r="N7" s="9"/>
      <c r="O7" s="9"/>
      <c r="P7" s="9"/>
      <c r="Q7" s="9"/>
      <c r="R7" s="10"/>
    </row>
    <row r="8" spans="1:18" ht="13.05" customHeight="1">
      <c r="A8" s="8"/>
      <c r="B8" s="9"/>
      <c r="C8" s="9"/>
      <c r="D8" s="9"/>
      <c r="E8" s="9"/>
      <c r="F8" s="9"/>
      <c r="G8" s="9"/>
      <c r="H8" s="9"/>
      <c r="I8" s="9"/>
      <c r="J8" s="9"/>
      <c r="K8" s="9"/>
      <c r="L8" s="9"/>
      <c r="M8" s="9"/>
      <c r="N8" s="9"/>
      <c r="O8" s="9"/>
      <c r="P8" s="9"/>
      <c r="Q8" s="9"/>
      <c r="R8" s="10"/>
    </row>
    <row r="9" spans="1:18" ht="13.05" customHeight="1">
      <c r="A9" s="8"/>
      <c r="B9" s="9"/>
      <c r="C9" s="9"/>
      <c r="D9" s="9"/>
      <c r="E9" s="9"/>
      <c r="F9" s="9"/>
      <c r="G9" s="9"/>
      <c r="H9" s="9"/>
      <c r="I9" s="9"/>
      <c r="J9" s="9"/>
      <c r="K9" s="9"/>
      <c r="L9" s="9"/>
      <c r="M9" s="9"/>
      <c r="N9" s="9"/>
      <c r="O9" s="9"/>
      <c r="P9" s="9"/>
      <c r="Q9" s="9"/>
      <c r="R9" s="10"/>
    </row>
    <row r="10" spans="1:18" ht="13.05" customHeight="1">
      <c r="A10" s="8"/>
      <c r="B10" s="9"/>
      <c r="C10" s="9"/>
      <c r="D10" s="9"/>
      <c r="E10" s="9"/>
      <c r="F10" s="9"/>
      <c r="G10" s="9"/>
      <c r="H10" s="9"/>
      <c r="I10" s="9"/>
      <c r="J10" s="9"/>
      <c r="K10" s="9"/>
      <c r="L10" s="9"/>
      <c r="M10" s="9"/>
      <c r="N10" s="9"/>
      <c r="O10" s="9"/>
      <c r="P10" s="9"/>
      <c r="Q10" s="9"/>
      <c r="R10" s="10"/>
    </row>
    <row r="11" spans="1:18" ht="13.05" customHeight="1">
      <c r="A11" s="8"/>
      <c r="B11" s="9"/>
      <c r="C11" s="9"/>
      <c r="D11" s="9"/>
      <c r="E11" s="9"/>
      <c r="F11" s="9"/>
      <c r="G11" s="9"/>
      <c r="H11" s="9"/>
      <c r="I11" s="9"/>
      <c r="J11" s="9"/>
      <c r="K11" s="9"/>
      <c r="L11" s="9"/>
      <c r="M11" s="9"/>
      <c r="N11" s="9"/>
      <c r="O11" s="9"/>
      <c r="P11" s="9"/>
      <c r="Q11" s="9"/>
      <c r="R11" s="10"/>
    </row>
    <row r="12" spans="1:18" ht="13.05" customHeight="1">
      <c r="A12" s="8"/>
      <c r="B12" s="9"/>
      <c r="C12" s="9"/>
      <c r="D12" s="9"/>
      <c r="E12" s="9"/>
      <c r="F12" s="9"/>
      <c r="G12" s="9"/>
      <c r="H12" s="9"/>
      <c r="I12" s="9"/>
      <c r="J12" s="9"/>
      <c r="K12" s="9"/>
      <c r="L12" s="9"/>
      <c r="M12" s="9"/>
      <c r="N12" s="9"/>
      <c r="O12" s="9"/>
      <c r="P12" s="9"/>
      <c r="Q12" s="9"/>
      <c r="R12" s="10"/>
    </row>
    <row r="13" spans="1:18" ht="13.05" customHeight="1">
      <c r="A13" s="8"/>
      <c r="B13" s="9"/>
      <c r="C13" s="9"/>
      <c r="D13" s="9"/>
      <c r="E13" s="9"/>
      <c r="F13" s="9"/>
      <c r="G13" s="9"/>
      <c r="H13" s="9"/>
      <c r="I13" s="9"/>
      <c r="J13" s="9"/>
      <c r="K13" s="9"/>
      <c r="L13" s="9"/>
      <c r="M13" s="9"/>
      <c r="N13" s="9"/>
      <c r="O13" s="9"/>
      <c r="P13" s="9"/>
      <c r="Q13" s="9"/>
      <c r="R13" s="10"/>
    </row>
    <row r="14" spans="1:18" ht="13.05" customHeight="1">
      <c r="A14" s="8"/>
      <c r="B14" s="9"/>
      <c r="C14" s="9"/>
      <c r="D14" s="9"/>
      <c r="E14" s="9"/>
      <c r="F14" s="9"/>
      <c r="G14" s="9"/>
      <c r="H14" s="9"/>
      <c r="I14" s="9"/>
      <c r="J14" s="9"/>
      <c r="K14" s="9"/>
      <c r="L14" s="9"/>
      <c r="M14" s="9"/>
      <c r="N14" s="9"/>
      <c r="O14" s="9"/>
      <c r="P14" s="9"/>
      <c r="Q14" s="9"/>
      <c r="R14" s="10"/>
    </row>
    <row r="15" spans="1:18" ht="13.05" customHeight="1">
      <c r="A15" s="8"/>
      <c r="B15" s="9"/>
      <c r="C15" s="9"/>
      <c r="D15" s="9"/>
      <c r="E15" s="9"/>
      <c r="F15" s="9"/>
      <c r="G15" s="9"/>
      <c r="H15" s="9"/>
      <c r="I15" s="9"/>
      <c r="J15" s="9"/>
      <c r="K15" s="9"/>
      <c r="L15" s="9"/>
      <c r="M15" s="9"/>
      <c r="N15" s="9"/>
      <c r="O15" s="9"/>
      <c r="P15" s="9"/>
      <c r="Q15" s="9"/>
      <c r="R15" s="10"/>
    </row>
    <row r="16" spans="1:18" ht="13.05" customHeight="1">
      <c r="A16" s="8"/>
      <c r="B16" s="9"/>
      <c r="C16" s="9"/>
      <c r="D16" s="9"/>
      <c r="E16" s="9"/>
      <c r="F16" s="9"/>
      <c r="G16" s="9"/>
      <c r="H16" s="9"/>
      <c r="I16" s="9"/>
      <c r="J16" s="9"/>
      <c r="K16" s="9"/>
      <c r="L16" s="9"/>
      <c r="M16" s="9"/>
      <c r="N16" s="9"/>
      <c r="O16" s="9"/>
      <c r="P16" s="9"/>
      <c r="Q16" s="9"/>
      <c r="R16" s="10"/>
    </row>
    <row r="17" spans="1:18" ht="13.05" customHeight="1">
      <c r="A17" s="8"/>
      <c r="B17" s="9"/>
      <c r="C17" s="9"/>
      <c r="D17" s="9"/>
      <c r="E17" s="9"/>
      <c r="F17" s="9"/>
      <c r="G17" s="9"/>
      <c r="H17" s="9"/>
      <c r="I17" s="9"/>
      <c r="J17" s="9"/>
      <c r="K17" s="9"/>
      <c r="L17" s="9"/>
      <c r="M17" s="9"/>
      <c r="N17" s="9"/>
      <c r="O17" s="9"/>
      <c r="P17" s="9"/>
      <c r="Q17" s="9"/>
      <c r="R17" s="10"/>
    </row>
    <row r="18" spans="1:18" ht="13.05" customHeight="1">
      <c r="A18" s="8"/>
      <c r="B18" s="9"/>
      <c r="C18" s="9"/>
      <c r="D18" s="9"/>
      <c r="E18" s="9"/>
      <c r="F18" s="9"/>
      <c r="G18" s="9"/>
      <c r="H18" s="9"/>
      <c r="I18" s="9"/>
      <c r="J18" s="9"/>
      <c r="K18" s="9"/>
      <c r="L18" s="9"/>
      <c r="M18" s="9"/>
      <c r="N18" s="9"/>
      <c r="O18" s="9"/>
      <c r="P18" s="9"/>
      <c r="Q18" s="9"/>
      <c r="R18" s="10"/>
    </row>
    <row r="19" spans="1:18" ht="13.05" customHeight="1">
      <c r="A19" s="8"/>
      <c r="B19" s="9"/>
      <c r="C19" s="9"/>
      <c r="D19" s="9"/>
      <c r="E19" s="9"/>
      <c r="F19" s="9"/>
      <c r="G19" s="9"/>
      <c r="H19" s="9"/>
      <c r="I19" s="9"/>
      <c r="J19" s="9"/>
      <c r="K19" s="9"/>
      <c r="L19" s="9"/>
      <c r="M19" s="9"/>
      <c r="N19" s="9"/>
      <c r="O19" s="9"/>
      <c r="P19" s="9"/>
      <c r="Q19" s="9"/>
      <c r="R19" s="10"/>
    </row>
    <row r="20" spans="1:18" ht="13.05" customHeight="1">
      <c r="A20" s="8"/>
      <c r="B20" s="9"/>
      <c r="C20" s="9"/>
      <c r="D20" s="9"/>
      <c r="E20" s="9"/>
      <c r="F20" s="9"/>
      <c r="G20" s="9"/>
      <c r="H20" s="9"/>
      <c r="I20" s="9"/>
      <c r="J20" s="9"/>
      <c r="K20" s="9"/>
      <c r="L20" s="9"/>
      <c r="M20" s="9"/>
      <c r="N20" s="9"/>
      <c r="O20" s="9"/>
      <c r="P20" s="9"/>
      <c r="Q20" s="9"/>
      <c r="R20" s="10"/>
    </row>
    <row r="21" spans="1:18" ht="13.05" customHeight="1">
      <c r="A21" s="8"/>
      <c r="B21" s="9"/>
      <c r="C21" s="9"/>
      <c r="D21" s="9"/>
      <c r="E21" s="9"/>
      <c r="F21" s="9"/>
      <c r="G21" s="9"/>
      <c r="H21" s="9"/>
      <c r="I21" s="9"/>
      <c r="J21" s="9"/>
      <c r="K21" s="9"/>
      <c r="L21" s="9"/>
      <c r="M21" s="9"/>
      <c r="N21" s="9"/>
      <c r="O21" s="9"/>
      <c r="P21" s="9"/>
      <c r="Q21" s="9"/>
      <c r="R21" s="10"/>
    </row>
    <row r="22" spans="1:18" ht="13.05" customHeight="1">
      <c r="A22" s="8"/>
      <c r="B22" s="9"/>
      <c r="C22" s="9"/>
      <c r="D22" s="9"/>
      <c r="E22" s="9"/>
      <c r="F22" s="9"/>
      <c r="G22" s="9"/>
      <c r="H22" s="9"/>
      <c r="I22" s="9"/>
      <c r="J22" s="9"/>
      <c r="K22" s="9"/>
      <c r="L22" s="9"/>
      <c r="M22" s="9"/>
      <c r="N22" s="9"/>
      <c r="O22" s="9"/>
      <c r="P22" s="9"/>
      <c r="Q22" s="9"/>
      <c r="R22" s="10"/>
    </row>
    <row r="23" spans="1:18" ht="13.05" customHeight="1">
      <c r="A23" s="8"/>
      <c r="B23" s="9"/>
      <c r="C23" s="9"/>
      <c r="D23" s="9"/>
      <c r="E23" s="9"/>
      <c r="F23" s="9"/>
      <c r="G23" s="9"/>
      <c r="H23" s="9"/>
      <c r="I23" s="9"/>
      <c r="J23" s="9"/>
      <c r="K23" s="9"/>
      <c r="L23" s="9"/>
      <c r="M23" s="9"/>
      <c r="N23" s="9"/>
      <c r="O23" s="9"/>
      <c r="P23" s="9"/>
      <c r="Q23" s="9"/>
      <c r="R23" s="10"/>
    </row>
    <row r="24" spans="1:18" ht="13.05" customHeight="1">
      <c r="A24" s="8"/>
      <c r="B24" s="9"/>
      <c r="C24" s="9"/>
      <c r="D24" s="9"/>
      <c r="E24" s="9"/>
      <c r="F24" s="9"/>
      <c r="G24" s="9"/>
      <c r="H24" s="9"/>
      <c r="I24" s="9"/>
      <c r="J24" s="9"/>
      <c r="K24" s="9"/>
      <c r="L24" s="9"/>
      <c r="M24" s="9"/>
      <c r="N24" s="9"/>
      <c r="O24" s="9"/>
      <c r="P24" s="9"/>
      <c r="Q24" s="9"/>
      <c r="R24" s="10"/>
    </row>
    <row r="25" spans="1:18" ht="13.05" customHeight="1">
      <c r="A25" s="8"/>
      <c r="B25" s="9"/>
      <c r="C25" s="9"/>
      <c r="D25" s="9"/>
      <c r="E25" s="9"/>
      <c r="F25" s="9"/>
      <c r="G25" s="9"/>
      <c r="H25" s="9"/>
      <c r="I25" s="9"/>
      <c r="J25" s="9"/>
      <c r="K25" s="9"/>
      <c r="L25" s="9"/>
      <c r="M25" s="9"/>
      <c r="N25" s="9"/>
      <c r="O25" s="9"/>
      <c r="P25" s="9"/>
      <c r="Q25" s="9"/>
      <c r="R25" s="10"/>
    </row>
    <row r="26" spans="1:18" ht="13.05" customHeight="1">
      <c r="A26" s="8"/>
      <c r="B26" s="9"/>
      <c r="C26" s="9"/>
      <c r="D26" s="9"/>
      <c r="E26" s="9"/>
      <c r="F26" s="9"/>
      <c r="G26" s="9"/>
      <c r="H26" s="9"/>
      <c r="I26" s="9"/>
      <c r="J26" s="9"/>
      <c r="K26" s="9"/>
      <c r="L26" s="9"/>
      <c r="M26" s="9"/>
      <c r="N26" s="9"/>
      <c r="O26" s="9"/>
      <c r="P26" s="9"/>
      <c r="Q26" s="9"/>
      <c r="R26" s="10"/>
    </row>
    <row r="27" spans="1:18" ht="13.05" customHeight="1">
      <c r="A27" s="8"/>
      <c r="B27" s="9"/>
      <c r="C27" s="9"/>
      <c r="D27" s="9"/>
      <c r="E27" s="9"/>
      <c r="F27" s="9"/>
      <c r="G27" s="9"/>
      <c r="H27" s="9"/>
      <c r="I27" s="9"/>
      <c r="J27" s="9"/>
      <c r="K27" s="9"/>
      <c r="L27" s="9"/>
      <c r="M27" s="9"/>
      <c r="N27" s="9"/>
      <c r="O27" s="9"/>
      <c r="P27" s="9"/>
      <c r="Q27" s="9"/>
      <c r="R27" s="10"/>
    </row>
    <row r="28" spans="1:18" ht="13.05" customHeight="1">
      <c r="A28" s="8"/>
      <c r="B28" s="9"/>
      <c r="C28" s="9"/>
      <c r="D28" s="9"/>
      <c r="E28" s="9"/>
      <c r="F28" s="9"/>
      <c r="G28" s="9"/>
      <c r="H28" s="9"/>
      <c r="I28" s="9"/>
      <c r="J28" s="9"/>
      <c r="K28" s="9"/>
      <c r="L28" s="9"/>
      <c r="M28" s="9"/>
      <c r="N28" s="9"/>
      <c r="O28" s="9"/>
      <c r="P28" s="9"/>
      <c r="Q28" s="9"/>
      <c r="R28" s="10"/>
    </row>
    <row r="29" spans="1:18" ht="13.05" customHeight="1">
      <c r="A29" s="8"/>
      <c r="B29" s="9"/>
      <c r="C29" s="9"/>
      <c r="D29" s="9"/>
      <c r="E29" s="9"/>
      <c r="F29" s="9"/>
      <c r="G29" s="9"/>
      <c r="H29" s="9"/>
      <c r="I29" s="9"/>
      <c r="J29" s="9"/>
      <c r="K29" s="9"/>
      <c r="L29" s="9"/>
      <c r="M29" s="9"/>
      <c r="N29" s="9"/>
      <c r="O29" s="9"/>
      <c r="P29" s="9"/>
      <c r="Q29" s="9"/>
      <c r="R29" s="10"/>
    </row>
    <row r="30" spans="1:18" ht="13.05" customHeight="1">
      <c r="A30" s="8"/>
      <c r="B30" s="9"/>
      <c r="C30" s="9"/>
      <c r="D30" s="9"/>
      <c r="E30" s="9"/>
      <c r="F30" s="9"/>
      <c r="G30" s="9"/>
      <c r="H30" s="9"/>
      <c r="I30" s="9"/>
      <c r="J30" s="9"/>
      <c r="K30" s="9"/>
      <c r="L30" s="9"/>
      <c r="M30" s="9"/>
      <c r="N30" s="9"/>
      <c r="O30" s="9"/>
      <c r="P30" s="9"/>
      <c r="Q30" s="9"/>
      <c r="R30" s="10"/>
    </row>
    <row r="31" spans="1:18" ht="13.05" customHeight="1">
      <c r="A31" s="8"/>
      <c r="B31" s="9"/>
      <c r="C31" s="9"/>
      <c r="D31" s="9"/>
      <c r="E31" s="9"/>
      <c r="F31" s="9"/>
      <c r="G31" s="9"/>
      <c r="H31" s="9"/>
      <c r="I31" s="9"/>
      <c r="J31" s="9"/>
      <c r="K31" s="9"/>
      <c r="L31" s="9"/>
      <c r="M31" s="9"/>
      <c r="N31" s="9"/>
      <c r="O31" s="9"/>
      <c r="P31" s="9"/>
      <c r="Q31" s="9"/>
      <c r="R31" s="10"/>
    </row>
    <row r="32" spans="1:18" ht="13.05" customHeight="1">
      <c r="A32" s="8"/>
      <c r="B32" s="9"/>
      <c r="C32" s="9"/>
      <c r="D32" s="9"/>
      <c r="E32" s="9"/>
      <c r="F32" s="9"/>
      <c r="G32" s="9"/>
      <c r="H32" s="9"/>
      <c r="I32" s="9"/>
      <c r="J32" s="9"/>
      <c r="K32" s="9"/>
      <c r="L32" s="9"/>
      <c r="M32" s="9"/>
      <c r="N32" s="9"/>
      <c r="O32" s="9"/>
      <c r="P32" s="9"/>
      <c r="Q32" s="9"/>
      <c r="R32" s="10"/>
    </row>
    <row r="33" spans="1:18" ht="13.05" customHeight="1">
      <c r="A33" s="8"/>
      <c r="B33" s="9"/>
      <c r="C33" s="9"/>
      <c r="D33" s="9"/>
      <c r="E33" s="9"/>
      <c r="F33" s="9"/>
      <c r="G33" s="9"/>
      <c r="H33" s="9"/>
      <c r="I33" s="9"/>
      <c r="J33" s="9"/>
      <c r="K33" s="9"/>
      <c r="L33" s="9"/>
      <c r="M33" s="9"/>
      <c r="N33" s="9"/>
      <c r="O33" s="9"/>
      <c r="P33" s="9"/>
      <c r="Q33" s="9"/>
      <c r="R33" s="10"/>
    </row>
    <row r="34" spans="1:18" ht="13.05" customHeight="1">
      <c r="A34" s="8"/>
      <c r="B34" s="9"/>
      <c r="C34" s="9"/>
      <c r="D34" s="9"/>
      <c r="E34" s="9"/>
      <c r="F34" s="9"/>
      <c r="G34" s="9"/>
      <c r="H34" s="9"/>
      <c r="I34" s="9"/>
      <c r="J34" s="9"/>
      <c r="K34" s="9"/>
      <c r="L34" s="9"/>
      <c r="M34" s="9"/>
      <c r="N34" s="9"/>
      <c r="O34" s="9"/>
      <c r="P34" s="9"/>
      <c r="Q34" s="9"/>
      <c r="R34" s="10"/>
    </row>
    <row r="35" spans="1:18" ht="13.05" customHeight="1">
      <c r="A35" s="8"/>
      <c r="B35" s="9"/>
      <c r="C35" s="9"/>
      <c r="D35" s="9"/>
      <c r="E35" s="9"/>
      <c r="F35" s="9"/>
      <c r="G35" s="9"/>
      <c r="H35" s="9"/>
      <c r="I35" s="9"/>
      <c r="J35" s="9"/>
      <c r="K35" s="9"/>
      <c r="L35" s="9"/>
      <c r="M35" s="9"/>
      <c r="N35" s="9"/>
      <c r="O35" s="9"/>
      <c r="P35" s="9"/>
      <c r="Q35" s="9"/>
      <c r="R35" s="10"/>
    </row>
    <row r="36" spans="1:18" ht="13.05" customHeight="1">
      <c r="A36" s="8"/>
      <c r="B36" s="9"/>
      <c r="C36" s="9"/>
      <c r="D36" s="9"/>
      <c r="E36" s="9"/>
      <c r="F36" s="9"/>
      <c r="G36" s="9"/>
      <c r="H36" s="9"/>
      <c r="I36" s="9"/>
      <c r="J36" s="9"/>
      <c r="K36" s="9"/>
      <c r="L36" s="9"/>
      <c r="M36" s="9"/>
      <c r="N36" s="9"/>
      <c r="O36" s="9"/>
      <c r="P36" s="9"/>
      <c r="Q36" s="9"/>
      <c r="R36" s="10"/>
    </row>
    <row r="37" spans="1:18" ht="13.05" customHeight="1">
      <c r="A37" s="8"/>
      <c r="B37" s="9"/>
      <c r="C37" s="9"/>
      <c r="D37" s="9"/>
      <c r="E37" s="9"/>
      <c r="F37" s="9"/>
      <c r="G37" s="9"/>
      <c r="H37" s="9"/>
      <c r="I37" s="9"/>
      <c r="J37" s="9"/>
      <c r="K37" s="9"/>
      <c r="L37" s="9"/>
      <c r="M37" s="9"/>
      <c r="N37" s="9"/>
      <c r="O37" s="9"/>
      <c r="P37" s="9"/>
      <c r="Q37" s="9"/>
      <c r="R37" s="10"/>
    </row>
    <row r="38" spans="1:18" ht="13.05" customHeight="1">
      <c r="A38" s="8"/>
      <c r="B38" s="9"/>
      <c r="C38" s="9"/>
      <c r="D38" s="9"/>
      <c r="E38" s="9"/>
      <c r="F38" s="9"/>
      <c r="G38" s="9"/>
      <c r="H38" s="9"/>
      <c r="I38" s="9"/>
      <c r="J38" s="9"/>
      <c r="K38" s="9"/>
      <c r="L38" s="9"/>
      <c r="M38" s="9"/>
      <c r="N38" s="9"/>
      <c r="O38" s="9"/>
      <c r="P38" s="9"/>
      <c r="Q38" s="9"/>
      <c r="R38" s="10"/>
    </row>
    <row r="39" spans="1:18" ht="13.05" customHeight="1">
      <c r="A39" s="8"/>
      <c r="B39" s="9"/>
      <c r="C39" s="9"/>
      <c r="D39" s="9"/>
      <c r="E39" s="9"/>
      <c r="F39" s="9"/>
      <c r="G39" s="9"/>
      <c r="H39" s="9"/>
      <c r="I39" s="9"/>
      <c r="J39" s="9"/>
      <c r="K39" s="9"/>
      <c r="L39" s="9"/>
      <c r="M39" s="9"/>
      <c r="N39" s="9"/>
      <c r="O39" s="9"/>
      <c r="P39" s="9"/>
      <c r="Q39" s="9"/>
      <c r="R39" s="10"/>
    </row>
    <row r="40" spans="1:18" ht="13.05" customHeight="1">
      <c r="A40" s="8"/>
      <c r="B40" s="9"/>
      <c r="C40" s="9"/>
      <c r="D40" s="9"/>
      <c r="E40" s="9"/>
      <c r="F40" s="9"/>
      <c r="G40" s="9"/>
      <c r="H40" s="9"/>
      <c r="I40" s="9"/>
      <c r="J40" s="9"/>
      <c r="K40" s="9"/>
      <c r="L40" s="9"/>
      <c r="M40" s="9"/>
      <c r="N40" s="9"/>
      <c r="O40" s="9"/>
      <c r="P40" s="9"/>
      <c r="Q40" s="9"/>
      <c r="R40" s="10"/>
    </row>
    <row r="41" spans="1:18" ht="13.05" customHeight="1">
      <c r="A41" s="8"/>
      <c r="B41" s="9"/>
      <c r="C41" s="9"/>
      <c r="D41" s="9"/>
      <c r="E41" s="9"/>
      <c r="F41" s="9"/>
      <c r="G41" s="9"/>
      <c r="H41" s="9"/>
      <c r="I41" s="9"/>
      <c r="J41" s="9"/>
      <c r="K41" s="9"/>
      <c r="L41" s="9"/>
      <c r="M41" s="9"/>
      <c r="N41" s="9"/>
      <c r="O41" s="9"/>
      <c r="P41" s="9"/>
      <c r="Q41" s="9"/>
      <c r="R41" s="10"/>
    </row>
    <row r="42" spans="1:18" ht="13.05" customHeight="1">
      <c r="A42" s="8"/>
      <c r="B42" s="9"/>
      <c r="C42" s="9"/>
      <c r="D42" s="9"/>
      <c r="E42" s="9"/>
      <c r="F42" s="9"/>
      <c r="G42" s="9"/>
      <c r="H42" s="9"/>
      <c r="I42" s="9"/>
      <c r="J42" s="9"/>
      <c r="K42" s="9"/>
      <c r="L42" s="9"/>
      <c r="M42" s="9"/>
      <c r="N42" s="9"/>
      <c r="O42" s="9"/>
      <c r="P42" s="9"/>
      <c r="Q42" s="9"/>
      <c r="R42" s="10"/>
    </row>
    <row r="43" spans="1:18" ht="13.05" customHeight="1">
      <c r="A43" s="8"/>
      <c r="B43" s="9"/>
      <c r="C43" s="9"/>
      <c r="D43" s="9"/>
      <c r="E43" s="9"/>
      <c r="F43" s="9"/>
      <c r="G43" s="9"/>
      <c r="H43" s="9"/>
      <c r="I43" s="9"/>
      <c r="J43" s="9"/>
      <c r="K43" s="9"/>
      <c r="L43" s="9"/>
      <c r="M43" s="9"/>
      <c r="N43" s="9"/>
      <c r="O43" s="9"/>
      <c r="P43" s="9"/>
      <c r="Q43" s="9"/>
      <c r="R43" s="10"/>
    </row>
    <row r="44" spans="1:18" ht="13.05" customHeight="1">
      <c r="A44" s="8"/>
      <c r="B44" s="9"/>
      <c r="C44" s="9"/>
      <c r="D44" s="9"/>
      <c r="E44" s="9"/>
      <c r="F44" s="9"/>
      <c r="G44" s="9"/>
      <c r="H44" s="9"/>
      <c r="I44" s="9"/>
      <c r="J44" s="9"/>
      <c r="K44" s="9"/>
      <c r="L44" s="9"/>
      <c r="M44" s="9"/>
      <c r="N44" s="9"/>
      <c r="O44" s="9"/>
      <c r="P44" s="9"/>
      <c r="Q44" s="9"/>
      <c r="R44" s="10"/>
    </row>
    <row r="45" spans="1:18" ht="13.05" customHeight="1">
      <c r="A45" s="8"/>
      <c r="B45" s="9"/>
      <c r="C45" s="9"/>
      <c r="D45" s="9"/>
      <c r="E45" s="9"/>
      <c r="F45" s="9"/>
      <c r="G45" s="9"/>
      <c r="H45" s="9"/>
      <c r="I45" s="9"/>
      <c r="J45" s="9"/>
      <c r="K45" s="9"/>
      <c r="L45" s="9"/>
      <c r="M45" s="9"/>
      <c r="N45" s="9"/>
      <c r="O45" s="9"/>
      <c r="P45" s="9"/>
      <c r="Q45" s="9"/>
      <c r="R45" s="10"/>
    </row>
    <row r="46" spans="1:18" ht="13.05" customHeight="1">
      <c r="A46" s="8"/>
      <c r="B46" s="9"/>
      <c r="C46" s="9"/>
      <c r="D46" s="9"/>
      <c r="E46" s="9"/>
      <c r="F46" s="9"/>
      <c r="G46" s="9"/>
      <c r="H46" s="9"/>
      <c r="I46" s="9"/>
      <c r="J46" s="9"/>
      <c r="K46" s="9"/>
      <c r="L46" s="9"/>
      <c r="M46" s="9"/>
      <c r="N46" s="9"/>
      <c r="O46" s="9"/>
      <c r="P46" s="9"/>
      <c r="Q46" s="9"/>
      <c r="R46" s="10"/>
    </row>
    <row r="47" spans="1:18" ht="13.05" customHeight="1">
      <c r="A47" s="8"/>
      <c r="B47" s="9"/>
      <c r="C47" s="9"/>
      <c r="D47" s="9"/>
      <c r="E47" s="9"/>
      <c r="F47" s="9"/>
      <c r="G47" s="9"/>
      <c r="H47" s="9"/>
      <c r="I47" s="9"/>
      <c r="J47" s="9"/>
      <c r="K47" s="9"/>
      <c r="L47" s="9"/>
      <c r="M47" s="9"/>
      <c r="N47" s="9"/>
      <c r="O47" s="9"/>
      <c r="P47" s="9"/>
      <c r="Q47" s="9"/>
      <c r="R47" s="10"/>
    </row>
    <row r="48" spans="1:18" ht="13.05" customHeight="1">
      <c r="A48" s="8"/>
      <c r="B48" s="9"/>
      <c r="C48" s="9"/>
      <c r="D48" s="9"/>
      <c r="E48" s="9"/>
      <c r="F48" s="9"/>
      <c r="G48" s="9"/>
      <c r="H48" s="9"/>
      <c r="I48" s="9"/>
      <c r="J48" s="9"/>
      <c r="K48" s="9"/>
      <c r="L48" s="9"/>
      <c r="M48" s="9"/>
      <c r="N48" s="9"/>
      <c r="O48" s="9"/>
      <c r="P48" s="9"/>
      <c r="Q48" s="9"/>
      <c r="R48" s="10"/>
    </row>
    <row r="49" spans="1:18" ht="13.05" customHeight="1">
      <c r="A49" s="8"/>
      <c r="B49" s="9"/>
      <c r="C49" s="9"/>
      <c r="D49" s="9"/>
      <c r="E49" s="9"/>
      <c r="F49" s="9"/>
      <c r="G49" s="9"/>
      <c r="H49" s="9"/>
      <c r="I49" s="9"/>
      <c r="J49" s="9"/>
      <c r="K49" s="9"/>
      <c r="L49" s="9"/>
      <c r="M49" s="9"/>
      <c r="N49" s="9"/>
      <c r="O49" s="9"/>
      <c r="P49" s="9"/>
      <c r="Q49" s="9"/>
      <c r="R49" s="10"/>
    </row>
    <row r="50" spans="1:18" ht="13.05" customHeight="1">
      <c r="A50" s="8"/>
      <c r="B50" s="9"/>
      <c r="C50" s="9"/>
      <c r="D50" s="9"/>
      <c r="E50" s="9"/>
      <c r="F50" s="9"/>
      <c r="G50" s="9"/>
      <c r="H50" s="9"/>
      <c r="I50" s="9"/>
      <c r="J50" s="9"/>
      <c r="K50" s="9"/>
      <c r="L50" s="9"/>
      <c r="M50" s="9"/>
      <c r="N50" s="9"/>
      <c r="O50" s="9"/>
      <c r="P50" s="9"/>
      <c r="Q50" s="9"/>
      <c r="R50" s="10"/>
    </row>
    <row r="51" spans="1:18" ht="13.05" customHeight="1">
      <c r="A51" s="8"/>
      <c r="B51" s="9"/>
      <c r="C51" s="9"/>
      <c r="D51" s="9"/>
      <c r="E51" s="9"/>
      <c r="F51" s="9"/>
      <c r="G51" s="9"/>
      <c r="H51" s="9"/>
      <c r="I51" s="9"/>
      <c r="J51" s="9"/>
      <c r="K51" s="9"/>
      <c r="L51" s="9"/>
      <c r="M51" s="9"/>
      <c r="N51" s="9"/>
      <c r="O51" s="9"/>
      <c r="P51" s="9"/>
      <c r="Q51" s="9"/>
      <c r="R51" s="10"/>
    </row>
    <row r="52" spans="1:18" ht="13.05" customHeight="1">
      <c r="A52" s="8"/>
      <c r="B52" s="9"/>
      <c r="C52" s="9"/>
      <c r="D52" s="9"/>
      <c r="E52" s="9"/>
      <c r="F52" s="9"/>
      <c r="G52" s="9"/>
      <c r="H52" s="9"/>
      <c r="I52" s="9"/>
      <c r="J52" s="9"/>
      <c r="K52" s="9"/>
      <c r="L52" s="9"/>
      <c r="M52" s="9"/>
      <c r="N52" s="9"/>
      <c r="O52" s="9"/>
      <c r="P52" s="9"/>
      <c r="Q52" s="9"/>
      <c r="R52" s="10"/>
    </row>
    <row r="53" spans="1:18" ht="13.05" customHeight="1">
      <c r="A53" s="8"/>
      <c r="B53" s="9"/>
      <c r="C53" s="9"/>
      <c r="D53" s="9"/>
      <c r="E53" s="9"/>
      <c r="F53" s="9"/>
      <c r="G53" s="9"/>
      <c r="H53" s="9"/>
      <c r="I53" s="9"/>
      <c r="J53" s="9"/>
      <c r="K53" s="9"/>
      <c r="L53" s="9"/>
      <c r="M53" s="9"/>
      <c r="N53" s="9"/>
      <c r="O53" s="9"/>
      <c r="P53" s="9"/>
      <c r="Q53" s="9"/>
      <c r="R53" s="10"/>
    </row>
    <row r="54" spans="1:18" ht="13.05" customHeight="1">
      <c r="A54" s="8"/>
      <c r="B54" s="9"/>
      <c r="C54" s="9"/>
      <c r="D54" s="9"/>
      <c r="E54" s="9"/>
      <c r="F54" s="9"/>
      <c r="G54" s="9"/>
      <c r="H54" s="9"/>
      <c r="I54" s="9"/>
      <c r="J54" s="9"/>
      <c r="K54" s="9"/>
      <c r="L54" s="9"/>
      <c r="M54" s="9"/>
      <c r="N54" s="9"/>
      <c r="O54" s="9"/>
      <c r="P54" s="9"/>
      <c r="Q54" s="9"/>
      <c r="R54" s="10"/>
    </row>
    <row r="55" spans="1:18" ht="13.05" customHeight="1">
      <c r="A55" s="8"/>
      <c r="B55" s="9"/>
      <c r="C55" s="9"/>
      <c r="D55" s="9"/>
      <c r="E55" s="9"/>
      <c r="F55" s="9"/>
      <c r="G55" s="9"/>
      <c r="H55" s="9"/>
      <c r="I55" s="9"/>
      <c r="J55" s="9"/>
      <c r="K55" s="9"/>
      <c r="L55" s="9"/>
      <c r="M55" s="9"/>
      <c r="N55" s="9"/>
      <c r="O55" s="9"/>
      <c r="P55" s="9"/>
      <c r="Q55" s="9"/>
      <c r="R55" s="10"/>
    </row>
    <row r="56" spans="1:18" ht="13.05" customHeight="1">
      <c r="A56" s="8"/>
      <c r="B56" s="9"/>
      <c r="C56" s="9"/>
      <c r="D56" s="9"/>
      <c r="E56" s="9"/>
      <c r="F56" s="9"/>
      <c r="G56" s="9"/>
      <c r="H56" s="9"/>
      <c r="I56" s="9"/>
      <c r="J56" s="9"/>
      <c r="K56" s="9"/>
      <c r="L56" s="9"/>
      <c r="M56" s="9"/>
      <c r="N56" s="9"/>
      <c r="O56" s="9"/>
      <c r="P56" s="9"/>
      <c r="Q56" s="9"/>
      <c r="R56" s="10"/>
    </row>
    <row r="57" spans="1:18" ht="13.05" customHeight="1">
      <c r="A57" s="8"/>
      <c r="B57" s="9"/>
      <c r="C57" s="9"/>
      <c r="D57" s="9"/>
      <c r="E57" s="9"/>
      <c r="F57" s="9"/>
      <c r="G57" s="9"/>
      <c r="H57" s="9"/>
      <c r="I57" s="9"/>
      <c r="J57" s="9"/>
      <c r="K57" s="9"/>
      <c r="L57" s="9"/>
      <c r="M57" s="9"/>
      <c r="N57" s="9"/>
      <c r="O57" s="9"/>
      <c r="P57" s="9"/>
      <c r="Q57" s="9"/>
      <c r="R57" s="10"/>
    </row>
    <row r="58" spans="1:18" ht="13.05" customHeight="1">
      <c r="A58" s="8"/>
      <c r="B58" s="9"/>
      <c r="C58" s="9"/>
      <c r="D58" s="9"/>
      <c r="E58" s="9"/>
      <c r="F58" s="9"/>
      <c r="G58" s="9"/>
      <c r="H58" s="9"/>
      <c r="I58" s="9"/>
      <c r="J58" s="9"/>
      <c r="K58" s="9"/>
      <c r="L58" s="9"/>
      <c r="M58" s="9"/>
      <c r="N58" s="9"/>
      <c r="O58" s="9"/>
      <c r="P58" s="9"/>
      <c r="Q58" s="9"/>
      <c r="R58" s="10"/>
    </row>
    <row r="59" spans="1:18" ht="13.05" customHeight="1">
      <c r="A59" s="8"/>
      <c r="B59" s="9"/>
      <c r="C59" s="9"/>
      <c r="D59" s="9"/>
      <c r="E59" s="9"/>
      <c r="F59" s="9"/>
      <c r="G59" s="9"/>
      <c r="H59" s="9"/>
      <c r="I59" s="9"/>
      <c r="J59" s="9"/>
      <c r="K59" s="9"/>
      <c r="L59" s="9"/>
      <c r="M59" s="9"/>
      <c r="N59" s="9"/>
      <c r="O59" s="9"/>
      <c r="P59" s="9"/>
      <c r="Q59" s="9"/>
      <c r="R59" s="10"/>
    </row>
    <row r="60" spans="1:18" ht="13.05" customHeight="1">
      <c r="A60" s="8"/>
      <c r="B60" s="9"/>
      <c r="C60" s="9"/>
      <c r="D60" s="9"/>
      <c r="E60" s="9"/>
      <c r="F60" s="9"/>
      <c r="G60" s="9"/>
      <c r="H60" s="9"/>
      <c r="I60" s="9"/>
      <c r="J60" s="9"/>
      <c r="K60" s="9"/>
      <c r="L60" s="9"/>
      <c r="M60" s="9"/>
      <c r="N60" s="9"/>
      <c r="O60" s="9"/>
      <c r="P60" s="9"/>
      <c r="Q60" s="9"/>
      <c r="R60" s="10"/>
    </row>
    <row r="61" spans="1:18" ht="13.05" customHeight="1">
      <c r="A61" s="8"/>
      <c r="B61" s="9"/>
      <c r="C61" s="9"/>
      <c r="D61" s="9"/>
      <c r="E61" s="9"/>
      <c r="F61" s="9"/>
      <c r="G61" s="9"/>
      <c r="H61" s="9"/>
      <c r="I61" s="9"/>
      <c r="J61" s="9"/>
      <c r="K61" s="9"/>
      <c r="L61" s="9"/>
      <c r="M61" s="9"/>
      <c r="N61" s="9"/>
      <c r="O61" s="9"/>
      <c r="P61" s="9"/>
      <c r="Q61" s="9"/>
      <c r="R61" s="10"/>
    </row>
    <row r="62" spans="1:18" ht="13.05" customHeight="1">
      <c r="A62" s="8"/>
      <c r="B62" s="9"/>
      <c r="C62" s="9"/>
      <c r="D62" s="9"/>
      <c r="E62" s="9"/>
      <c r="F62" s="9"/>
      <c r="G62" s="9"/>
      <c r="H62" s="9"/>
      <c r="I62" s="9"/>
      <c r="J62" s="9"/>
      <c r="K62" s="9"/>
      <c r="L62" s="9"/>
      <c r="M62" s="9"/>
      <c r="N62" s="9"/>
      <c r="O62" s="9"/>
      <c r="P62" s="9"/>
      <c r="Q62" s="9"/>
      <c r="R62" s="10"/>
    </row>
    <row r="63" spans="1:18" ht="13.05" customHeight="1">
      <c r="A63" s="8"/>
      <c r="B63" s="9"/>
      <c r="C63" s="9"/>
      <c r="D63" s="9"/>
      <c r="E63" s="9"/>
      <c r="F63" s="9"/>
      <c r="G63" s="9"/>
      <c r="H63" s="9"/>
      <c r="I63" s="9"/>
      <c r="J63" s="9"/>
      <c r="K63" s="9"/>
      <c r="L63" s="9"/>
      <c r="M63" s="9"/>
      <c r="N63" s="9"/>
      <c r="O63" s="9"/>
      <c r="P63" s="9"/>
      <c r="Q63" s="9"/>
      <c r="R63" s="10"/>
    </row>
    <row r="64" spans="1:18" ht="13.05" customHeight="1">
      <c r="A64" s="8"/>
      <c r="B64" s="9"/>
      <c r="C64" s="9"/>
      <c r="D64" s="9"/>
      <c r="E64" s="9"/>
      <c r="F64" s="9"/>
      <c r="G64" s="9"/>
      <c r="H64" s="9"/>
      <c r="I64" s="9"/>
      <c r="J64" s="9"/>
      <c r="K64" s="9"/>
      <c r="L64" s="9"/>
      <c r="M64" s="9"/>
      <c r="N64" s="9"/>
      <c r="O64" s="9"/>
      <c r="P64" s="9"/>
      <c r="Q64" s="9"/>
      <c r="R64" s="10"/>
    </row>
    <row r="65" spans="1:18" ht="13.05" customHeight="1">
      <c r="A65" s="8"/>
      <c r="B65" s="9"/>
      <c r="C65" s="9"/>
      <c r="D65" s="9"/>
      <c r="E65" s="9"/>
      <c r="F65" s="9"/>
      <c r="G65" s="9"/>
      <c r="H65" s="9"/>
      <c r="I65" s="9"/>
      <c r="J65" s="9"/>
      <c r="K65" s="9"/>
      <c r="L65" s="9"/>
      <c r="M65" s="9"/>
      <c r="N65" s="9"/>
      <c r="O65" s="9"/>
      <c r="P65" s="9"/>
      <c r="Q65" s="9"/>
      <c r="R65" s="10"/>
    </row>
    <row r="66" spans="1:18" ht="13.05" customHeight="1">
      <c r="A66" s="8"/>
      <c r="B66" s="9"/>
      <c r="C66" s="9"/>
      <c r="D66" s="9"/>
      <c r="E66" s="9"/>
      <c r="F66" s="9"/>
      <c r="G66" s="9"/>
      <c r="H66" s="9"/>
      <c r="I66" s="9"/>
      <c r="J66" s="9"/>
      <c r="K66" s="9"/>
      <c r="L66" s="9"/>
      <c r="M66" s="9"/>
      <c r="N66" s="9"/>
      <c r="O66" s="9"/>
      <c r="P66" s="9"/>
      <c r="Q66" s="9"/>
      <c r="R66" s="10"/>
    </row>
    <row r="67" spans="1:18" ht="13.05" customHeight="1">
      <c r="A67" s="8"/>
      <c r="B67" s="9"/>
      <c r="C67" s="9"/>
      <c r="D67" s="9"/>
      <c r="E67" s="9"/>
      <c r="F67" s="9"/>
      <c r="G67" s="9"/>
      <c r="H67" s="9"/>
      <c r="I67" s="9"/>
      <c r="J67" s="9"/>
      <c r="K67" s="9"/>
      <c r="L67" s="9"/>
      <c r="M67" s="9"/>
      <c r="N67" s="9"/>
      <c r="O67" s="9"/>
      <c r="P67" s="9"/>
      <c r="Q67" s="9"/>
      <c r="R67" s="10"/>
    </row>
    <row r="68" spans="1:18" ht="13.05" customHeight="1">
      <c r="A68" s="8"/>
      <c r="B68" s="9"/>
      <c r="C68" s="9"/>
      <c r="D68" s="9"/>
      <c r="E68" s="9"/>
      <c r="F68" s="9"/>
      <c r="G68" s="9"/>
      <c r="H68" s="9"/>
      <c r="I68" s="9"/>
      <c r="J68" s="9"/>
      <c r="K68" s="9"/>
      <c r="L68" s="9"/>
      <c r="M68" s="9"/>
      <c r="N68" s="9"/>
      <c r="O68" s="9"/>
      <c r="P68" s="9"/>
      <c r="Q68" s="9"/>
      <c r="R68" s="10"/>
    </row>
    <row r="69" spans="1:18" ht="13.05" customHeight="1">
      <c r="A69" s="8"/>
      <c r="B69" s="9"/>
      <c r="C69" s="9"/>
      <c r="D69" s="9"/>
      <c r="E69" s="9"/>
      <c r="F69" s="9"/>
      <c r="G69" s="9"/>
      <c r="H69" s="9"/>
      <c r="I69" s="9"/>
      <c r="J69" s="9"/>
      <c r="K69" s="9"/>
      <c r="L69" s="9"/>
      <c r="M69" s="9"/>
      <c r="N69" s="9"/>
      <c r="O69" s="9"/>
      <c r="P69" s="9"/>
      <c r="Q69" s="9"/>
      <c r="R69" s="10"/>
    </row>
    <row r="70" spans="1:18" ht="13.05" customHeight="1">
      <c r="A70" s="8"/>
      <c r="B70" s="9"/>
      <c r="C70" s="9"/>
      <c r="D70" s="9"/>
      <c r="E70" s="9"/>
      <c r="F70" s="9"/>
      <c r="G70" s="9"/>
      <c r="H70" s="9"/>
      <c r="I70" s="9"/>
      <c r="J70" s="9"/>
      <c r="K70" s="9"/>
      <c r="L70" s="9"/>
      <c r="M70" s="9"/>
      <c r="N70" s="9"/>
      <c r="O70" s="9"/>
      <c r="P70" s="9"/>
      <c r="Q70" s="9"/>
      <c r="R70" s="10"/>
    </row>
    <row r="71" spans="1:18" ht="13.05" customHeight="1">
      <c r="A71" s="8"/>
      <c r="B71" s="9"/>
      <c r="C71" s="9"/>
      <c r="D71" s="9"/>
      <c r="E71" s="9"/>
      <c r="F71" s="9"/>
      <c r="G71" s="9"/>
      <c r="H71" s="9"/>
      <c r="I71" s="9"/>
      <c r="J71" s="9"/>
      <c r="K71" s="9"/>
      <c r="L71" s="9"/>
      <c r="M71" s="9"/>
      <c r="N71" s="9"/>
      <c r="O71" s="9"/>
      <c r="P71" s="9"/>
      <c r="Q71" s="9"/>
      <c r="R71" s="10"/>
    </row>
    <row r="72" spans="1:18" ht="13.05" customHeight="1">
      <c r="A72" s="8"/>
      <c r="B72" s="9"/>
      <c r="C72" s="9"/>
      <c r="D72" s="9"/>
      <c r="E72" s="9"/>
      <c r="F72" s="9"/>
      <c r="G72" s="9"/>
      <c r="H72" s="9"/>
      <c r="I72" s="9"/>
      <c r="J72" s="9"/>
      <c r="K72" s="9"/>
      <c r="L72" s="9"/>
      <c r="M72" s="9"/>
      <c r="N72" s="9"/>
      <c r="O72" s="9"/>
      <c r="P72" s="9"/>
      <c r="Q72" s="9"/>
      <c r="R72" s="10"/>
    </row>
    <row r="73" spans="1:18" ht="13.05" customHeight="1">
      <c r="A73" s="8"/>
      <c r="B73" s="9"/>
      <c r="C73" s="9"/>
      <c r="D73" s="9"/>
      <c r="E73" s="9"/>
      <c r="F73" s="9"/>
      <c r="G73" s="9"/>
      <c r="H73" s="9"/>
      <c r="I73" s="9"/>
      <c r="J73" s="9"/>
      <c r="K73" s="9"/>
      <c r="L73" s="9"/>
      <c r="M73" s="9"/>
      <c r="N73" s="9"/>
      <c r="O73" s="9"/>
      <c r="P73" s="9"/>
      <c r="Q73" s="9"/>
      <c r="R73" s="10"/>
    </row>
    <row r="74" spans="1:18" ht="13.05" customHeight="1">
      <c r="A74" s="8"/>
      <c r="B74" s="9"/>
      <c r="C74" s="9"/>
      <c r="D74" s="9"/>
      <c r="E74" s="9"/>
      <c r="F74" s="9"/>
      <c r="G74" s="9"/>
      <c r="H74" s="9"/>
      <c r="I74" s="9"/>
      <c r="J74" s="9"/>
      <c r="K74" s="9"/>
      <c r="L74" s="9"/>
      <c r="M74" s="9"/>
      <c r="N74" s="9"/>
      <c r="O74" s="9"/>
      <c r="P74" s="9"/>
      <c r="Q74" s="9"/>
      <c r="R74" s="10"/>
    </row>
    <row r="75" spans="1:18" ht="13.05" customHeight="1">
      <c r="A75" s="8"/>
      <c r="B75" s="9"/>
      <c r="C75" s="9"/>
      <c r="D75" s="9"/>
      <c r="E75" s="9"/>
      <c r="F75" s="9"/>
      <c r="G75" s="9"/>
      <c r="H75" s="9"/>
      <c r="I75" s="9"/>
      <c r="J75" s="9"/>
      <c r="K75" s="9"/>
      <c r="L75" s="9"/>
      <c r="M75" s="9"/>
      <c r="N75" s="9"/>
      <c r="O75" s="9"/>
      <c r="P75" s="9"/>
      <c r="Q75" s="9"/>
      <c r="R75" s="10"/>
    </row>
    <row r="76" spans="1:18" ht="13.05" customHeight="1">
      <c r="A76" s="8"/>
      <c r="B76" s="9"/>
      <c r="C76" s="9"/>
      <c r="D76" s="9"/>
      <c r="E76" s="9"/>
      <c r="F76" s="9"/>
      <c r="G76" s="9"/>
      <c r="H76" s="9"/>
      <c r="I76" s="9"/>
      <c r="J76" s="9"/>
      <c r="K76" s="9"/>
      <c r="L76" s="9"/>
      <c r="M76" s="9"/>
      <c r="N76" s="9"/>
      <c r="O76" s="9"/>
      <c r="P76" s="9"/>
      <c r="Q76" s="9"/>
      <c r="R76" s="10"/>
    </row>
    <row r="77" spans="1:18" ht="13.05" customHeight="1">
      <c r="A77" s="8"/>
      <c r="B77" s="9"/>
      <c r="C77" s="9"/>
      <c r="D77" s="9"/>
      <c r="E77" s="9"/>
      <c r="F77" s="9"/>
      <c r="G77" s="9"/>
      <c r="H77" s="9"/>
      <c r="I77" s="9"/>
      <c r="J77" s="9"/>
      <c r="K77" s="9"/>
      <c r="L77" s="9"/>
      <c r="M77" s="9"/>
      <c r="N77" s="9"/>
      <c r="O77" s="9"/>
      <c r="P77" s="9"/>
      <c r="Q77" s="9"/>
      <c r="R77" s="10"/>
    </row>
    <row r="78" spans="1:18" ht="13.05" customHeight="1">
      <c r="A78" s="8"/>
      <c r="B78" s="9"/>
      <c r="C78" s="9"/>
      <c r="D78" s="9"/>
      <c r="E78" s="9"/>
      <c r="F78" s="9"/>
      <c r="G78" s="9"/>
      <c r="H78" s="9"/>
      <c r="I78" s="9"/>
      <c r="J78" s="9"/>
      <c r="K78" s="9"/>
      <c r="L78" s="9"/>
      <c r="M78" s="9"/>
      <c r="N78" s="9"/>
      <c r="O78" s="9"/>
      <c r="P78" s="9"/>
      <c r="Q78" s="9"/>
      <c r="R78" s="10"/>
    </row>
    <row r="79" spans="1:18" ht="13.05" customHeight="1">
      <c r="A79" s="8"/>
      <c r="B79" s="9"/>
      <c r="C79" s="9"/>
      <c r="D79" s="9"/>
      <c r="E79" s="9"/>
      <c r="F79" s="9"/>
      <c r="G79" s="9"/>
      <c r="H79" s="9"/>
      <c r="I79" s="9"/>
      <c r="J79" s="9"/>
      <c r="K79" s="9"/>
      <c r="L79" s="9"/>
      <c r="M79" s="9"/>
      <c r="N79" s="9"/>
      <c r="O79" s="9"/>
      <c r="P79" s="9"/>
      <c r="Q79" s="9"/>
      <c r="R79" s="10"/>
    </row>
    <row r="80" spans="1:18" ht="13.05" customHeight="1">
      <c r="A80" s="8"/>
      <c r="B80" s="9"/>
      <c r="C80" s="9"/>
      <c r="D80" s="9"/>
      <c r="E80" s="9"/>
      <c r="F80" s="9"/>
      <c r="G80" s="9"/>
      <c r="H80" s="9"/>
      <c r="I80" s="9"/>
      <c r="J80" s="9"/>
      <c r="K80" s="9"/>
      <c r="L80" s="9"/>
      <c r="M80" s="9"/>
      <c r="N80" s="9"/>
      <c r="O80" s="9"/>
      <c r="P80" s="9"/>
      <c r="Q80" s="9"/>
      <c r="R80" s="10"/>
    </row>
    <row r="81" spans="1:18" ht="13.05" customHeight="1">
      <c r="A81" s="8"/>
      <c r="B81" s="9"/>
      <c r="C81" s="9"/>
      <c r="D81" s="9"/>
      <c r="E81" s="9"/>
      <c r="F81" s="9"/>
      <c r="G81" s="9"/>
      <c r="H81" s="9"/>
      <c r="I81" s="9"/>
      <c r="J81" s="9"/>
      <c r="K81" s="9"/>
      <c r="L81" s="9"/>
      <c r="M81" s="9"/>
      <c r="N81" s="9"/>
      <c r="O81" s="9"/>
      <c r="P81" s="9"/>
      <c r="Q81" s="9"/>
      <c r="R81" s="10"/>
    </row>
    <row r="82" spans="1:18" ht="13.05" customHeight="1">
      <c r="A82" s="8"/>
      <c r="B82" s="9"/>
      <c r="C82" s="9"/>
      <c r="D82" s="9"/>
      <c r="E82" s="9"/>
      <c r="F82" s="9"/>
      <c r="G82" s="9"/>
      <c r="H82" s="9"/>
      <c r="I82" s="9"/>
      <c r="J82" s="9"/>
      <c r="K82" s="9"/>
      <c r="L82" s="9"/>
      <c r="M82" s="9"/>
      <c r="N82" s="9"/>
      <c r="O82" s="9"/>
      <c r="P82" s="9"/>
      <c r="Q82" s="9"/>
      <c r="R82" s="10"/>
    </row>
    <row r="83" spans="1:18" ht="13.05" customHeight="1">
      <c r="A83" s="8"/>
      <c r="B83" s="9"/>
      <c r="C83" s="9"/>
      <c r="D83" s="9"/>
      <c r="E83" s="9"/>
      <c r="F83" s="9"/>
      <c r="G83" s="9"/>
      <c r="H83" s="9"/>
      <c r="I83" s="9"/>
      <c r="J83" s="9"/>
      <c r="K83" s="9"/>
      <c r="L83" s="9"/>
      <c r="M83" s="9"/>
      <c r="N83" s="9"/>
      <c r="O83" s="9"/>
      <c r="P83" s="9"/>
      <c r="Q83" s="9"/>
      <c r="R83" s="10"/>
    </row>
    <row r="84" spans="1:18" ht="13.05" customHeight="1">
      <c r="A84" s="8"/>
      <c r="B84" s="9"/>
      <c r="C84" s="9"/>
      <c r="D84" s="9"/>
      <c r="E84" s="9"/>
      <c r="F84" s="9"/>
      <c r="G84" s="9"/>
      <c r="H84" s="9"/>
      <c r="I84" s="9"/>
      <c r="J84" s="9"/>
      <c r="K84" s="9"/>
      <c r="L84" s="9"/>
      <c r="M84" s="9"/>
      <c r="N84" s="9"/>
      <c r="O84" s="9"/>
      <c r="P84" s="9"/>
      <c r="Q84" s="9"/>
      <c r="R84" s="10"/>
    </row>
    <row r="85" spans="1:18" ht="13.05" customHeight="1">
      <c r="A85" s="8"/>
      <c r="B85" s="9"/>
      <c r="C85" s="9"/>
      <c r="D85" s="9"/>
      <c r="E85" s="9"/>
      <c r="F85" s="9"/>
      <c r="G85" s="9"/>
      <c r="H85" s="9"/>
      <c r="I85" s="9"/>
      <c r="J85" s="9"/>
      <c r="K85" s="9"/>
      <c r="L85" s="9"/>
      <c r="M85" s="9"/>
      <c r="N85" s="9"/>
      <c r="O85" s="9"/>
      <c r="P85" s="9"/>
      <c r="Q85" s="9"/>
      <c r="R85" s="10"/>
    </row>
    <row r="86" spans="1:18" ht="13.05" customHeight="1">
      <c r="A86" s="8"/>
      <c r="B86" s="9"/>
      <c r="C86" s="9"/>
      <c r="D86" s="9"/>
      <c r="E86" s="9"/>
      <c r="F86" s="9"/>
      <c r="G86" s="9"/>
      <c r="H86" s="9"/>
      <c r="I86" s="9"/>
      <c r="J86" s="9"/>
      <c r="K86" s="9"/>
      <c r="L86" s="9"/>
      <c r="M86" s="9"/>
      <c r="N86" s="9"/>
      <c r="O86" s="9"/>
      <c r="P86" s="9"/>
      <c r="Q86" s="9"/>
      <c r="R86" s="10"/>
    </row>
    <row r="87" spans="1:18" ht="13.05" customHeight="1">
      <c r="A87" s="8"/>
      <c r="B87" s="9"/>
      <c r="C87" s="9"/>
      <c r="D87" s="9"/>
      <c r="E87" s="9"/>
      <c r="F87" s="9"/>
      <c r="G87" s="9"/>
      <c r="H87" s="9"/>
      <c r="I87" s="9"/>
      <c r="J87" s="9"/>
      <c r="K87" s="9"/>
      <c r="L87" s="9"/>
      <c r="M87" s="9"/>
      <c r="N87" s="9"/>
      <c r="O87" s="9"/>
      <c r="P87" s="9"/>
      <c r="Q87" s="9"/>
      <c r="R87" s="10"/>
    </row>
    <row r="88" spans="1:18" ht="13.05" customHeight="1">
      <c r="A88" s="8"/>
      <c r="B88" s="9"/>
      <c r="C88" s="9"/>
      <c r="D88" s="9"/>
      <c r="E88" s="9"/>
      <c r="F88" s="9"/>
      <c r="G88" s="9"/>
      <c r="H88" s="9"/>
      <c r="I88" s="9"/>
      <c r="J88" s="9"/>
      <c r="K88" s="9"/>
      <c r="L88" s="9"/>
      <c r="M88" s="9"/>
      <c r="N88" s="9"/>
      <c r="O88" s="9"/>
      <c r="P88" s="9"/>
      <c r="Q88" s="9"/>
      <c r="R88" s="10"/>
    </row>
    <row r="89" spans="1:18" ht="13.05" customHeight="1">
      <c r="A89" s="8"/>
      <c r="B89" s="9"/>
      <c r="C89" s="9"/>
      <c r="D89" s="9"/>
      <c r="E89" s="9"/>
      <c r="F89" s="9"/>
      <c r="G89" s="9"/>
      <c r="H89" s="9"/>
      <c r="I89" s="9"/>
      <c r="J89" s="9"/>
      <c r="K89" s="9"/>
      <c r="L89" s="9"/>
      <c r="M89" s="9"/>
      <c r="N89" s="9"/>
      <c r="O89" s="9"/>
      <c r="P89" s="9"/>
      <c r="Q89" s="9"/>
      <c r="R89" s="10"/>
    </row>
    <row r="90" spans="1:18" ht="13.05" customHeight="1">
      <c r="A90" s="8"/>
      <c r="B90" s="9"/>
      <c r="C90" s="9"/>
      <c r="D90" s="9"/>
      <c r="E90" s="9"/>
      <c r="F90" s="9"/>
      <c r="G90" s="9"/>
      <c r="H90" s="9"/>
      <c r="I90" s="9"/>
      <c r="J90" s="9"/>
      <c r="K90" s="9"/>
      <c r="L90" s="9"/>
      <c r="M90" s="9"/>
      <c r="N90" s="9"/>
      <c r="O90" s="9"/>
      <c r="P90" s="9"/>
      <c r="Q90" s="9"/>
      <c r="R90" s="10"/>
    </row>
    <row r="91" spans="1:18" ht="13.05" customHeight="1">
      <c r="A91" s="8"/>
      <c r="B91" s="9"/>
      <c r="C91" s="9"/>
      <c r="D91" s="9"/>
      <c r="E91" s="9"/>
      <c r="F91" s="9"/>
      <c r="G91" s="9"/>
      <c r="H91" s="9"/>
      <c r="I91" s="9"/>
      <c r="J91" s="9"/>
      <c r="K91" s="9"/>
      <c r="L91" s="9"/>
      <c r="M91" s="9"/>
      <c r="N91" s="9"/>
      <c r="O91" s="9"/>
      <c r="P91" s="9"/>
      <c r="Q91" s="9"/>
      <c r="R91" s="10"/>
    </row>
    <row r="92" spans="1:18" ht="13.05" customHeight="1">
      <c r="A92" s="8"/>
      <c r="B92" s="9"/>
      <c r="C92" s="9"/>
      <c r="D92" s="9"/>
      <c r="E92" s="9"/>
      <c r="F92" s="9"/>
      <c r="G92" s="9"/>
      <c r="H92" s="9"/>
      <c r="I92" s="9"/>
      <c r="J92" s="9"/>
      <c r="K92" s="9"/>
      <c r="L92" s="9"/>
      <c r="M92" s="9"/>
      <c r="N92" s="9"/>
      <c r="O92" s="9"/>
      <c r="P92" s="9"/>
      <c r="Q92" s="9"/>
      <c r="R92" s="10"/>
    </row>
    <row r="93" spans="1:18" ht="13.05" customHeight="1">
      <c r="A93" s="8"/>
      <c r="B93" s="9"/>
      <c r="C93" s="9"/>
      <c r="D93" s="9"/>
      <c r="E93" s="9"/>
      <c r="F93" s="9"/>
      <c r="G93" s="9"/>
      <c r="H93" s="9"/>
      <c r="I93" s="9"/>
      <c r="J93" s="9"/>
      <c r="K93" s="9"/>
      <c r="L93" s="9"/>
      <c r="M93" s="9"/>
      <c r="N93" s="9"/>
      <c r="O93" s="9"/>
      <c r="P93" s="9"/>
      <c r="Q93" s="9"/>
      <c r="R93" s="10"/>
    </row>
    <row r="94" spans="1:18" ht="13.05" customHeight="1">
      <c r="A94" s="8"/>
      <c r="B94" s="9"/>
      <c r="C94" s="9"/>
      <c r="D94" s="9"/>
      <c r="E94" s="9"/>
      <c r="F94" s="9"/>
      <c r="G94" s="9"/>
      <c r="H94" s="9"/>
      <c r="I94" s="9"/>
      <c r="J94" s="9"/>
      <c r="K94" s="9"/>
      <c r="L94" s="9"/>
      <c r="M94" s="9"/>
      <c r="N94" s="9"/>
      <c r="O94" s="9"/>
      <c r="P94" s="9"/>
      <c r="Q94" s="9"/>
      <c r="R94" s="10"/>
    </row>
    <row r="95" spans="1:18" ht="13.05" customHeight="1">
      <c r="A95" s="8"/>
      <c r="B95" s="9"/>
      <c r="C95" s="9"/>
      <c r="D95" s="9"/>
      <c r="E95" s="9"/>
      <c r="F95" s="9"/>
      <c r="G95" s="9"/>
      <c r="H95" s="9"/>
      <c r="I95" s="9"/>
      <c r="J95" s="9"/>
      <c r="K95" s="9"/>
      <c r="L95" s="9"/>
      <c r="M95" s="9"/>
      <c r="N95" s="9"/>
      <c r="O95" s="9"/>
      <c r="P95" s="9"/>
      <c r="Q95" s="9"/>
      <c r="R95" s="10"/>
    </row>
    <row r="96" spans="1:18" ht="13.05" customHeight="1">
      <c r="A96" s="8"/>
      <c r="B96" s="9"/>
      <c r="C96" s="9"/>
      <c r="D96" s="9"/>
      <c r="E96" s="9"/>
      <c r="F96" s="9"/>
      <c r="G96" s="9"/>
      <c r="H96" s="9"/>
      <c r="I96" s="9"/>
      <c r="J96" s="9"/>
      <c r="K96" s="9"/>
      <c r="L96" s="9"/>
      <c r="M96" s="9"/>
      <c r="N96" s="9"/>
      <c r="O96" s="9"/>
      <c r="P96" s="9"/>
      <c r="Q96" s="9"/>
      <c r="R96" s="10"/>
    </row>
    <row r="97" spans="1:18" ht="13.05" customHeight="1">
      <c r="A97" s="8"/>
      <c r="B97" s="9"/>
      <c r="C97" s="9"/>
      <c r="D97" s="9"/>
      <c r="E97" s="9"/>
      <c r="F97" s="9"/>
      <c r="G97" s="9"/>
      <c r="H97" s="9"/>
      <c r="I97" s="9"/>
      <c r="J97" s="9"/>
      <c r="K97" s="9"/>
      <c r="L97" s="9"/>
      <c r="M97" s="9"/>
      <c r="N97" s="9"/>
      <c r="O97" s="9"/>
      <c r="P97" s="9"/>
      <c r="Q97" s="9"/>
      <c r="R97" s="10"/>
    </row>
    <row r="98" spans="1:18" ht="13.05" customHeight="1">
      <c r="A98" s="8"/>
      <c r="B98" s="9"/>
      <c r="C98" s="9"/>
      <c r="D98" s="9"/>
      <c r="E98" s="9"/>
      <c r="F98" s="9"/>
      <c r="G98" s="9"/>
      <c r="H98" s="9"/>
      <c r="I98" s="9"/>
      <c r="J98" s="9"/>
      <c r="K98" s="9"/>
      <c r="L98" s="9"/>
      <c r="M98" s="9"/>
      <c r="N98" s="9"/>
      <c r="O98" s="9"/>
      <c r="P98" s="9"/>
      <c r="Q98" s="9"/>
      <c r="R98" s="10"/>
    </row>
    <row r="99" spans="1:18" ht="13.05" customHeight="1">
      <c r="A99" s="8"/>
      <c r="B99" s="9"/>
      <c r="C99" s="9"/>
      <c r="D99" s="9"/>
      <c r="E99" s="9"/>
      <c r="F99" s="9"/>
      <c r="G99" s="9"/>
      <c r="H99" s="9"/>
      <c r="I99" s="9"/>
      <c r="J99" s="9"/>
      <c r="K99" s="9"/>
      <c r="L99" s="9"/>
      <c r="M99" s="9"/>
      <c r="N99" s="9"/>
      <c r="O99" s="9"/>
      <c r="P99" s="9"/>
      <c r="Q99" s="9"/>
      <c r="R99" s="10"/>
    </row>
    <row r="100" spans="1:18" ht="13.05" customHeight="1">
      <c r="A100" s="8"/>
      <c r="B100" s="9"/>
      <c r="C100" s="9"/>
      <c r="D100" s="9"/>
      <c r="E100" s="9"/>
      <c r="F100" s="9"/>
      <c r="G100" s="9"/>
      <c r="H100" s="9"/>
      <c r="I100" s="9"/>
      <c r="J100" s="9"/>
      <c r="K100" s="9"/>
      <c r="L100" s="9"/>
      <c r="M100" s="9"/>
      <c r="N100" s="9"/>
      <c r="O100" s="9"/>
      <c r="P100" s="9"/>
      <c r="Q100" s="9"/>
      <c r="R100" s="10"/>
    </row>
    <row r="101" spans="1:18" ht="13.05" customHeight="1">
      <c r="A101" s="8"/>
      <c r="B101" s="9"/>
      <c r="C101" s="9"/>
      <c r="D101" s="9"/>
      <c r="E101" s="9"/>
      <c r="F101" s="9"/>
      <c r="G101" s="9"/>
      <c r="H101" s="9"/>
      <c r="I101" s="9"/>
      <c r="J101" s="9"/>
      <c r="K101" s="9"/>
      <c r="L101" s="9"/>
      <c r="M101" s="9"/>
      <c r="N101" s="9"/>
      <c r="O101" s="9"/>
      <c r="P101" s="9"/>
      <c r="Q101" s="9"/>
      <c r="R101" s="10"/>
    </row>
    <row r="102" spans="1:18" ht="13.05" customHeight="1">
      <c r="A102" s="8"/>
      <c r="B102" s="9"/>
      <c r="C102" s="9"/>
      <c r="D102" s="9"/>
      <c r="E102" s="9"/>
      <c r="F102" s="9"/>
      <c r="G102" s="9"/>
      <c r="H102" s="9"/>
      <c r="I102" s="9"/>
      <c r="J102" s="9"/>
      <c r="K102" s="9"/>
      <c r="L102" s="9"/>
      <c r="M102" s="9"/>
      <c r="N102" s="9"/>
      <c r="O102" s="9"/>
      <c r="P102" s="9"/>
      <c r="Q102" s="9"/>
      <c r="R102" s="10"/>
    </row>
    <row r="103" spans="1:18" ht="13.05" customHeight="1">
      <c r="A103" s="8"/>
      <c r="B103" s="9"/>
      <c r="C103" s="9"/>
      <c r="D103" s="9"/>
      <c r="E103" s="9"/>
      <c r="F103" s="9"/>
      <c r="G103" s="9"/>
      <c r="H103" s="9"/>
      <c r="I103" s="9"/>
      <c r="J103" s="9"/>
      <c r="K103" s="9"/>
      <c r="L103" s="9"/>
      <c r="M103" s="9"/>
      <c r="N103" s="9"/>
      <c r="O103" s="9"/>
      <c r="P103" s="9"/>
      <c r="Q103" s="9"/>
      <c r="R103" s="10"/>
    </row>
    <row r="104" spans="1:18" ht="13.05" customHeight="1">
      <c r="A104" s="8"/>
      <c r="B104" s="9"/>
      <c r="C104" s="9"/>
      <c r="D104" s="9"/>
      <c r="E104" s="9"/>
      <c r="F104" s="9"/>
      <c r="G104" s="9"/>
      <c r="H104" s="9"/>
      <c r="I104" s="9"/>
      <c r="J104" s="9"/>
      <c r="K104" s="9"/>
      <c r="L104" s="9"/>
      <c r="M104" s="9"/>
      <c r="N104" s="9"/>
      <c r="O104" s="9"/>
      <c r="P104" s="9"/>
      <c r="Q104" s="9"/>
      <c r="R104" s="10"/>
    </row>
    <row r="105" spans="1:18" ht="13.05" customHeight="1">
      <c r="A105" s="8"/>
      <c r="B105" s="9"/>
      <c r="C105" s="9"/>
      <c r="D105" s="9"/>
      <c r="E105" s="9"/>
      <c r="F105" s="9"/>
      <c r="G105" s="9"/>
      <c r="H105" s="9"/>
      <c r="I105" s="9"/>
      <c r="J105" s="9"/>
      <c r="K105" s="9"/>
      <c r="L105" s="9"/>
      <c r="M105" s="9"/>
      <c r="N105" s="9"/>
      <c r="O105" s="9"/>
      <c r="P105" s="9"/>
      <c r="Q105" s="9"/>
      <c r="R105" s="10"/>
    </row>
    <row r="106" spans="1:18" ht="13.05" customHeight="1">
      <c r="A106" s="8"/>
      <c r="B106" s="9"/>
      <c r="C106" s="9"/>
      <c r="D106" s="9"/>
      <c r="E106" s="9"/>
      <c r="F106" s="9"/>
      <c r="G106" s="9"/>
      <c r="H106" s="9"/>
      <c r="I106" s="9"/>
      <c r="J106" s="9"/>
      <c r="K106" s="9"/>
      <c r="L106" s="9"/>
      <c r="M106" s="9"/>
      <c r="N106" s="9"/>
      <c r="O106" s="9"/>
      <c r="P106" s="9"/>
      <c r="Q106" s="9"/>
      <c r="R106" s="10"/>
    </row>
    <row r="107" spans="1:18" ht="13.05" customHeight="1">
      <c r="A107" s="8"/>
      <c r="B107" s="9"/>
      <c r="C107" s="9"/>
      <c r="D107" s="9"/>
      <c r="E107" s="9"/>
      <c r="F107" s="9"/>
      <c r="G107" s="9"/>
      <c r="H107" s="9"/>
      <c r="I107" s="9"/>
      <c r="J107" s="9"/>
      <c r="K107" s="9"/>
      <c r="L107" s="9"/>
      <c r="M107" s="9"/>
      <c r="N107" s="9"/>
      <c r="O107" s="9"/>
      <c r="P107" s="9"/>
      <c r="Q107" s="9"/>
      <c r="R107" s="10"/>
    </row>
    <row r="108" spans="1:18" ht="13.05" customHeight="1">
      <c r="A108" s="8"/>
      <c r="B108" s="9"/>
      <c r="C108" s="9"/>
      <c r="D108" s="9"/>
      <c r="E108" s="9"/>
      <c r="F108" s="9"/>
      <c r="G108" s="9"/>
      <c r="H108" s="9"/>
      <c r="I108" s="9"/>
      <c r="J108" s="9"/>
      <c r="K108" s="9"/>
      <c r="L108" s="9"/>
      <c r="M108" s="9"/>
      <c r="N108" s="9"/>
      <c r="O108" s="9"/>
      <c r="P108" s="9"/>
      <c r="Q108" s="9"/>
      <c r="R108" s="10"/>
    </row>
    <row r="109" spans="1:18" ht="13.05" customHeight="1">
      <c r="A109" s="8"/>
      <c r="B109" s="9"/>
      <c r="C109" s="9"/>
      <c r="D109" s="9"/>
      <c r="E109" s="9"/>
      <c r="F109" s="9"/>
      <c r="G109" s="9"/>
      <c r="H109" s="9"/>
      <c r="I109" s="9"/>
      <c r="J109" s="9"/>
      <c r="K109" s="9"/>
      <c r="L109" s="9"/>
      <c r="M109" s="9"/>
      <c r="N109" s="9"/>
      <c r="O109" s="9"/>
      <c r="P109" s="9"/>
      <c r="Q109" s="9"/>
      <c r="R109" s="10"/>
    </row>
    <row r="110" spans="1:18" ht="13.05" customHeight="1">
      <c r="A110" s="8"/>
      <c r="B110" s="9"/>
      <c r="C110" s="9"/>
      <c r="D110" s="9"/>
      <c r="E110" s="9"/>
      <c r="F110" s="9"/>
      <c r="G110" s="9"/>
      <c r="H110" s="9"/>
      <c r="I110" s="9"/>
      <c r="J110" s="9"/>
      <c r="K110" s="9"/>
      <c r="L110" s="9"/>
      <c r="M110" s="9"/>
      <c r="N110" s="9"/>
      <c r="O110" s="9"/>
      <c r="P110" s="9"/>
      <c r="Q110" s="9"/>
      <c r="R110" s="10"/>
    </row>
    <row r="111" spans="1:18" ht="13.05" customHeight="1">
      <c r="A111" s="8"/>
      <c r="B111" s="9"/>
      <c r="C111" s="9"/>
      <c r="D111" s="9"/>
      <c r="E111" s="9"/>
      <c r="F111" s="9"/>
      <c r="G111" s="9"/>
      <c r="H111" s="9"/>
      <c r="I111" s="9"/>
      <c r="J111" s="9"/>
      <c r="K111" s="9"/>
      <c r="L111" s="9"/>
      <c r="M111" s="9"/>
      <c r="N111" s="9"/>
      <c r="O111" s="9"/>
      <c r="P111" s="9"/>
      <c r="Q111" s="9"/>
      <c r="R111" s="10"/>
    </row>
    <row r="112" spans="1:18" ht="13.05" customHeight="1">
      <c r="A112" s="8"/>
      <c r="B112" s="9"/>
      <c r="C112" s="9"/>
      <c r="D112" s="9"/>
      <c r="E112" s="9"/>
      <c r="F112" s="9"/>
      <c r="G112" s="9"/>
      <c r="H112" s="9"/>
      <c r="I112" s="9"/>
      <c r="J112" s="9"/>
      <c r="K112" s="9"/>
      <c r="L112" s="9"/>
      <c r="M112" s="9"/>
      <c r="N112" s="9"/>
      <c r="O112" s="9"/>
      <c r="P112" s="9"/>
      <c r="Q112" s="9"/>
      <c r="R112" s="10"/>
    </row>
    <row r="113" spans="1:18" ht="13.05" customHeight="1">
      <c r="A113" s="8"/>
      <c r="B113" s="9"/>
      <c r="C113" s="9"/>
      <c r="D113" s="9"/>
      <c r="E113" s="9"/>
      <c r="F113" s="9"/>
      <c r="G113" s="9"/>
      <c r="H113" s="9"/>
      <c r="I113" s="9"/>
      <c r="J113" s="9"/>
      <c r="K113" s="9"/>
      <c r="L113" s="9"/>
      <c r="M113" s="9"/>
      <c r="N113" s="9"/>
      <c r="O113" s="9"/>
      <c r="P113" s="9"/>
      <c r="Q113" s="9"/>
      <c r="R113" s="10"/>
    </row>
    <row r="114" spans="1:18" ht="13.05" customHeight="1">
      <c r="A114" s="8"/>
      <c r="B114" s="9"/>
      <c r="C114" s="9"/>
      <c r="D114" s="9"/>
      <c r="E114" s="9"/>
      <c r="F114" s="9"/>
      <c r="G114" s="9"/>
      <c r="H114" s="9"/>
      <c r="I114" s="9"/>
      <c r="J114" s="9"/>
      <c r="K114" s="9"/>
      <c r="L114" s="9"/>
      <c r="M114" s="9"/>
      <c r="N114" s="9"/>
      <c r="O114" s="9"/>
      <c r="P114" s="9"/>
      <c r="Q114" s="9"/>
      <c r="R114" s="10"/>
    </row>
    <row r="115" spans="1:18" ht="13.05" customHeight="1">
      <c r="A115" s="8"/>
      <c r="B115" s="9"/>
      <c r="C115" s="9"/>
      <c r="D115" s="9"/>
      <c r="E115" s="9"/>
      <c r="F115" s="9"/>
      <c r="G115" s="9"/>
      <c r="H115" s="9"/>
      <c r="I115" s="9"/>
      <c r="J115" s="9"/>
      <c r="K115" s="9"/>
      <c r="L115" s="9"/>
      <c r="M115" s="9"/>
      <c r="N115" s="9"/>
      <c r="O115" s="9"/>
      <c r="P115" s="9"/>
      <c r="Q115" s="9"/>
      <c r="R115" s="10"/>
    </row>
    <row r="116" spans="1:18" ht="13.05" customHeight="1">
      <c r="A116" s="8"/>
      <c r="B116" s="9"/>
      <c r="C116" s="9"/>
      <c r="D116" s="9"/>
      <c r="E116" s="9"/>
      <c r="F116" s="9"/>
      <c r="G116" s="9"/>
      <c r="H116" s="9"/>
      <c r="I116" s="9"/>
      <c r="J116" s="9"/>
      <c r="K116" s="9"/>
      <c r="L116" s="9"/>
      <c r="M116" s="9"/>
      <c r="N116" s="9"/>
      <c r="O116" s="9"/>
      <c r="P116" s="9"/>
      <c r="Q116" s="9"/>
      <c r="R116" s="10"/>
    </row>
    <row r="117" spans="1:18" ht="13.05" customHeight="1">
      <c r="A117" s="8"/>
      <c r="B117" s="9"/>
      <c r="C117" s="9"/>
      <c r="D117" s="9"/>
      <c r="E117" s="9"/>
      <c r="F117" s="9"/>
      <c r="G117" s="9"/>
      <c r="H117" s="9"/>
      <c r="I117" s="9"/>
      <c r="J117" s="9"/>
      <c r="K117" s="9"/>
      <c r="L117" s="9"/>
      <c r="M117" s="9"/>
      <c r="N117" s="9"/>
      <c r="O117" s="9"/>
      <c r="P117" s="9"/>
      <c r="Q117" s="9"/>
      <c r="R117" s="10"/>
    </row>
    <row r="118" spans="1:18" ht="13.05" customHeight="1">
      <c r="A118" s="8"/>
      <c r="B118" s="9"/>
      <c r="C118" s="9"/>
      <c r="D118" s="9"/>
      <c r="E118" s="9"/>
      <c r="F118" s="9"/>
      <c r="G118" s="9"/>
      <c r="H118" s="9"/>
      <c r="I118" s="9"/>
      <c r="J118" s="9"/>
      <c r="K118" s="9"/>
      <c r="L118" s="9"/>
      <c r="M118" s="9"/>
      <c r="N118" s="9"/>
      <c r="O118" s="9"/>
      <c r="P118" s="9"/>
      <c r="Q118" s="9"/>
      <c r="R118" s="10"/>
    </row>
    <row r="119" spans="1:18" ht="13.05" customHeight="1">
      <c r="A119" s="8"/>
      <c r="B119" s="9"/>
      <c r="C119" s="9"/>
      <c r="D119" s="9"/>
      <c r="E119" s="9"/>
      <c r="F119" s="9"/>
      <c r="G119" s="9"/>
      <c r="H119" s="9"/>
      <c r="I119" s="9"/>
      <c r="J119" s="9"/>
      <c r="K119" s="9"/>
      <c r="L119" s="9"/>
      <c r="M119" s="9"/>
      <c r="N119" s="9"/>
      <c r="O119" s="9"/>
      <c r="P119" s="9"/>
      <c r="Q119" s="9"/>
      <c r="R119" s="10"/>
    </row>
    <row r="120" spans="1:18" ht="13.05" customHeight="1">
      <c r="A120" s="8"/>
      <c r="B120" s="9"/>
      <c r="C120" s="9"/>
      <c r="D120" s="9"/>
      <c r="E120" s="9"/>
      <c r="F120" s="9"/>
      <c r="G120" s="9"/>
      <c r="H120" s="9"/>
      <c r="I120" s="9"/>
      <c r="J120" s="9"/>
      <c r="K120" s="9"/>
      <c r="L120" s="9"/>
      <c r="M120" s="9"/>
      <c r="N120" s="9"/>
      <c r="O120" s="9"/>
      <c r="P120" s="9"/>
      <c r="Q120" s="9"/>
      <c r="R120" s="10"/>
    </row>
    <row r="121" spans="1:18" ht="13.05" customHeight="1">
      <c r="A121" s="8"/>
      <c r="B121" s="9"/>
      <c r="C121" s="9"/>
      <c r="D121" s="9"/>
      <c r="E121" s="9"/>
      <c r="F121" s="9"/>
      <c r="G121" s="9"/>
      <c r="H121" s="9"/>
      <c r="I121" s="9"/>
      <c r="J121" s="9"/>
      <c r="K121" s="9"/>
      <c r="L121" s="9"/>
      <c r="M121" s="9"/>
      <c r="N121" s="9"/>
      <c r="O121" s="9"/>
      <c r="P121" s="9"/>
      <c r="Q121" s="9"/>
      <c r="R121" s="10"/>
    </row>
    <row r="122" spans="1:18" ht="13.05" customHeight="1">
      <c r="A122" s="8"/>
      <c r="B122" s="9"/>
      <c r="C122" s="9"/>
      <c r="D122" s="9"/>
      <c r="E122" s="9"/>
      <c r="F122" s="9"/>
      <c r="G122" s="9"/>
      <c r="H122" s="9"/>
      <c r="I122" s="9"/>
      <c r="J122" s="9"/>
      <c r="K122" s="9"/>
      <c r="L122" s="9"/>
      <c r="M122" s="9"/>
      <c r="N122" s="9"/>
      <c r="O122" s="9"/>
      <c r="P122" s="9"/>
      <c r="Q122" s="9"/>
      <c r="R122" s="10"/>
    </row>
    <row r="123" spans="1:18" ht="13.05" customHeight="1">
      <c r="A123" s="17"/>
      <c r="B123" s="75"/>
      <c r="C123" s="75"/>
      <c r="D123" s="75"/>
      <c r="E123" s="75"/>
      <c r="F123" s="75"/>
      <c r="G123" s="75"/>
      <c r="H123" s="75"/>
      <c r="I123" s="75"/>
      <c r="J123" s="75"/>
      <c r="K123" s="75"/>
      <c r="L123" s="75"/>
      <c r="M123" s="75"/>
      <c r="N123" s="75"/>
      <c r="O123" s="75"/>
      <c r="P123" s="75"/>
      <c r="Q123" s="75"/>
      <c r="R123" s="18"/>
    </row>
  </sheetData>
  <pageMargins left="0.7" right="0.7" top="0.75" bottom="0.75" header="0.3" footer="0.3"/>
  <pageSetup orientation="portrait"/>
  <headerFooter>
    <oddFooter>&amp;C&amp;"Helvetica Neue,Regular"&amp;12&amp;K000000&amp;P</odd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Export Summary</vt:lpstr>
      <vt:lpstr>Variable Reference</vt:lpstr>
      <vt:lpstr>Main_Input</vt:lpstr>
      <vt:lpstr>Airfoil_Data</vt:lpstr>
      <vt:lpstr>Component_Data</vt:lpstr>
      <vt:lpstr>Materials</vt:lpstr>
      <vt:lpstr>Benchmark_Truth</vt:lpstr>
      <vt:lpstr>Geometry Reference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Mathew Korody</dc:creator>
  <cp:lastModifiedBy>Mathew Korody</cp:lastModifiedBy>
  <dcterms:created xsi:type="dcterms:W3CDTF">2025-06-11T18:31:46Z</dcterms:created>
  <dcterms:modified xsi:type="dcterms:W3CDTF">2025-06-11T18:32:41Z</dcterms:modified>
</cp:coreProperties>
</file>