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4"/>
    <sheet state="visible" name="Criterion" sheetId="2" r:id="rId5"/>
  </sheets>
  <definedNames>
    <definedName hidden="1" localSheetId="0" name="_xlnm._FilterDatabase">List!$A$1:$AI$50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">
      <text>
        <t xml:space="preserve">Tm = melting temperature for thermoplastics polymers
</t>
      </text>
    </comment>
    <comment authorId="0" ref="K1">
      <text>
        <t xml:space="preserve">Tg = glass transition temperature: thermosetting polymers</t>
      </text>
    </comment>
  </commentList>
</comments>
</file>

<file path=xl/sharedStrings.xml><?xml version="1.0" encoding="utf-8"?>
<sst xmlns="http://schemas.openxmlformats.org/spreadsheetml/2006/main" count="275" uniqueCount="135">
  <si>
    <t>Inclusion check</t>
  </si>
  <si>
    <t>Composition check</t>
  </si>
  <si>
    <t>Gel check</t>
  </si>
  <si>
    <t>Temperature check</t>
  </si>
  <si>
    <t>Solubility check</t>
  </si>
  <si>
    <t>Name</t>
  </si>
  <si>
    <t>Acronym</t>
  </si>
  <si>
    <t>Chemical composition</t>
  </si>
  <si>
    <t>Polymer gel</t>
  </si>
  <si>
    <t>Tm (ºC) minimum</t>
  </si>
  <si>
    <t>Tg (ºC) minimum</t>
  </si>
  <si>
    <t>Solubility (mg/mL at 20ºC)</t>
  </si>
  <si>
    <t>Biodegradable</t>
  </si>
  <si>
    <t>Ref</t>
  </si>
  <si>
    <t>Benzoguanamine resin</t>
  </si>
  <si>
    <t>Additive</t>
  </si>
  <si>
    <t>No</t>
  </si>
  <si>
    <t>thermoset</t>
  </si>
  <si>
    <r>
      <rPr/>
      <t xml:space="preserve">Partial replacement of melamine by benzoguanamine in MUF resins towards improved
2 flexibility of agglomerated cork panels
</t>
    </r>
    <r>
      <rPr>
        <color rgb="FF1155CC"/>
        <u/>
      </rPr>
      <t>https://polymerdatabase.com/Polymer%20Brands/BF.html</t>
    </r>
  </si>
  <si>
    <t>bisphenol-A</t>
  </si>
  <si>
    <t>branched polyethylenimine (PEI)</t>
  </si>
  <si>
    <t>PEI</t>
  </si>
  <si>
    <t>soluble</t>
  </si>
  <si>
    <t>yes</t>
  </si>
  <si>
    <t>soluble in hot water insoluble in cold water</t>
  </si>
  <si>
    <t>https://polymerdatabase.com/Polymer%20Brands/Polyethyleneimine.html</t>
  </si>
  <si>
    <t>brominated flame retardants</t>
  </si>
  <si>
    <t>Butylmethoxydibenzoylmethane (BMDBM)</t>
  </si>
  <si>
    <t>BMDBM</t>
  </si>
  <si>
    <t>Not polymeric structure</t>
  </si>
  <si>
    <t>C-Dots</t>
  </si>
  <si>
    <t>Synthetic polymer or semi-synthetic polymer</t>
  </si>
  <si>
    <t>Cellulose</t>
  </si>
  <si>
    <t>Natural or slightly modified natural polymer</t>
  </si>
  <si>
    <t xml:space="preserve">chitosan </t>
  </si>
  <si>
    <t>dendrimer: polyamidoamine  (PAMAM)</t>
  </si>
  <si>
    <t>PAMAM</t>
  </si>
  <si>
    <t>Undetermined</t>
  </si>
  <si>
    <t>Yes</t>
  </si>
  <si>
    <t>dendrimer: polypropylenimine  (PPI)</t>
  </si>
  <si>
    <t>PPI</t>
  </si>
  <si>
    <t>Epoxy</t>
  </si>
  <si>
    <t>ethylhexylsalicylate</t>
  </si>
  <si>
    <t>Fluorescent Polymer Microspheres (1-5um) from Cospheric (Thermoset amino formaldehyde polymer)</t>
  </si>
  <si>
    <t>https://www.cospheric.com/FMR_red_fluorescent_polymer_microspheres_1micron.htm</t>
  </si>
  <si>
    <t>Gantrez</t>
  </si>
  <si>
    <t>Copolymer</t>
  </si>
  <si>
    <t>Hidroxipropilmetilcelulose (HPMC)</t>
  </si>
  <si>
    <t>HPMC</t>
  </si>
  <si>
    <t>Mater-Bi</t>
  </si>
  <si>
    <t>methoxy poly(ethylene glycol)-block-poly(D,L)-lactic-co-glycolicacid (mPEG−PLGA)</t>
  </si>
  <si>
    <t>mPEG-PLGA</t>
  </si>
  <si>
    <t>https://www.sciencedirect.com/science/article/pii/S0168365914001710?via=ihub#f0025</t>
  </si>
  <si>
    <t>methoxypoly(ethyleneglycol)-polylactide</t>
  </si>
  <si>
    <t>mPEG-PDLLA</t>
  </si>
  <si>
    <t>monomethoxy(poly-ethylene glycol)-poly(d,l-lactide-co-glycolide)-poly(l-lysine) (PEAL)</t>
  </si>
  <si>
    <t>PEAL</t>
  </si>
  <si>
    <t>Phenol-formaldehyde foam (floral)</t>
  </si>
  <si>
    <t>Poly‐3‐Hydroxybutyrate (PHB)</t>
  </si>
  <si>
    <t>PHB</t>
  </si>
  <si>
    <t>Poly(dimethylsiloxane) (silicone)</t>
  </si>
  <si>
    <t>variable</t>
  </si>
  <si>
    <t>https://onlinelibrary.wiley.com/doi/10.1002/mame.202500075?af=R</t>
  </si>
  <si>
    <t>Poly(dimethylsiloxane)-poly-b-(methyloxazoline) (PDMS−PMOXA)</t>
  </si>
  <si>
    <t>PDMS-PMOXA</t>
  </si>
  <si>
    <t>Poly(ethylene oxide)-block-poly(caprolactone)</t>
  </si>
  <si>
    <t>https://www.nsf.gov/awardsearch/showAward?AWD_ID=1839762</t>
  </si>
  <si>
    <t>poly(lactic-co-glycolic acid) (PLGA)</t>
  </si>
  <si>
    <t>PLGA</t>
  </si>
  <si>
    <t>poly(ε-caprolactone) (PCL)</t>
  </si>
  <si>
    <t>PLCL</t>
  </si>
  <si>
    <t>Poly[2-(dimethylamino)ethyl methacrylate]</t>
  </si>
  <si>
    <t>https://pubmed.ncbi.nlm.nih.gov/9741922/#:~:text=Poly(2%2D(dimethylamino)ethyl,to%20DNA%20by%20electrostatic%20interactions.&amp;text=Like%20other%20cationic%20polymers%2C%20PDMAEMA,complexing%20the%20polymer%20with%20DNA.</t>
  </si>
  <si>
    <t>Polyamide (PA)</t>
  </si>
  <si>
    <t>PA</t>
  </si>
  <si>
    <t>polychlorinated biphenyls</t>
  </si>
  <si>
    <t>https://www.atsdr.cdc.gov/toxprofiles/tp17-c4.pdf</t>
  </si>
  <si>
    <t xml:space="preserve">Polyester </t>
  </si>
  <si>
    <t>polyethylene glycol (PEG)</t>
  </si>
  <si>
    <t>PEG</t>
  </si>
  <si>
    <t>Polyethylene high density</t>
  </si>
  <si>
    <t>HDPE</t>
  </si>
  <si>
    <t>thermoplastic</t>
  </si>
  <si>
    <t>https://www.perkinelmer.com/CMSResources/Images/44-74863TCH_MPTGAndStructureOfCommonPolymers.pdf</t>
  </si>
  <si>
    <t>Polyethylene low density (LDPE)</t>
  </si>
  <si>
    <t>LDPE</t>
  </si>
  <si>
    <t>Polyethylene terephthalate</t>
  </si>
  <si>
    <t>PET</t>
  </si>
  <si>
    <t>polyhedraloligomeric silsesquioxan-graft-Poly[2-(dimethylamino)ethyl methacrylate] (PDMA)</t>
  </si>
  <si>
    <t>PDMA</t>
  </si>
  <si>
    <t>Polylactic acid</t>
  </si>
  <si>
    <t>PLA</t>
  </si>
  <si>
    <t>https://www.scielo.br/j/po/a/HcnbBHn63pPbkLwmKtmfwpb/#</t>
  </si>
  <si>
    <t>Polymethyl methacrylate  (PMMA)</t>
  </si>
  <si>
    <t>PMMA</t>
  </si>
  <si>
    <t xml:space="preserve">http://dx.doi.org/10.4067/S0717-97072012000100008 </t>
  </si>
  <si>
    <t>Polyoxymethylene (POM)</t>
  </si>
  <si>
    <t>POM</t>
  </si>
  <si>
    <t>https://omnexus.specialchem.com/selection-guide/polyacetal-polyoxymethylene-pom-plastic/key-properties</t>
  </si>
  <si>
    <t>Polypropylene (PP)</t>
  </si>
  <si>
    <t>PP</t>
  </si>
  <si>
    <t>polypyrazoline (PPy)</t>
  </si>
  <si>
    <t>PPy</t>
  </si>
  <si>
    <t>Polystyrene</t>
  </si>
  <si>
    <t>PS</t>
  </si>
  <si>
    <t>-</t>
  </si>
  <si>
    <t>https://polymerdatabase.com/polymers/polystyrene.html</t>
  </si>
  <si>
    <t>polyurethane hydrogel</t>
  </si>
  <si>
    <t>PU</t>
  </si>
  <si>
    <t>Polyvinyl chloride (PVC)</t>
  </si>
  <si>
    <t>PVC</t>
  </si>
  <si>
    <t>polyvinylpyrrolidone</t>
  </si>
  <si>
    <t>PVP</t>
  </si>
  <si>
    <t>https://www.brenntag.com/media/documents/bsi/product_data_sheets/material_science/ashland_polymers/pvp_polymers_brochure.pdf</t>
  </si>
  <si>
    <t>pullulan acetate</t>
  </si>
  <si>
    <t>silica</t>
  </si>
  <si>
    <t>silicate</t>
  </si>
  <si>
    <t>https://polymerdatabase.com/Polymer%20Brands/Silicates.html</t>
  </si>
  <si>
    <t>Melamine</t>
  </si>
  <si>
    <t>Melamine formaldehyde</t>
  </si>
  <si>
    <t>https://www.chemicalbook.com/ProductChemicalPropertiesCB6246352_EN.htm</t>
  </si>
  <si>
    <t>Criterion I</t>
  </si>
  <si>
    <t>Chemical Composition</t>
  </si>
  <si>
    <t>Exclude</t>
  </si>
  <si>
    <t>Composite with synthetic polymer as essential ingredient</t>
  </si>
  <si>
    <t>Include</t>
  </si>
  <si>
    <t>Tire wear or road particle</t>
  </si>
  <si>
    <t>Criterion II</t>
  </si>
  <si>
    <t>Solid state</t>
  </si>
  <si>
    <t>Tm &gt; 20ºC</t>
  </si>
  <si>
    <t>Tg &gt; 20ºC</t>
  </si>
  <si>
    <t>Criterion III</t>
  </si>
  <si>
    <t>Solubility</t>
  </si>
  <si>
    <t>Soluble polymer</t>
  </si>
  <si>
    <t>&lt; 1mg/L at 20ºC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</si>
</sst>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1155CC"/>
      <name val="Arial"/>
      <scheme val="minor"/>
    </font>
    <font>
      <u/>
      <color rgb="FF1155CC"/>
    </font>
    <font>
      <u/>
      <color rgb="FF0000FF"/>
    </font>
    <font>
      <color rgb="FF000000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64D79"/>
        <bgColor rgb="FFA64D79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 vertical="center"/>
    </xf>
    <xf quotePrefix="1" borderId="0" fillId="0" fontId="2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3" fontId="2" numFmtId="0" xfId="0" applyAlignment="1" applyFill="1" applyFont="1">
      <alignment readingOrder="0"/>
    </xf>
  </cellXfs>
  <cellStyles count="1">
    <cellStyle xfId="0" name="Normal" builtinId="0"/>
  </cellStyles>
  <dxfs count="2">
    <dxf>
      <font>
        <color rgb="FFCCCCCC"/>
      </font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olymerdatabase.com/Polymer%20Brands/Silicates.html" TargetMode="External"/><Relationship Id="rId11" Type="http://schemas.openxmlformats.org/officeDocument/2006/relationships/hyperlink" Target="https://www.perkinelmer.com/CMSResources/Images/44-74863TCH_MPTGAndStructureOfCommonPolymers.pdf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www.perkinelmer.com/CMSResources/Images/44-74863TCH_MPTGAndStructureOfCommonPolymers.pdf" TargetMode="External"/><Relationship Id="rId21" Type="http://schemas.openxmlformats.org/officeDocument/2006/relationships/hyperlink" Target="https://www.chemicalbook.com/ProductChemicalPropertiesCB6246352_EN.htm" TargetMode="External"/><Relationship Id="rId13" Type="http://schemas.openxmlformats.org/officeDocument/2006/relationships/hyperlink" Target="https://www.scielo.br/j/po/a/HcnbBHn63pPbkLwmKtmfwpb/" TargetMode="External"/><Relationship Id="rId12" Type="http://schemas.openxmlformats.org/officeDocument/2006/relationships/hyperlink" Target="https://www.perkinelmer.com/CMSResources/Images/44-74863TCH_MPTGAndStructureOfCommonPolymers.pdf" TargetMode="External"/><Relationship Id="rId23" Type="http://schemas.openxmlformats.org/officeDocument/2006/relationships/vmlDrawing" Target="../drawings/vmlDrawing1.vml"/><Relationship Id="rId1" Type="http://schemas.openxmlformats.org/officeDocument/2006/relationships/comments" Target="../comments1.xml"/><Relationship Id="rId2" Type="http://schemas.openxmlformats.org/officeDocument/2006/relationships/hyperlink" Target="https://polymerdatabase.com/Polymer%20Brands/BF.html" TargetMode="External"/><Relationship Id="rId3" Type="http://schemas.openxmlformats.org/officeDocument/2006/relationships/hyperlink" Target="https://polymerdatabase.com/Polymer%20Brands/Polyethyleneimine.html" TargetMode="External"/><Relationship Id="rId4" Type="http://schemas.openxmlformats.org/officeDocument/2006/relationships/hyperlink" Target="https://www.cospheric.com/FMR_red_fluorescent_polymer_microspheres_1micron.htm" TargetMode="External"/><Relationship Id="rId9" Type="http://schemas.openxmlformats.org/officeDocument/2006/relationships/hyperlink" Target="https://www.atsdr.cdc.gov/toxprofiles/tp17-c4.pdf" TargetMode="External"/><Relationship Id="rId15" Type="http://schemas.openxmlformats.org/officeDocument/2006/relationships/hyperlink" Target="https://omnexus.specialchem.com/selection-guide/polyacetal-polyoxymethylene-pom-plastic/key-properties" TargetMode="External"/><Relationship Id="rId14" Type="http://schemas.openxmlformats.org/officeDocument/2006/relationships/hyperlink" Target="http://dx.doi.org/10.4067/S0717-97072012000100008" TargetMode="External"/><Relationship Id="rId17" Type="http://schemas.openxmlformats.org/officeDocument/2006/relationships/hyperlink" Target="https://polymerdatabase.com/polymers/polystyrene.html" TargetMode="External"/><Relationship Id="rId16" Type="http://schemas.openxmlformats.org/officeDocument/2006/relationships/hyperlink" Target="https://www.perkinelmer.com/CMSResources/Images/44-74863TCH_MPTGAndStructureOfCommonPolymers.pdf" TargetMode="External"/><Relationship Id="rId5" Type="http://schemas.openxmlformats.org/officeDocument/2006/relationships/hyperlink" Target="https://www.sciencedirect.com/science/article/pii/S0168365914001710?via=ihub" TargetMode="External"/><Relationship Id="rId19" Type="http://schemas.openxmlformats.org/officeDocument/2006/relationships/hyperlink" Target="https://www.brenntag.com/media/documents/bsi/product_data_sheets/material_science/ashland_polymers/pvp_polymers_brochure.pdf" TargetMode="External"/><Relationship Id="rId6" Type="http://schemas.openxmlformats.org/officeDocument/2006/relationships/hyperlink" Target="https://onlinelibrary.wiley.com/doi/10.1002/mame.202500075?af=R" TargetMode="External"/><Relationship Id="rId18" Type="http://schemas.openxmlformats.org/officeDocument/2006/relationships/hyperlink" Target="https://www.perkinelmer.com/CMSResources/Images/44-74863TCH_MPTGAndStructureOfCommonPolymers.pdf" TargetMode="External"/><Relationship Id="rId7" Type="http://schemas.openxmlformats.org/officeDocument/2006/relationships/hyperlink" Target="https://www.nsf.gov/awardsearch/showAward?AWD_ID=1839762" TargetMode="External"/><Relationship Id="rId8" Type="http://schemas.openxmlformats.org/officeDocument/2006/relationships/hyperlink" Target="https://pubmed.ncbi.nlm.nih.gov/9741922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2" max="4" width="7.25"/>
    <col customWidth="1" min="5" max="5" width="7.63"/>
    <col customWidth="1" min="6" max="6" width="33.38"/>
    <col customWidth="1" min="7" max="7" width="12.38"/>
    <col customWidth="1" min="8" max="8" width="36.25"/>
    <col customWidth="1" min="9" max="9" width="12.63"/>
    <col customWidth="1" min="10" max="11" width="9.38"/>
    <col customWidth="1" min="12" max="12" width="8.88"/>
    <col customWidth="1" min="13" max="13" width="7.88"/>
    <col customWidth="1" min="14" max="14" width="11.25"/>
    <col customWidth="1" min="15" max="15" width="2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 t="s">
        <v>13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>
      <c r="A2" s="4" t="str">
        <f t="shared" ref="A2:A13" si="1">IF(B2=0,"No",IF(SUM(C2:E2)=COUNT(C2:E2),"Yes","No"))</f>
        <v>No</v>
      </c>
      <c r="B2" s="4">
        <f>IFERROR(VLOOKUP(H2,Criterion!$C$2:$F$9,4,FALSE),)</f>
        <v>0</v>
      </c>
      <c r="C2" s="4">
        <f t="shared" ref="C2:C50" si="2">IF(I2="Yes",0,1)</f>
        <v>1</v>
      </c>
      <c r="D2" s="4">
        <f>IF(AND(ISBLANK(J2),ISBLANK(K2)),,IF(OR(K2&gt;Criterion!$D$12,J2&gt;Criterion!$D$11),1,0))</f>
        <v>1</v>
      </c>
      <c r="E2" s="4">
        <f>IF(ISBLANK(L2),,IF(L2&lt;Criterion!$D$14,1,0))</f>
        <v>1</v>
      </c>
      <c r="F2" s="4" t="s">
        <v>14</v>
      </c>
      <c r="G2" s="4"/>
      <c r="H2" s="4" t="s">
        <v>15</v>
      </c>
      <c r="I2" s="5" t="s">
        <v>16</v>
      </c>
      <c r="J2" s="4">
        <v>227.0</v>
      </c>
      <c r="K2" s="4">
        <v>150.0</v>
      </c>
      <c r="L2" s="4">
        <v>0.0</v>
      </c>
      <c r="M2" s="6"/>
      <c r="N2" s="6" t="s">
        <v>17</v>
      </c>
      <c r="O2" s="7" t="s">
        <v>18</v>
      </c>
    </row>
    <row r="3">
      <c r="A3" s="4" t="str">
        <f t="shared" si="1"/>
        <v>No</v>
      </c>
      <c r="B3" s="4">
        <f>IFERROR(VLOOKUP(H3,Criterion!$C$2:$F$9,4,FALSE),)</f>
        <v>0</v>
      </c>
      <c r="C3" s="4">
        <f t="shared" si="2"/>
        <v>1</v>
      </c>
      <c r="D3" s="4" t="str">
        <f>IF(AND(ISBLANK(J3),ISBLANK(K3)),,IF(OR(K3&gt;Criterion!$D$12,J3&gt;Criterion!$D$11),1,0))</f>
        <v/>
      </c>
      <c r="E3" s="4" t="str">
        <f>IF(ISBLANK(L3),,IF(L3&lt;Criterion!$D$14,1,0))</f>
        <v/>
      </c>
      <c r="F3" s="4" t="s">
        <v>19</v>
      </c>
      <c r="G3" s="4"/>
      <c r="H3" s="4" t="s">
        <v>15</v>
      </c>
      <c r="I3" s="5" t="s">
        <v>16</v>
      </c>
      <c r="J3" s="5"/>
      <c r="K3" s="5"/>
      <c r="L3" s="5"/>
      <c r="M3" s="8"/>
      <c r="N3" s="8"/>
      <c r="O3" s="8"/>
    </row>
    <row r="4">
      <c r="A4" s="4" t="str">
        <f t="shared" si="1"/>
        <v>No</v>
      </c>
      <c r="B4" s="4" t="str">
        <f>IFERROR(VLOOKUP(H4,Criterion!$C$2:$F$9,4,FALSE),)</f>
        <v/>
      </c>
      <c r="C4" s="4">
        <f t="shared" si="2"/>
        <v>1</v>
      </c>
      <c r="D4" s="4">
        <f>IF(AND(ISBLANK(J4),ISBLANK(K4)),,IF(OR(K4&gt;Criterion!$D$12,J4&gt;Criterion!$D$11),1,0))</f>
        <v>1</v>
      </c>
      <c r="E4" s="4">
        <f>IF(ISBLANK(L4),,IF(L4&lt;Criterion!$D$14,1,0))</f>
        <v>0</v>
      </c>
      <c r="F4" s="4" t="s">
        <v>20</v>
      </c>
      <c r="G4" s="4" t="s">
        <v>21</v>
      </c>
      <c r="H4" s="5"/>
      <c r="I4" s="5" t="s">
        <v>16</v>
      </c>
      <c r="J4" s="4">
        <v>59.0</v>
      </c>
      <c r="K4" s="4">
        <v>-47.0</v>
      </c>
      <c r="L4" s="4" t="s">
        <v>22</v>
      </c>
      <c r="M4" s="6" t="s">
        <v>23</v>
      </c>
      <c r="N4" s="6" t="s">
        <v>24</v>
      </c>
      <c r="O4" s="9" t="s">
        <v>25</v>
      </c>
    </row>
    <row r="5">
      <c r="A5" s="4" t="str">
        <f t="shared" si="1"/>
        <v>No</v>
      </c>
      <c r="B5" s="4">
        <f>IFERROR(VLOOKUP(H5,Criterion!$C$2:$F$9,4,FALSE),)</f>
        <v>0</v>
      </c>
      <c r="C5" s="4">
        <f t="shared" si="2"/>
        <v>1</v>
      </c>
      <c r="D5" s="4" t="str">
        <f>IF(AND(ISBLANK(J5),ISBLANK(K5)),,IF(OR(K5&gt;Criterion!$D$12,J5&gt;Criterion!$D$11),1,0))</f>
        <v/>
      </c>
      <c r="E5" s="4" t="str">
        <f>IF(ISBLANK(L5),,IF(L5&lt;Criterion!$D$14,1,0))</f>
        <v/>
      </c>
      <c r="F5" s="4" t="s">
        <v>26</v>
      </c>
      <c r="G5" s="4"/>
      <c r="H5" s="4" t="s">
        <v>15</v>
      </c>
      <c r="I5" s="5" t="s">
        <v>16</v>
      </c>
      <c r="J5" s="5"/>
      <c r="K5" s="5"/>
      <c r="L5" s="5"/>
      <c r="M5" s="8"/>
      <c r="N5" s="8"/>
      <c r="O5" s="8"/>
    </row>
    <row r="6">
      <c r="A6" s="4" t="str">
        <f t="shared" si="1"/>
        <v>No</v>
      </c>
      <c r="B6" s="4">
        <f>IFERROR(VLOOKUP(H6,Criterion!$C$2:$F$9,4,FALSE),)</f>
        <v>0</v>
      </c>
      <c r="C6" s="4">
        <f t="shared" si="2"/>
        <v>1</v>
      </c>
      <c r="D6" s="4" t="str">
        <f>IF(AND(ISBLANK(J6),ISBLANK(K6)),,IF(OR(K6&gt;Criterion!$D$12,J6&gt;Criterion!$D$11),1,0))</f>
        <v/>
      </c>
      <c r="E6" s="4" t="str">
        <f>IF(ISBLANK(L6),,IF(L6&lt;Criterion!$D$14,1,0))</f>
        <v/>
      </c>
      <c r="F6" s="4" t="s">
        <v>27</v>
      </c>
      <c r="G6" s="4" t="s">
        <v>28</v>
      </c>
      <c r="H6" s="4" t="s">
        <v>29</v>
      </c>
      <c r="I6" s="5" t="s">
        <v>16</v>
      </c>
      <c r="J6" s="5"/>
      <c r="K6" s="5"/>
      <c r="L6" s="5"/>
      <c r="M6" s="8"/>
      <c r="N6" s="8"/>
      <c r="O6" s="10"/>
    </row>
    <row r="7">
      <c r="A7" s="4" t="str">
        <f t="shared" si="1"/>
        <v>No</v>
      </c>
      <c r="B7" s="4">
        <f>IFERROR(VLOOKUP(H7,Criterion!$C$2:$F$9,4,FALSE),)</f>
        <v>1</v>
      </c>
      <c r="C7" s="4">
        <f t="shared" si="2"/>
        <v>1</v>
      </c>
      <c r="D7" s="4" t="str">
        <f>IF(AND(ISBLANK(J7),ISBLANK(K7)),,IF(OR(K7&gt;Criterion!$D$12,J7&gt;Criterion!$D$11),1,0))</f>
        <v/>
      </c>
      <c r="E7" s="4">
        <f>IF(ISBLANK(L7),,IF(L7&lt;Criterion!$D$14,1,0))</f>
        <v>0</v>
      </c>
      <c r="F7" s="4" t="s">
        <v>30</v>
      </c>
      <c r="G7" s="4"/>
      <c r="H7" s="4" t="s">
        <v>31</v>
      </c>
      <c r="I7" s="4" t="s">
        <v>16</v>
      </c>
      <c r="J7" s="5"/>
      <c r="K7" s="5"/>
      <c r="L7" s="4" t="s">
        <v>22</v>
      </c>
      <c r="M7" s="8"/>
      <c r="N7" s="8"/>
      <c r="O7" s="8"/>
    </row>
    <row r="8">
      <c r="A8" s="4" t="str">
        <f t="shared" si="1"/>
        <v>No</v>
      </c>
      <c r="B8" s="4">
        <f>IFERROR(VLOOKUP(H8,Criterion!$C$2:$F$9,4,FALSE),)</f>
        <v>0</v>
      </c>
      <c r="C8" s="4">
        <f t="shared" si="2"/>
        <v>1</v>
      </c>
      <c r="D8" s="4" t="str">
        <f>IF(AND(ISBLANK(J8),ISBLANK(K8)),,IF(OR(K8&gt;Criterion!$D$12,J8&gt;Criterion!$D$11),1,0))</f>
        <v/>
      </c>
      <c r="E8" s="4" t="str">
        <f>IF(ISBLANK(L8),,IF(L8&lt;Criterion!$D$14,1,0))</f>
        <v/>
      </c>
      <c r="F8" s="4" t="s">
        <v>32</v>
      </c>
      <c r="G8" s="4"/>
      <c r="H8" s="4" t="s">
        <v>33</v>
      </c>
      <c r="I8" s="5" t="s">
        <v>16</v>
      </c>
      <c r="J8" s="5"/>
      <c r="K8" s="5"/>
      <c r="L8" s="5"/>
      <c r="M8" s="8"/>
      <c r="N8" s="8"/>
      <c r="O8" s="8"/>
    </row>
    <row r="9">
      <c r="A9" s="4" t="str">
        <f t="shared" si="1"/>
        <v>No</v>
      </c>
      <c r="B9" s="4">
        <f>IFERROR(VLOOKUP(H9,Criterion!$C$2:$F$9,4,FALSE),)</f>
        <v>0</v>
      </c>
      <c r="C9" s="4">
        <f t="shared" si="2"/>
        <v>1</v>
      </c>
      <c r="D9" s="4" t="str">
        <f>IF(AND(ISBLANK(J9),ISBLANK(K9)),,IF(OR(K9&gt;Criterion!$D$12,J9&gt;Criterion!$D$11),1,0))</f>
        <v/>
      </c>
      <c r="E9" s="4" t="str">
        <f>IF(ISBLANK(L9),,IF(L9&lt;Criterion!$D$14,1,0))</f>
        <v/>
      </c>
      <c r="F9" s="4" t="s">
        <v>34</v>
      </c>
      <c r="G9" s="4"/>
      <c r="H9" s="4" t="s">
        <v>33</v>
      </c>
      <c r="I9" s="5" t="s">
        <v>16</v>
      </c>
      <c r="J9" s="5"/>
      <c r="K9" s="5"/>
      <c r="L9" s="5"/>
      <c r="M9" s="8"/>
      <c r="N9" s="8"/>
      <c r="O9" s="8"/>
    </row>
    <row r="10">
      <c r="A10" s="4" t="str">
        <f t="shared" si="1"/>
        <v>No</v>
      </c>
      <c r="B10" s="4">
        <f>IFERROR(VLOOKUP(H10,Criterion!$C$2:$F$9,4,FALSE),)</f>
        <v>0</v>
      </c>
      <c r="C10" s="4">
        <f t="shared" si="2"/>
        <v>0</v>
      </c>
      <c r="D10" s="4" t="str">
        <f>IF(AND(ISBLANK(J10),ISBLANK(K10)),,IF(OR(K10&gt;Criterion!$D$12,J10&gt;Criterion!$D$11),1,0))</f>
        <v/>
      </c>
      <c r="E10" s="4" t="str">
        <f>IF(ISBLANK(L10),,IF(L10&lt;Criterion!$D$14,1,0))</f>
        <v/>
      </c>
      <c r="F10" s="4" t="s">
        <v>35</v>
      </c>
      <c r="G10" s="4" t="s">
        <v>36</v>
      </c>
      <c r="H10" s="4" t="s">
        <v>37</v>
      </c>
      <c r="I10" s="4" t="s">
        <v>38</v>
      </c>
      <c r="J10" s="5"/>
      <c r="K10" s="5"/>
      <c r="L10" s="5"/>
      <c r="M10" s="6"/>
      <c r="N10" s="6"/>
      <c r="O10" s="6"/>
    </row>
    <row r="11">
      <c r="A11" s="4" t="str">
        <f t="shared" si="1"/>
        <v>No</v>
      </c>
      <c r="B11" s="4" t="str">
        <f>IFERROR(VLOOKUP(H11,Criterion!$C$2:$F$9,4,FALSE),)</f>
        <v/>
      </c>
      <c r="C11" s="4">
        <f t="shared" si="2"/>
        <v>1</v>
      </c>
      <c r="D11" s="4" t="str">
        <f>IF(AND(ISBLANK(J11),ISBLANK(K11)),,IF(OR(K11&gt;Criterion!$D$12,J11&gt;Criterion!$D$11),1,0))</f>
        <v/>
      </c>
      <c r="E11" s="4" t="str">
        <f>IF(ISBLANK(L11),,IF(L11&lt;Criterion!$D$14,1,0))</f>
        <v/>
      </c>
      <c r="F11" s="4" t="s">
        <v>39</v>
      </c>
      <c r="G11" s="4" t="s">
        <v>40</v>
      </c>
      <c r="H11" s="5"/>
      <c r="I11" s="5" t="s">
        <v>16</v>
      </c>
      <c r="J11" s="5"/>
      <c r="K11" s="5"/>
      <c r="L11" s="5"/>
      <c r="M11" s="8"/>
      <c r="N11" s="8"/>
      <c r="O11" s="8"/>
    </row>
    <row r="12">
      <c r="A12" s="4" t="str">
        <f t="shared" si="1"/>
        <v>No</v>
      </c>
      <c r="B12" s="4" t="str">
        <f>IFERROR(VLOOKUP(H12,Criterion!$C$2:$F$9,4,FALSE),)</f>
        <v/>
      </c>
      <c r="C12" s="4">
        <f t="shared" si="2"/>
        <v>1</v>
      </c>
      <c r="D12" s="4" t="str">
        <f>IF(AND(ISBLANK(J12),ISBLANK(K12)),,IF(OR(K12&gt;Criterion!$D$12,J12&gt;Criterion!$D$11),1,0))</f>
        <v/>
      </c>
      <c r="E12" s="4" t="str">
        <f>IF(ISBLANK(L12),,IF(L12&lt;Criterion!$D$14,1,0))</f>
        <v/>
      </c>
      <c r="F12" s="4" t="s">
        <v>41</v>
      </c>
      <c r="G12" s="4"/>
      <c r="H12" s="5"/>
      <c r="I12" s="5" t="s">
        <v>16</v>
      </c>
      <c r="J12" s="5"/>
      <c r="K12" s="5"/>
      <c r="L12" s="5"/>
      <c r="M12" s="8"/>
      <c r="N12" s="6" t="s">
        <v>17</v>
      </c>
      <c r="O12" s="8"/>
    </row>
    <row r="13">
      <c r="A13" s="4" t="str">
        <f t="shared" si="1"/>
        <v>No</v>
      </c>
      <c r="B13" s="4">
        <f>IFERROR(VLOOKUP(H13,Criterion!$C$2:$F$9,4,FALSE),)</f>
        <v>0</v>
      </c>
      <c r="C13" s="4">
        <f t="shared" si="2"/>
        <v>1</v>
      </c>
      <c r="D13" s="4" t="str">
        <f>IF(AND(ISBLANK(J13),ISBLANK(K13)),,IF(OR(K13&gt;Criterion!$D$12,J13&gt;Criterion!$D$11),1,0))</f>
        <v/>
      </c>
      <c r="E13" s="4" t="str">
        <f>IF(ISBLANK(L13),,IF(L13&lt;Criterion!$D$14,1,0))</f>
        <v/>
      </c>
      <c r="F13" s="4" t="s">
        <v>42</v>
      </c>
      <c r="G13" s="4"/>
      <c r="H13" s="4" t="s">
        <v>29</v>
      </c>
      <c r="I13" s="5" t="s">
        <v>16</v>
      </c>
      <c r="J13" s="5"/>
      <c r="K13" s="5"/>
      <c r="L13" s="5"/>
      <c r="M13" s="8"/>
      <c r="N13" s="8"/>
      <c r="O13" s="8"/>
    </row>
    <row r="14">
      <c r="A14" s="4" t="str">
        <f>if(H14=Criterion!$C$7,IF(B14=0,"No",IF(SUM(C14:E14)=COUNT(C14:E14),"Yes","No")),"No")</f>
        <v>Yes</v>
      </c>
      <c r="B14" s="4">
        <f>IFERROR(VLOOKUP(H14,Criterion!$C$2:$F$9,4,FALSE),)</f>
        <v>1</v>
      </c>
      <c r="C14" s="4">
        <f t="shared" si="2"/>
        <v>1</v>
      </c>
      <c r="D14" s="4">
        <f>IF(AND(ISBLANK(J14),ISBLANK(K14)),,IF(OR(K14&gt;Criterion!$D$12,J14&gt;Criterion!$D$11),1,0))</f>
        <v>1</v>
      </c>
      <c r="E14" s="4">
        <f>IF(ISBLANK(L14),,IF(L14&lt;Criterion!$D$14,1,0))</f>
        <v>1</v>
      </c>
      <c r="F14" s="4" t="s">
        <v>43</v>
      </c>
      <c r="G14" s="4"/>
      <c r="H14" s="4" t="s">
        <v>31</v>
      </c>
      <c r="I14" s="5" t="s">
        <v>16</v>
      </c>
      <c r="J14" s="4">
        <v>290.0</v>
      </c>
      <c r="K14" s="5"/>
      <c r="L14" s="4">
        <v>0.0</v>
      </c>
      <c r="M14" s="6"/>
      <c r="N14" s="6" t="s">
        <v>17</v>
      </c>
      <c r="O14" s="11" t="s">
        <v>44</v>
      </c>
    </row>
    <row r="15">
      <c r="A15" s="4" t="str">
        <f>if(H15=Criterion!$C$7,IF(B15=0,"No",IF(SUM(C15:E15)=COUNT(C15:E15),"Yes","No")),"No")</f>
        <v>No</v>
      </c>
      <c r="B15" s="4">
        <f>IFERROR(VLOOKUP(H15,Criterion!$C$2:$F$9,4,FALSE),)</f>
        <v>1</v>
      </c>
      <c r="C15" s="4">
        <f t="shared" si="2"/>
        <v>1</v>
      </c>
      <c r="D15" s="4">
        <f>IF(AND(ISBLANK(J15),ISBLANK(K15)),,IF(OR(K15&gt;Criterion!$D$12,J15&gt;Criterion!$D$11),1,0))</f>
        <v>0</v>
      </c>
      <c r="E15" s="4" t="str">
        <f>IF(ISBLANK(L15),,IF(L15&lt;Criterion!$D$14,1,0))</f>
        <v/>
      </c>
      <c r="F15" s="4" t="s">
        <v>45</v>
      </c>
      <c r="G15" s="4"/>
      <c r="H15" s="4" t="s">
        <v>46</v>
      </c>
      <c r="I15" s="5" t="s">
        <v>16</v>
      </c>
      <c r="J15" s="5"/>
      <c r="K15" s="4">
        <v>-121.0</v>
      </c>
      <c r="L15" s="5"/>
      <c r="M15" s="8"/>
      <c r="N15" s="8"/>
      <c r="O15" s="8"/>
    </row>
    <row r="16">
      <c r="A16" s="4" t="str">
        <f>if(H16=Criterion!$C$7,IF(B16=0,"No",IF(SUM(C16:E16)=COUNT(C16:E16),"Yes","No")),"No")</f>
        <v>No</v>
      </c>
      <c r="B16" s="4">
        <f>IFERROR(VLOOKUP(H16,Criterion!$C$2:$F$9,4,FALSE),)</f>
        <v>1</v>
      </c>
      <c r="C16" s="4">
        <f t="shared" si="2"/>
        <v>1</v>
      </c>
      <c r="D16" s="4">
        <f>IF(AND(ISBLANK(J16),ISBLANK(K16)),,IF(OR(K16&gt;Criterion!$D$12,J16&gt;Criterion!$D$11),1,0))</f>
        <v>1</v>
      </c>
      <c r="E16" s="4">
        <f>IF(ISBLANK(L16),,IF(L16&lt;Criterion!$D$14,1,0))</f>
        <v>0</v>
      </c>
      <c r="F16" s="4" t="s">
        <v>47</v>
      </c>
      <c r="G16" s="4" t="s">
        <v>48</v>
      </c>
      <c r="H16" s="4" t="s">
        <v>31</v>
      </c>
      <c r="I16" s="5" t="s">
        <v>16</v>
      </c>
      <c r="J16" s="5"/>
      <c r="K16" s="4">
        <v>75.0</v>
      </c>
      <c r="L16" s="4" t="s">
        <v>22</v>
      </c>
      <c r="M16" s="8"/>
      <c r="N16" s="8"/>
      <c r="O16" s="8"/>
    </row>
    <row r="17">
      <c r="A17" s="4" t="str">
        <f>if(H17=Criterion!$C$7,IF(B17=0,"No",IF(SUM(C17:E17)=COUNT(C17:E17),"Yes","No")),"No")</f>
        <v>No</v>
      </c>
      <c r="B17" s="4">
        <f>IFERROR(VLOOKUP(H17,Criterion!$C$2:$F$9,4,FALSE),)</f>
        <v>0</v>
      </c>
      <c r="C17" s="4">
        <f t="shared" si="2"/>
        <v>1</v>
      </c>
      <c r="D17" s="4" t="str">
        <f>IF(AND(ISBLANK(J17),ISBLANK(K17)),,IF(OR(K17&gt;Criterion!$D$12,J17&gt;Criterion!$D$11),1,0))</f>
        <v/>
      </c>
      <c r="E17" s="4" t="str">
        <f>IF(ISBLANK(L17),,IF(L17&lt;Criterion!$D$14,1,0))</f>
        <v/>
      </c>
      <c r="F17" s="4" t="s">
        <v>49</v>
      </c>
      <c r="G17" s="4"/>
      <c r="H17" s="4" t="s">
        <v>33</v>
      </c>
      <c r="I17" s="5" t="s">
        <v>16</v>
      </c>
      <c r="J17" s="5"/>
      <c r="K17" s="5"/>
      <c r="L17" s="5"/>
      <c r="M17" s="6" t="s">
        <v>23</v>
      </c>
      <c r="N17" s="8"/>
      <c r="O17" s="8"/>
    </row>
    <row r="18">
      <c r="A18" s="4" t="str">
        <f>if(H18=Criterion!$C$7,IF(B18=0,"No",IF(SUM(C18:E18)=COUNT(C18:E18),"Yes","No")),"No")</f>
        <v>No</v>
      </c>
      <c r="B18" s="4" t="str">
        <f>IFERROR(VLOOKUP(H18,Criterion!$C$2:$F$9,4,FALSE),)</f>
        <v/>
      </c>
      <c r="C18" s="4">
        <f t="shared" si="2"/>
        <v>1</v>
      </c>
      <c r="D18" s="4" t="str">
        <f>IF(AND(ISBLANK(J18),ISBLANK(K18)),,IF(OR(K18&gt;Criterion!$D$12,J18&gt;Criterion!$D$11),1,0))</f>
        <v/>
      </c>
      <c r="E18" s="4" t="str">
        <f>IF(ISBLANK(L18),,IF(L18&lt;Criterion!$D$14,1,0))</f>
        <v/>
      </c>
      <c r="F18" s="4" t="s">
        <v>50</v>
      </c>
      <c r="G18" s="4" t="s">
        <v>51</v>
      </c>
      <c r="H18" s="5"/>
      <c r="I18" s="5" t="s">
        <v>16</v>
      </c>
      <c r="J18" s="5"/>
      <c r="K18" s="5"/>
      <c r="L18" s="5"/>
      <c r="M18" s="8"/>
      <c r="N18" s="8"/>
      <c r="O18" s="11" t="s">
        <v>52</v>
      </c>
    </row>
    <row r="19">
      <c r="A19" s="4" t="str">
        <f>if(H19=Criterion!$C$7,IF(B19=0,"No",IF(SUM(C19:E19)=COUNT(C19:E19),"Yes","No")),"No")</f>
        <v>No</v>
      </c>
      <c r="B19" s="4" t="str">
        <f>IFERROR(VLOOKUP(H19,Criterion!$C$2:$F$9,4,FALSE),)</f>
        <v/>
      </c>
      <c r="C19" s="4">
        <f t="shared" si="2"/>
        <v>1</v>
      </c>
      <c r="D19" s="4" t="str">
        <f>IF(AND(ISBLANK(J19),ISBLANK(K19)),,IF(OR(K19&gt;Criterion!$D$12,J19&gt;Criterion!$D$11),1,0))</f>
        <v/>
      </c>
      <c r="E19" s="4" t="str">
        <f>IF(ISBLANK(L19),,IF(L19&lt;Criterion!$D$14,1,0))</f>
        <v/>
      </c>
      <c r="F19" s="4" t="s">
        <v>53</v>
      </c>
      <c r="G19" s="4" t="s">
        <v>54</v>
      </c>
      <c r="H19" s="5"/>
      <c r="I19" s="5" t="s">
        <v>16</v>
      </c>
      <c r="J19" s="5"/>
      <c r="K19" s="5"/>
      <c r="L19" s="5"/>
      <c r="M19" s="8"/>
      <c r="N19" s="8"/>
      <c r="O19" s="8"/>
    </row>
    <row r="20">
      <c r="A20" s="4" t="str">
        <f>if(H20=Criterion!$C$7,IF(B20=0,"No",IF(SUM(C20:E20)=COUNT(C20:E20),"Yes","No")),"No")</f>
        <v>No</v>
      </c>
      <c r="B20" s="4" t="str">
        <f>IFERROR(VLOOKUP(H20,Criterion!$C$2:$F$9,4,FALSE),)</f>
        <v/>
      </c>
      <c r="C20" s="4">
        <f t="shared" si="2"/>
        <v>1</v>
      </c>
      <c r="D20" s="4" t="str">
        <f>IF(AND(ISBLANK(J20),ISBLANK(K20)),,IF(OR(K20&gt;Criterion!$D$12,J20&gt;Criterion!$D$11),1,0))</f>
        <v/>
      </c>
      <c r="E20" s="4" t="str">
        <f>IF(ISBLANK(L20),,IF(L20&lt;Criterion!$D$14,1,0))</f>
        <v/>
      </c>
      <c r="F20" s="4" t="s">
        <v>55</v>
      </c>
      <c r="G20" s="4" t="s">
        <v>56</v>
      </c>
      <c r="H20" s="5"/>
      <c r="I20" s="5" t="s">
        <v>16</v>
      </c>
      <c r="J20" s="5"/>
      <c r="K20" s="5"/>
      <c r="L20" s="5"/>
      <c r="M20" s="8"/>
      <c r="N20" s="8"/>
      <c r="O20" s="8"/>
    </row>
    <row r="21">
      <c r="A21" s="4" t="str">
        <f>if(H21=Criterion!$C$7,IF(B21=0,"No",IF(SUM(C21:E21)=COUNT(C21:E21),"Yes","No")),"No")</f>
        <v>Yes</v>
      </c>
      <c r="B21" s="4">
        <f>IFERROR(VLOOKUP(H21,Criterion!$C$2:$F$9,4,FALSE),)</f>
        <v>1</v>
      </c>
      <c r="C21" s="4">
        <f t="shared" si="2"/>
        <v>1</v>
      </c>
      <c r="D21" s="4" t="str">
        <f>IF(AND(ISBLANK(J21),ISBLANK(K21)),,IF(OR(K21&gt;Criterion!$D$12,J21&gt;Criterion!$D$11),1,0))</f>
        <v/>
      </c>
      <c r="E21" s="4" t="str">
        <f>IF(ISBLANK(L21),,IF(L21&lt;Criterion!$D$14,1,0))</f>
        <v/>
      </c>
      <c r="F21" s="4" t="s">
        <v>57</v>
      </c>
      <c r="G21" s="4"/>
      <c r="H21" s="4" t="s">
        <v>31</v>
      </c>
      <c r="I21" s="5" t="s">
        <v>16</v>
      </c>
      <c r="J21" s="5"/>
      <c r="K21" s="5"/>
      <c r="L21" s="5"/>
      <c r="M21" s="8"/>
      <c r="N21" s="8"/>
      <c r="O21" s="8"/>
    </row>
    <row r="22">
      <c r="A22" s="4" t="str">
        <f>if(H22=Criterion!$C$7,IF(B22=0,"No",IF(SUM(C22:E22)=COUNT(C22:E22),"Yes","No")),"No")</f>
        <v>No</v>
      </c>
      <c r="B22" s="4">
        <f>IFERROR(VLOOKUP(H22,Criterion!$C$2:$F$9,4,FALSE),)</f>
        <v>0</v>
      </c>
      <c r="C22" s="4">
        <f t="shared" si="2"/>
        <v>1</v>
      </c>
      <c r="D22" s="4" t="str">
        <f>IF(AND(ISBLANK(J22),ISBLANK(K22)),,IF(OR(K22&gt;Criterion!$D$12,J22&gt;Criterion!$D$11),1,0))</f>
        <v/>
      </c>
      <c r="E22" s="4" t="str">
        <f>IF(ISBLANK(L22),,IF(L22&lt;Criterion!$D$14,1,0))</f>
        <v/>
      </c>
      <c r="F22" s="4" t="s">
        <v>58</v>
      </c>
      <c r="G22" s="4" t="s">
        <v>59</v>
      </c>
      <c r="H22" s="4" t="s">
        <v>33</v>
      </c>
      <c r="I22" s="5" t="s">
        <v>16</v>
      </c>
      <c r="J22" s="5"/>
      <c r="K22" s="5"/>
      <c r="L22" s="5"/>
      <c r="M22" s="6" t="s">
        <v>23</v>
      </c>
      <c r="N22" s="8"/>
      <c r="O22" s="8"/>
    </row>
    <row r="23">
      <c r="A23" s="4" t="str">
        <f>if(H23=Criterion!$C$7,IF(B23=0,"No",IF(SUM(C23:E23)=COUNT(C23:E23),"Yes","No")),"No")</f>
        <v>No</v>
      </c>
      <c r="B23" s="4">
        <f>IFERROR(VLOOKUP(H23,Criterion!$C$2:$F$9,4,FALSE),)</f>
        <v>1</v>
      </c>
      <c r="C23" s="4">
        <f t="shared" si="2"/>
        <v>1</v>
      </c>
      <c r="D23" s="4">
        <f>IF(AND(ISBLANK(J23),ISBLANK(K23)),,IF(OR(K23&gt;Criterion!$D$12,J23&gt;Criterion!$D$11),1,0))</f>
        <v>0</v>
      </c>
      <c r="E23" s="4">
        <f>IF(ISBLANK(L23),,IF(L23&lt;Criterion!$D$14,1,0))</f>
        <v>0</v>
      </c>
      <c r="F23" s="4" t="s">
        <v>60</v>
      </c>
      <c r="G23" s="4"/>
      <c r="H23" s="4" t="s">
        <v>31</v>
      </c>
      <c r="I23" s="5" t="s">
        <v>16</v>
      </c>
      <c r="J23" s="4">
        <v>-40.0</v>
      </c>
      <c r="K23" s="4">
        <v>-125.0</v>
      </c>
      <c r="L23" s="4" t="s">
        <v>61</v>
      </c>
      <c r="M23" s="6"/>
      <c r="N23" s="6"/>
      <c r="O23" s="9" t="s">
        <v>62</v>
      </c>
    </row>
    <row r="24">
      <c r="A24" s="4" t="str">
        <f>if(H24=Criterion!$C$7,IF(B24=0,"No",IF(SUM(C24:E24)=COUNT(C24:E24),"Yes","No")),"No")</f>
        <v>No</v>
      </c>
      <c r="B24" s="4">
        <f>IFERROR(VLOOKUP(H24,Criterion!$C$2:$F$9,4,FALSE),)</f>
        <v>1</v>
      </c>
      <c r="C24" s="4">
        <f t="shared" si="2"/>
        <v>1</v>
      </c>
      <c r="D24" s="4" t="str">
        <f>IF(AND(ISBLANK(J24),ISBLANK(K24)),,IF(OR(K24&gt;Criterion!$D$12,J24&gt;Criterion!$D$11),1,0))</f>
        <v/>
      </c>
      <c r="E24" s="4" t="str">
        <f>IF(ISBLANK(L24),,IF(L24&lt;Criterion!$D$14,1,0))</f>
        <v/>
      </c>
      <c r="F24" s="4" t="s">
        <v>63</v>
      </c>
      <c r="G24" s="4" t="s">
        <v>64</v>
      </c>
      <c r="H24" s="4" t="s">
        <v>46</v>
      </c>
      <c r="I24" s="5" t="s">
        <v>16</v>
      </c>
      <c r="J24" s="5"/>
      <c r="K24" s="5"/>
      <c r="L24" s="5"/>
      <c r="M24" s="8"/>
      <c r="N24" s="8"/>
      <c r="O24" s="6"/>
    </row>
    <row r="25">
      <c r="A25" s="4" t="str">
        <f>if(H25=Criterion!$C$7,IF(B25=0,"No",IF(SUM(C25:E25)=COUNT(C25:E25),"Yes","No")),"No")</f>
        <v>No</v>
      </c>
      <c r="B25" s="4">
        <f>IFERROR(VLOOKUP(H25,Criterion!$C$2:$F$9,4,FALSE),)</f>
        <v>1</v>
      </c>
      <c r="C25" s="4">
        <f t="shared" si="2"/>
        <v>1</v>
      </c>
      <c r="D25" s="4" t="str">
        <f>IF(AND(ISBLANK(J25),ISBLANK(K25)),,IF(OR(K25&gt;Criterion!$D$12,J25&gt;Criterion!$D$11),1,0))</f>
        <v/>
      </c>
      <c r="E25" s="4" t="str">
        <f>IF(ISBLANK(L25),,IF(L25&lt;Criterion!$D$14,1,0))</f>
        <v/>
      </c>
      <c r="F25" s="4" t="s">
        <v>65</v>
      </c>
      <c r="G25" s="5"/>
      <c r="H25" s="4" t="s">
        <v>46</v>
      </c>
      <c r="I25" s="5" t="s">
        <v>16</v>
      </c>
      <c r="J25" s="5"/>
      <c r="K25" s="5"/>
      <c r="L25" s="5"/>
      <c r="M25" s="8"/>
      <c r="N25" s="8"/>
      <c r="O25" s="9" t="s">
        <v>66</v>
      </c>
    </row>
    <row r="26">
      <c r="A26" s="4" t="str">
        <f>if(H26=Criterion!$C$7,IF(B26=0,"No",IF(SUM(C26:E26)=COUNT(C26:E26),"Yes","No")),"No")</f>
        <v>No</v>
      </c>
      <c r="B26" s="4">
        <f>IFERROR(VLOOKUP(H26,Criterion!$C$2:$F$9,4,FALSE),)</f>
        <v>1</v>
      </c>
      <c r="C26" s="4">
        <f t="shared" si="2"/>
        <v>1</v>
      </c>
      <c r="D26" s="4">
        <f>IF(AND(ISBLANK(J26),ISBLANK(K26)),,IF(OR(K26&gt;Criterion!$D$12,J26&gt;Criterion!$D$11),1,0))</f>
        <v>1</v>
      </c>
      <c r="E26" s="4">
        <f>IF(ISBLANK(L26),,IF(L26&lt;Criterion!$D$14,1,0))</f>
        <v>0</v>
      </c>
      <c r="F26" s="4" t="s">
        <v>67</v>
      </c>
      <c r="G26" s="4" t="s">
        <v>68</v>
      </c>
      <c r="H26" s="4" t="s">
        <v>46</v>
      </c>
      <c r="I26" s="5" t="s">
        <v>16</v>
      </c>
      <c r="J26" s="5"/>
      <c r="K26" s="4">
        <v>40.0</v>
      </c>
      <c r="L26" s="4" t="s">
        <v>22</v>
      </c>
      <c r="M26" s="6" t="s">
        <v>23</v>
      </c>
      <c r="N26" s="6"/>
      <c r="O26" s="8"/>
    </row>
    <row r="27">
      <c r="A27" s="4" t="str">
        <f>if(H27=Criterion!$C$7,IF(B27=0,"No",IF(SUM(C27:E27)=COUNT(C27:E27),"Yes","No")),"No")</f>
        <v>Yes</v>
      </c>
      <c r="B27" s="4">
        <f>IFERROR(VLOOKUP(H27,Criterion!$C$2:$F$9,4,FALSE),)</f>
        <v>1</v>
      </c>
      <c r="C27" s="4">
        <f t="shared" si="2"/>
        <v>1</v>
      </c>
      <c r="D27" s="4">
        <f>IF(AND(ISBLANK(J27),ISBLANK(K27)),,IF(OR(K27&gt;Criterion!$D$12,J27&gt;Criterion!$D$11),1,0))</f>
        <v>1</v>
      </c>
      <c r="E27" s="4" t="str">
        <f>IF(ISBLANK(L27),,IF(L27&lt;Criterion!$D$14,1,0))</f>
        <v/>
      </c>
      <c r="F27" s="4" t="s">
        <v>69</v>
      </c>
      <c r="G27" s="4" t="s">
        <v>70</v>
      </c>
      <c r="H27" s="4" t="s">
        <v>31</v>
      </c>
      <c r="I27" s="5" t="s">
        <v>16</v>
      </c>
      <c r="J27" s="4">
        <v>60.0</v>
      </c>
      <c r="K27" s="4">
        <v>-60.0</v>
      </c>
      <c r="L27" s="5"/>
      <c r="M27" s="6" t="s">
        <v>23</v>
      </c>
      <c r="N27" s="8"/>
      <c r="O27" s="8"/>
    </row>
    <row r="28">
      <c r="A28" s="4" t="str">
        <f>if(H28=Criterion!$C$7,IF(B28=0,"No",IF(SUM(C28:E28)=COUNT(C28:E28),"Yes","No")),"No")</f>
        <v>No</v>
      </c>
      <c r="B28" s="4" t="str">
        <f>IFERROR(VLOOKUP(H28,Criterion!$C$2:$F$9,4,FALSE),)</f>
        <v/>
      </c>
      <c r="C28" s="4">
        <f t="shared" si="2"/>
        <v>1</v>
      </c>
      <c r="D28" s="4" t="str">
        <f>IF(AND(ISBLANK(J28),ISBLANK(K28)),,IF(OR(K28&gt;Criterion!$D$12,J28&gt;Criterion!$D$11),1,0))</f>
        <v/>
      </c>
      <c r="E28" s="4">
        <f>IF(ISBLANK(L28),,IF(L28&lt;Criterion!$D$14,1,0))</f>
        <v>0</v>
      </c>
      <c r="F28" s="4" t="s">
        <v>71</v>
      </c>
      <c r="G28" s="4"/>
      <c r="H28" s="5"/>
      <c r="I28" s="5" t="s">
        <v>16</v>
      </c>
      <c r="J28" s="5"/>
      <c r="K28" s="5"/>
      <c r="L28" s="4" t="s">
        <v>22</v>
      </c>
      <c r="M28" s="8"/>
      <c r="N28" s="8"/>
      <c r="O28" s="9" t="s">
        <v>72</v>
      </c>
    </row>
    <row r="29">
      <c r="A29" s="4" t="str">
        <f>if(H29=Criterion!$C$7,IF(B29=0,"No",IF(SUM(C29:E29)=COUNT(C29:E29),"Yes","No")),"No")</f>
        <v>Yes</v>
      </c>
      <c r="B29" s="4">
        <f>IFERROR(VLOOKUP(H29,Criterion!$C$2:$F$9,4,FALSE),)</f>
        <v>1</v>
      </c>
      <c r="C29" s="4">
        <f t="shared" si="2"/>
        <v>1</v>
      </c>
      <c r="D29" s="4" t="str">
        <f>IF(AND(ISBLANK(J29),ISBLANK(K29)),,IF(OR(K29&gt;Criterion!$D$12,J29&gt;Criterion!$D$11),1,0))</f>
        <v/>
      </c>
      <c r="E29" s="4" t="str">
        <f>IF(ISBLANK(L29),,IF(L29&lt;Criterion!$D$14,1,0))</f>
        <v/>
      </c>
      <c r="F29" s="4" t="s">
        <v>73</v>
      </c>
      <c r="G29" s="4" t="s">
        <v>74</v>
      </c>
      <c r="H29" s="4" t="s">
        <v>31</v>
      </c>
      <c r="I29" s="5" t="s">
        <v>16</v>
      </c>
      <c r="J29" s="5"/>
      <c r="K29" s="5"/>
      <c r="L29" s="5"/>
      <c r="M29" s="8"/>
      <c r="N29" s="8"/>
      <c r="O29" s="8"/>
    </row>
    <row r="30">
      <c r="A30" s="4" t="str">
        <f>if(H30=Criterion!$C$7,IF(B30=0,"No",IF(SUM(C30:E30)=COUNT(C30:E30),"Yes","No")),"No")</f>
        <v>No</v>
      </c>
      <c r="B30" s="4">
        <f>IFERROR(VLOOKUP(H30,Criterion!$C$2:$F$9,4,FALSE),)</f>
        <v>0</v>
      </c>
      <c r="C30" s="4">
        <f t="shared" si="2"/>
        <v>1</v>
      </c>
      <c r="D30" s="4">
        <f>IF(AND(ISBLANK(J30),ISBLANK(K30)),,IF(OR(K30&gt;Criterion!$D$12,J30&gt;Criterion!$D$11),1,0))</f>
        <v>0</v>
      </c>
      <c r="E30" s="4">
        <f>IF(ISBLANK(L30),,IF(L30&lt;Criterion!$D$14,1,0))</f>
        <v>1</v>
      </c>
      <c r="F30" s="4" t="s">
        <v>75</v>
      </c>
      <c r="G30" s="4"/>
      <c r="H30" s="4" t="s">
        <v>15</v>
      </c>
      <c r="I30" s="5" t="s">
        <v>16</v>
      </c>
      <c r="J30" s="4">
        <v>1.0</v>
      </c>
      <c r="K30" s="5"/>
      <c r="L30" s="4">
        <v>0.4</v>
      </c>
      <c r="M30" s="8"/>
      <c r="N30" s="8"/>
      <c r="O30" s="11" t="s">
        <v>76</v>
      </c>
    </row>
    <row r="31">
      <c r="A31" s="4" t="str">
        <f>if(H31=Criterion!$C$7,IF(B31=0,"No",IF(SUM(C31:E31)=COUNT(C31:E31),"Yes","No")),"No")</f>
        <v>Yes</v>
      </c>
      <c r="B31" s="4">
        <f>IFERROR(VLOOKUP(H31,Criterion!$C$2:$F$9,4,FALSE),)</f>
        <v>1</v>
      </c>
      <c r="C31" s="4">
        <f t="shared" si="2"/>
        <v>1</v>
      </c>
      <c r="D31" s="4" t="str">
        <f>IF(AND(ISBLANK(J31),ISBLANK(K31)),,IF(OR(K31&gt;Criterion!$D$12,J31&gt;Criterion!$D$11),1,0))</f>
        <v/>
      </c>
      <c r="E31" s="4" t="str">
        <f>IF(ISBLANK(L31),,IF(L31&lt;Criterion!$D$14,1,0))</f>
        <v/>
      </c>
      <c r="F31" s="4" t="s">
        <v>77</v>
      </c>
      <c r="G31" s="4"/>
      <c r="H31" s="4" t="s">
        <v>31</v>
      </c>
      <c r="I31" s="5" t="s">
        <v>16</v>
      </c>
      <c r="J31" s="5"/>
      <c r="K31" s="5"/>
      <c r="L31" s="5"/>
      <c r="M31" s="8"/>
      <c r="N31" s="8"/>
      <c r="O31" s="10"/>
    </row>
    <row r="32">
      <c r="A32" s="4" t="str">
        <f>if(H32=Criterion!$C$7,IF(B32=0,"No",IF(SUM(C32:E32)=COUNT(C32:E32),"Yes","No")),"No")</f>
        <v>No</v>
      </c>
      <c r="B32" s="4" t="str">
        <f>IFERROR(VLOOKUP(H32,Criterion!$C$2:$F$9,4,FALSE),)</f>
        <v/>
      </c>
      <c r="C32" s="4">
        <f t="shared" si="2"/>
        <v>1</v>
      </c>
      <c r="D32" s="4" t="str">
        <f>IF(AND(ISBLANK(J32),ISBLANK(K32)),,IF(OR(K32&gt;Criterion!$D$12,J32&gt;Criterion!$D$11),1,0))</f>
        <v/>
      </c>
      <c r="E32" s="4" t="str">
        <f>IF(ISBLANK(L32),,IF(L32&lt;Criterion!$D$14,1,0))</f>
        <v/>
      </c>
      <c r="F32" s="4" t="s">
        <v>78</v>
      </c>
      <c r="G32" s="4" t="s">
        <v>79</v>
      </c>
      <c r="H32" s="5"/>
      <c r="I32" s="5" t="s">
        <v>16</v>
      </c>
      <c r="J32" s="5"/>
      <c r="K32" s="5"/>
      <c r="L32" s="5"/>
      <c r="M32" s="8"/>
      <c r="N32" s="8"/>
      <c r="O32" s="8"/>
    </row>
    <row r="33">
      <c r="A33" s="4" t="str">
        <f>if(H33=Criterion!$C$7,IF(B33=0,"No",IF(SUM(C33:E33)=COUNT(C33:E33),"Yes","No")),"No")</f>
        <v>Yes</v>
      </c>
      <c r="B33" s="4">
        <f>IFERROR(VLOOKUP(H33,Criterion!$C$2:$F$9,4,FALSE),)</f>
        <v>1</v>
      </c>
      <c r="C33" s="4">
        <f t="shared" si="2"/>
        <v>1</v>
      </c>
      <c r="D33" s="4">
        <f>IF(AND(ISBLANK(J33),ISBLANK(K33)),,IF(OR(K33&gt;Criterion!$D$12,J33&gt;Criterion!$D$11),1,0))</f>
        <v>1</v>
      </c>
      <c r="E33" s="4" t="str">
        <f>IF(ISBLANK(L33),,IF(L33&lt;Criterion!$D$14,1,0))</f>
        <v/>
      </c>
      <c r="F33" s="4" t="s">
        <v>80</v>
      </c>
      <c r="G33" s="4" t="s">
        <v>81</v>
      </c>
      <c r="H33" s="4" t="s">
        <v>31</v>
      </c>
      <c r="I33" s="5" t="s">
        <v>16</v>
      </c>
      <c r="J33" s="4">
        <v>85.0</v>
      </c>
      <c r="K33" s="4">
        <v>-130.0</v>
      </c>
      <c r="L33" s="5"/>
      <c r="M33" s="6"/>
      <c r="N33" s="6" t="s">
        <v>82</v>
      </c>
      <c r="O33" s="12" t="s">
        <v>83</v>
      </c>
    </row>
    <row r="34">
      <c r="A34" s="4" t="str">
        <f>if(H34=Criterion!$C$7,IF(B34=0,"No",IF(SUM(C34:E34)=COUNT(C34:E34),"Yes","No")),"No")</f>
        <v>Yes</v>
      </c>
      <c r="B34" s="4">
        <f>IFERROR(VLOOKUP(H34,Criterion!$C$2:$F$9,4,FALSE),)</f>
        <v>1</v>
      </c>
      <c r="C34" s="4">
        <f t="shared" si="2"/>
        <v>1</v>
      </c>
      <c r="D34" s="4">
        <f>IF(AND(ISBLANK(J34),ISBLANK(K34)),,IF(OR(K34&gt;Criterion!$D$12,J34&gt;Criterion!$D$11),1,0))</f>
        <v>1</v>
      </c>
      <c r="E34" s="4" t="str">
        <f>IF(ISBLANK(L34),,IF(L34&lt;Criterion!$D$14,1,0))</f>
        <v/>
      </c>
      <c r="F34" s="4" t="s">
        <v>84</v>
      </c>
      <c r="G34" s="4" t="s">
        <v>85</v>
      </c>
      <c r="H34" s="4" t="s">
        <v>31</v>
      </c>
      <c r="I34" s="4" t="s">
        <v>16</v>
      </c>
      <c r="J34" s="4">
        <v>130.0</v>
      </c>
      <c r="K34" s="4">
        <v>-125.0</v>
      </c>
      <c r="L34" s="5"/>
      <c r="M34" s="6"/>
      <c r="N34" s="6" t="s">
        <v>82</v>
      </c>
      <c r="O34" s="12" t="s">
        <v>83</v>
      </c>
    </row>
    <row r="35">
      <c r="A35" s="4" t="str">
        <f>if(H35=Criterion!$C$7,IF(B35=0,"No",IF(SUM(C35:E35)=COUNT(C35:E35),"Yes","No")),"No")</f>
        <v>Yes</v>
      </c>
      <c r="B35" s="4">
        <f>IFERROR(VLOOKUP(H35,Criterion!$C$2:$F$9,4,FALSE),)</f>
        <v>1</v>
      </c>
      <c r="C35" s="4">
        <f t="shared" si="2"/>
        <v>1</v>
      </c>
      <c r="D35" s="4">
        <f>IF(AND(ISBLANK(J35),ISBLANK(K35)),,IF(OR(K35&gt;Criterion!$D$12,J35&gt;Criterion!$D$11),1,0))</f>
        <v>1</v>
      </c>
      <c r="E35" s="4" t="str">
        <f>IF(ISBLANK(L35),,IF(L35&lt;Criterion!$D$14,1,0))</f>
        <v/>
      </c>
      <c r="F35" s="4" t="s">
        <v>86</v>
      </c>
      <c r="G35" s="4" t="s">
        <v>87</v>
      </c>
      <c r="H35" s="4" t="s">
        <v>31</v>
      </c>
      <c r="I35" s="4" t="s">
        <v>16</v>
      </c>
      <c r="J35" s="4">
        <v>245.0</v>
      </c>
      <c r="K35" s="4">
        <v>70.0</v>
      </c>
      <c r="L35" s="5"/>
      <c r="M35" s="6"/>
      <c r="N35" s="6" t="s">
        <v>82</v>
      </c>
      <c r="O35" s="12" t="s">
        <v>83</v>
      </c>
    </row>
    <row r="36">
      <c r="A36" s="4" t="str">
        <f>if(H36=Criterion!$C$7,IF(B36=0,"No",IF(SUM(C36:E36)=COUNT(C36:E36),"Yes","No")),"No")</f>
        <v>No</v>
      </c>
      <c r="B36" s="4" t="str">
        <f>IFERROR(VLOOKUP(H36,Criterion!$C$2:$F$9,4,FALSE),)</f>
        <v/>
      </c>
      <c r="C36" s="4">
        <f t="shared" si="2"/>
        <v>1</v>
      </c>
      <c r="D36" s="4" t="str">
        <f>IF(AND(ISBLANK(J36),ISBLANK(K36)),,IF(OR(K36&gt;Criterion!$D$12,J36&gt;Criterion!$D$11),1,0))</f>
        <v/>
      </c>
      <c r="E36" s="4" t="str">
        <f>IF(ISBLANK(L36),,IF(L36&lt;Criterion!$D$14,1,0))</f>
        <v/>
      </c>
      <c r="F36" s="4" t="s">
        <v>88</v>
      </c>
      <c r="G36" s="4" t="s">
        <v>89</v>
      </c>
      <c r="H36" s="5"/>
      <c r="I36" s="5" t="s">
        <v>16</v>
      </c>
      <c r="J36" s="5"/>
      <c r="K36" s="5"/>
      <c r="L36" s="5"/>
      <c r="M36" s="8"/>
      <c r="N36" s="8"/>
      <c r="O36" s="8"/>
    </row>
    <row r="37">
      <c r="A37" s="4" t="str">
        <f>if(H37=Criterion!$C$7,IF(B37=0,"No",IF(SUM(C37:E37)=COUNT(C37:E37),"Yes","No")),"No")</f>
        <v>Yes</v>
      </c>
      <c r="B37" s="4">
        <f>IFERROR(VLOOKUP(H37,Criterion!$C$2:$F$9,4,FALSE),)</f>
        <v>1</v>
      </c>
      <c r="C37" s="4">
        <f t="shared" si="2"/>
        <v>1</v>
      </c>
      <c r="D37" s="4">
        <f>IF(AND(ISBLANK(J37),ISBLANK(K37)),,IF(OR(K37&gt;Criterion!$D$12,J37&gt;Criterion!$D$11),1,0))</f>
        <v>1</v>
      </c>
      <c r="E37" s="4">
        <f>IF(ISBLANK(L37),,IF(L37&lt;Criterion!$D$14,1,0))</f>
        <v>1</v>
      </c>
      <c r="F37" s="4" t="s">
        <v>90</v>
      </c>
      <c r="G37" s="4" t="s">
        <v>91</v>
      </c>
      <c r="H37" s="4" t="s">
        <v>31</v>
      </c>
      <c r="I37" s="5" t="s">
        <v>16</v>
      </c>
      <c r="J37" s="4">
        <v>150.0</v>
      </c>
      <c r="K37" s="4">
        <v>60.0</v>
      </c>
      <c r="L37" s="4">
        <v>0.0</v>
      </c>
      <c r="M37" s="6" t="s">
        <v>23</v>
      </c>
      <c r="N37" s="6" t="s">
        <v>82</v>
      </c>
      <c r="O37" s="11" t="s">
        <v>92</v>
      </c>
    </row>
    <row r="38">
      <c r="A38" s="4" t="str">
        <f>if(H38=Criterion!$C$7,IF(B38=0,"No",IF(SUM(C38:E38)=COUNT(C38:E38),"Yes","No")),"No")</f>
        <v>Yes</v>
      </c>
      <c r="B38" s="4">
        <f>IFERROR(VLOOKUP(H38,Criterion!$C$2:$F$9,4,FALSE),)</f>
        <v>1</v>
      </c>
      <c r="C38" s="4">
        <f t="shared" si="2"/>
        <v>1</v>
      </c>
      <c r="D38" s="4">
        <f>IF(AND(ISBLANK(J38),ISBLANK(K38)),,IF(OR(K38&gt;Criterion!$D$12,J38&gt;Criterion!$D$11),1,0))</f>
        <v>1</v>
      </c>
      <c r="E38" s="4" t="str">
        <f>IF(ISBLANK(L38),,IF(L38&lt;Criterion!$D$14,1,0))</f>
        <v/>
      </c>
      <c r="F38" s="4" t="s">
        <v>93</v>
      </c>
      <c r="G38" s="4" t="s">
        <v>94</v>
      </c>
      <c r="H38" s="4" t="s">
        <v>31</v>
      </c>
      <c r="I38" s="5" t="s">
        <v>16</v>
      </c>
      <c r="J38" s="4">
        <v>166.0</v>
      </c>
      <c r="K38" s="4">
        <v>85.0</v>
      </c>
      <c r="L38" s="5"/>
      <c r="M38" s="8"/>
      <c r="N38" s="6" t="s">
        <v>82</v>
      </c>
      <c r="O38" s="9" t="s">
        <v>95</v>
      </c>
    </row>
    <row r="39">
      <c r="A39" s="4" t="str">
        <f>if(H39=Criterion!$C$7,IF(B39=0,"No",IF(SUM(C39:E39)=COUNT(C39:E39),"Yes","No")),"No")</f>
        <v>Yes</v>
      </c>
      <c r="B39" s="4">
        <f>IFERROR(VLOOKUP(H39,Criterion!$C$2:$F$9,4,FALSE),)</f>
        <v>1</v>
      </c>
      <c r="C39" s="4">
        <f t="shared" si="2"/>
        <v>1</v>
      </c>
      <c r="D39" s="4">
        <f>IF(AND(ISBLANK(J39),ISBLANK(K39)),,IF(OR(K39&gt;Criterion!$D$12,J39&gt;Criterion!$D$11),1,0))</f>
        <v>1</v>
      </c>
      <c r="E39" s="4" t="str">
        <f>IF(ISBLANK(L39),,IF(L39&lt;Criterion!$D$14,1,0))</f>
        <v/>
      </c>
      <c r="F39" s="4" t="s">
        <v>96</v>
      </c>
      <c r="G39" s="4" t="s">
        <v>97</v>
      </c>
      <c r="H39" s="4" t="s">
        <v>31</v>
      </c>
      <c r="I39" s="5" t="s">
        <v>16</v>
      </c>
      <c r="J39" s="4">
        <v>180.0</v>
      </c>
      <c r="K39" s="4">
        <v>-50.0</v>
      </c>
      <c r="L39" s="5"/>
      <c r="M39" s="8"/>
      <c r="N39" s="6" t="s">
        <v>82</v>
      </c>
      <c r="O39" s="9" t="s">
        <v>98</v>
      </c>
    </row>
    <row r="40">
      <c r="A40" s="4" t="str">
        <f>if(H40=Criterion!$C$7,IF(B40=0,"No",IF(SUM(C40:E40)=COUNT(C40:E40),"Yes","No")),"No")</f>
        <v>Yes</v>
      </c>
      <c r="B40" s="4">
        <f>IFERROR(VLOOKUP(H40,Criterion!$C$2:$F$9,4,FALSE),)</f>
        <v>1</v>
      </c>
      <c r="C40" s="4">
        <f t="shared" si="2"/>
        <v>1</v>
      </c>
      <c r="D40" s="4">
        <f>IF(AND(ISBLANK(J40),ISBLANK(K40)),,IF(OR(K40&gt;Criterion!$D$12,J40&gt;Criterion!$D$11),1,0))</f>
        <v>1</v>
      </c>
      <c r="E40" s="4" t="str">
        <f>IF(ISBLANK(L40),,IF(L40&lt;Criterion!$D$14,1,0))</f>
        <v/>
      </c>
      <c r="F40" s="4" t="s">
        <v>99</v>
      </c>
      <c r="G40" s="4" t="s">
        <v>100</v>
      </c>
      <c r="H40" s="4" t="s">
        <v>31</v>
      </c>
      <c r="I40" s="5" t="s">
        <v>16</v>
      </c>
      <c r="J40" s="4">
        <v>165.0</v>
      </c>
      <c r="K40" s="4">
        <v>-20.0</v>
      </c>
      <c r="L40" s="5"/>
      <c r="M40" s="8"/>
      <c r="N40" s="8"/>
      <c r="O40" s="12" t="s">
        <v>83</v>
      </c>
    </row>
    <row r="41">
      <c r="A41" s="4" t="str">
        <f>if(H41=Criterion!$C$7,IF(B41=0,"No",IF(SUM(C41:E41)=COUNT(C41:E41),"Yes","No")),"No")</f>
        <v>No</v>
      </c>
      <c r="B41" s="4">
        <f>IFERROR(VLOOKUP(H41,Criterion!$C$2:$F$9,4,FALSE),)</f>
        <v>0</v>
      </c>
      <c r="C41" s="4">
        <f t="shared" si="2"/>
        <v>1</v>
      </c>
      <c r="D41" s="4" t="str">
        <f>IF(AND(ISBLANK(J41),ISBLANK(K41)),,IF(OR(K41&gt;Criterion!$D$12,J41&gt;Criterion!$D$11),1,0))</f>
        <v/>
      </c>
      <c r="E41" s="4" t="str">
        <f>IF(ISBLANK(L41),,IF(L41&lt;Criterion!$D$14,1,0))</f>
        <v/>
      </c>
      <c r="F41" s="4" t="s">
        <v>101</v>
      </c>
      <c r="G41" s="4" t="s">
        <v>102</v>
      </c>
      <c r="H41" s="4" t="s">
        <v>37</v>
      </c>
      <c r="I41" s="5" t="s">
        <v>16</v>
      </c>
      <c r="J41" s="5"/>
      <c r="K41" s="5"/>
      <c r="L41" s="5"/>
      <c r="M41" s="8"/>
      <c r="N41" s="8"/>
      <c r="O41" s="8"/>
    </row>
    <row r="42">
      <c r="A42" s="4" t="str">
        <f>if(H42=Criterion!$C$7,IF(B42=0,"No",IF(SUM(C42:E42)=COUNT(C42:E42),"Yes","No")),"No")</f>
        <v>Yes</v>
      </c>
      <c r="B42" s="4">
        <f>IFERROR(VLOOKUP(H42,Criterion!$C$2:$F$9,4,FALSE),)</f>
        <v>1</v>
      </c>
      <c r="C42" s="4">
        <f t="shared" si="2"/>
        <v>1</v>
      </c>
      <c r="D42" s="4">
        <f>IF(AND(ISBLANK(J42),ISBLANK(K42)),,IF(OR(K42&gt;Criterion!$D$12,J42&gt;Criterion!$D$11),1,0))</f>
        <v>1</v>
      </c>
      <c r="E42" s="4" t="str">
        <f>IF(ISBLANK(L42),,IF(L42&lt;Criterion!$D$14,1,0))</f>
        <v/>
      </c>
      <c r="F42" s="4" t="s">
        <v>103</v>
      </c>
      <c r="G42" s="4" t="s">
        <v>104</v>
      </c>
      <c r="H42" s="4" t="s">
        <v>31</v>
      </c>
      <c r="I42" s="4" t="s">
        <v>16</v>
      </c>
      <c r="J42" s="4" t="s">
        <v>105</v>
      </c>
      <c r="K42" s="4">
        <v>100.0</v>
      </c>
      <c r="L42" s="5"/>
      <c r="M42" s="6"/>
      <c r="N42" s="6"/>
      <c r="O42" s="9" t="s">
        <v>106</v>
      </c>
    </row>
    <row r="43">
      <c r="A43" s="4" t="str">
        <f>if(H43=Criterion!$C$7,IF(B43=0,"No",IF(SUM(C43:E43)=COUNT(C43:E43),"Yes","No")),"No")</f>
        <v>No</v>
      </c>
      <c r="B43" s="4">
        <f>IFERROR(VLOOKUP(H43,Criterion!$C$2:$F$9,4,FALSE),)</f>
        <v>1</v>
      </c>
      <c r="C43" s="4">
        <f t="shared" si="2"/>
        <v>0</v>
      </c>
      <c r="D43" s="4" t="str">
        <f>IF(AND(ISBLANK(J43),ISBLANK(K43)),,IF(OR(K43&gt;Criterion!$D$12,J43&gt;Criterion!$D$11),1,0))</f>
        <v/>
      </c>
      <c r="E43" s="4" t="str">
        <f>IF(ISBLANK(L43),,IF(L43&lt;Criterion!$D$14,1,0))</f>
        <v/>
      </c>
      <c r="F43" s="4" t="s">
        <v>107</v>
      </c>
      <c r="G43" s="4" t="s">
        <v>108</v>
      </c>
      <c r="H43" s="4" t="s">
        <v>31</v>
      </c>
      <c r="I43" s="4" t="s">
        <v>38</v>
      </c>
      <c r="J43" s="5"/>
      <c r="K43" s="5"/>
      <c r="L43" s="5"/>
      <c r="M43" s="8"/>
      <c r="N43" s="8"/>
      <c r="O43" s="8"/>
    </row>
    <row r="44">
      <c r="A44" s="4" t="str">
        <f>if(H44=Criterion!$C$7,IF(B44=0,"No",IF(SUM(C44:E44)=COUNT(C44:E44),"Yes","No")),"No")</f>
        <v>Yes</v>
      </c>
      <c r="B44" s="4">
        <f>IFERROR(VLOOKUP(H44,Criterion!$C$2:$F$9,4,FALSE),)</f>
        <v>1</v>
      </c>
      <c r="C44" s="4">
        <f t="shared" si="2"/>
        <v>1</v>
      </c>
      <c r="D44" s="4">
        <f>IF(AND(ISBLANK(J44),ISBLANK(K44)),,IF(OR(K44&gt;Criterion!$D$12,J44&gt;Criterion!$D$11),1,0))</f>
        <v>1</v>
      </c>
      <c r="E44" s="4" t="str">
        <f>IF(ISBLANK(L44),,IF(L44&lt;Criterion!$D$14,1,0))</f>
        <v/>
      </c>
      <c r="F44" s="4" t="s">
        <v>109</v>
      </c>
      <c r="G44" s="4" t="s">
        <v>110</v>
      </c>
      <c r="H44" s="4" t="s">
        <v>31</v>
      </c>
      <c r="I44" s="5" t="s">
        <v>16</v>
      </c>
      <c r="J44" s="5"/>
      <c r="K44" s="4">
        <v>65.0</v>
      </c>
      <c r="L44" s="5"/>
      <c r="M44" s="8"/>
      <c r="N44" s="8"/>
      <c r="O44" s="12" t="s">
        <v>83</v>
      </c>
    </row>
    <row r="45">
      <c r="A45" s="4" t="str">
        <f>if(H45=Criterion!$C$7,IF(B45=0,"No",IF(SUM(C45:E45)=COUNT(C45:E45),"Yes","No")),"No")</f>
        <v>No</v>
      </c>
      <c r="B45" s="4">
        <f>IFERROR(VLOOKUP(H45,Criterion!$C$2:$F$9,4,FALSE),)</f>
        <v>0</v>
      </c>
      <c r="C45" s="4">
        <f t="shared" si="2"/>
        <v>1</v>
      </c>
      <c r="D45" s="4">
        <f>IF(AND(ISBLANK(J45),ISBLANK(K45)),,IF(OR(K45&gt;Criterion!$D$12,J45&gt;Criterion!$D$11),1,0))</f>
        <v>1</v>
      </c>
      <c r="E45" s="4">
        <f>IF(ISBLANK(L45),,IF(L45&lt;Criterion!$D$14,1,0))</f>
        <v>0</v>
      </c>
      <c r="F45" s="4" t="s">
        <v>111</v>
      </c>
      <c r="G45" s="4" t="s">
        <v>112</v>
      </c>
      <c r="H45" s="4" t="s">
        <v>15</v>
      </c>
      <c r="I45" s="5" t="s">
        <v>16</v>
      </c>
      <c r="J45" s="4">
        <v>150.0</v>
      </c>
      <c r="K45" s="4">
        <v>163.0</v>
      </c>
      <c r="L45" s="4" t="s">
        <v>22</v>
      </c>
      <c r="M45" s="8"/>
      <c r="N45" s="8"/>
      <c r="O45" s="9" t="s">
        <v>113</v>
      </c>
    </row>
    <row r="46">
      <c r="A46" s="4" t="str">
        <f>if(H46=Criterion!$C$7,IF(B46=0,"No",IF(SUM(C46:E46)=COUNT(C46:E46),"Yes","No")),"No")</f>
        <v>No</v>
      </c>
      <c r="B46" s="4">
        <f>IFERROR(VLOOKUP(H46,Criterion!$C$2:$F$9,4,FALSE),)</f>
        <v>0</v>
      </c>
      <c r="C46" s="4">
        <f t="shared" si="2"/>
        <v>1</v>
      </c>
      <c r="D46" s="4" t="str">
        <f>IF(AND(ISBLANK(J46),ISBLANK(K46)),,IF(OR(K46&gt;Criterion!$D$12,J46&gt;Criterion!$D$11),1,0))</f>
        <v/>
      </c>
      <c r="E46" s="4" t="str">
        <f>IF(ISBLANK(L46),,IF(L46&lt;Criterion!$D$14,1,0))</f>
        <v/>
      </c>
      <c r="F46" s="4" t="s">
        <v>114</v>
      </c>
      <c r="G46" s="4"/>
      <c r="H46" s="4" t="s">
        <v>33</v>
      </c>
      <c r="I46" s="5" t="s">
        <v>16</v>
      </c>
      <c r="J46" s="5"/>
      <c r="K46" s="5"/>
      <c r="L46" s="5"/>
      <c r="M46" s="8"/>
      <c r="N46" s="8"/>
      <c r="O46" s="8"/>
    </row>
    <row r="47">
      <c r="A47" s="4" t="str">
        <f>if(H47=Criterion!$C$7,IF(B47=0,"No",IF(SUM(C47:E47)=COUNT(C47:E47),"Yes","No")),"No")</f>
        <v>No</v>
      </c>
      <c r="B47" s="4">
        <f>IFERROR(VLOOKUP(H47,Criterion!$C$2:$F$9,4,FALSE),)</f>
        <v>0</v>
      </c>
      <c r="C47" s="4">
        <f t="shared" si="2"/>
        <v>1</v>
      </c>
      <c r="D47" s="4" t="str">
        <f>IF(AND(ISBLANK(J47),ISBLANK(K47)),,IF(OR(K47&gt;Criterion!$D$12,J47&gt;Criterion!$D$11),1,0))</f>
        <v/>
      </c>
      <c r="E47" s="4" t="str">
        <f>IF(ISBLANK(L47),,IF(L47&lt;Criterion!$D$14,1,0))</f>
        <v/>
      </c>
      <c r="F47" s="4" t="s">
        <v>115</v>
      </c>
      <c r="G47" s="4"/>
      <c r="H47" s="4" t="s">
        <v>33</v>
      </c>
      <c r="I47" s="5" t="s">
        <v>16</v>
      </c>
      <c r="J47" s="5"/>
      <c r="K47" s="5"/>
      <c r="L47" s="5"/>
      <c r="M47" s="8"/>
      <c r="N47" s="8"/>
      <c r="O47" s="8"/>
    </row>
    <row r="48">
      <c r="A48" s="4" t="str">
        <f>if(H48=Criterion!$C$7,IF(B48=0,"No",IF(SUM(C48:E48)=COUNT(C48:E48),"Yes","No")),"No")</f>
        <v>No</v>
      </c>
      <c r="B48" s="4">
        <f>IFERROR(VLOOKUP(H48,Criterion!$C$2:$F$9,4,FALSE),)</f>
        <v>0</v>
      </c>
      <c r="C48" s="4">
        <f t="shared" si="2"/>
        <v>1</v>
      </c>
      <c r="D48" s="4" t="str">
        <f>IF(AND(ISBLANK(J48),ISBLANK(K48)),,IF(OR(K48&gt;Criterion!$D$12,J48&gt;Criterion!$D$11),1,0))</f>
        <v/>
      </c>
      <c r="E48" s="4" t="str">
        <f>IF(ISBLANK(L48),,IF(L48&lt;Criterion!$D$14,1,0))</f>
        <v/>
      </c>
      <c r="F48" s="4" t="s">
        <v>116</v>
      </c>
      <c r="G48" s="4"/>
      <c r="H48" s="4" t="s">
        <v>15</v>
      </c>
      <c r="I48" s="5" t="s">
        <v>16</v>
      </c>
      <c r="J48" s="5"/>
      <c r="K48" s="5"/>
      <c r="L48" s="5"/>
      <c r="M48" s="8"/>
      <c r="N48" s="8"/>
      <c r="O48" s="9" t="s">
        <v>117</v>
      </c>
    </row>
    <row r="49">
      <c r="A49" s="4" t="str">
        <f>if(H49=Criterion!$C$7,IF(B49=0,"No",IF(SUM(C49:E49)=COUNT(C49:E49),"Yes","No")),"No")</f>
        <v>No</v>
      </c>
      <c r="B49" s="4">
        <f>IFERROR(VLOOKUP(H49,Criterion!$C$2:$F$9,4,FALSE),)</f>
        <v>0</v>
      </c>
      <c r="C49" s="4">
        <f t="shared" si="2"/>
        <v>1</v>
      </c>
      <c r="D49" s="4">
        <f>IF(AND(ISBLANK(J49),ISBLANK(K49)),,IF(OR(K49&gt;Criterion!$D$12,J49&gt;Criterion!$D$11),1,0))</f>
        <v>1</v>
      </c>
      <c r="E49" s="4">
        <f>IF(ISBLANK(L49),,IF(L49&lt;Criterion!$D$14,1,0))</f>
        <v>0</v>
      </c>
      <c r="F49" s="13" t="s">
        <v>118</v>
      </c>
      <c r="G49" s="5"/>
      <c r="H49" s="4" t="s">
        <v>29</v>
      </c>
      <c r="I49" s="5" t="s">
        <v>16</v>
      </c>
      <c r="J49" s="4">
        <v>345.0</v>
      </c>
      <c r="K49" s="5"/>
      <c r="L49" s="4">
        <v>3100.0</v>
      </c>
      <c r="M49" s="8"/>
      <c r="N49" s="8"/>
    </row>
    <row r="50">
      <c r="A50" s="4" t="str">
        <f>if(H50=Criterion!$C$7,IF(B50=0,"No",IF(SUM(C50:E50)=COUNT(C50:E50),"Yes","No")),"No")</f>
        <v>Yes</v>
      </c>
      <c r="B50" s="4">
        <f>IFERROR(VLOOKUP(H50,Criterion!$C$2:$F$9,4,FALSE),)</f>
        <v>1</v>
      </c>
      <c r="C50" s="4">
        <f t="shared" si="2"/>
        <v>1</v>
      </c>
      <c r="D50" s="4">
        <f>IF(AND(ISBLANK(J50),ISBLANK(K50)),,IF(OR(K50&gt;Criterion!$D$12,J50&gt;Criterion!$D$11),1,0))</f>
        <v>1</v>
      </c>
      <c r="E50" s="4" t="str">
        <f>IF(ISBLANK(L50),,IF(L50&lt;Criterion!$D$14,1,0))</f>
        <v/>
      </c>
      <c r="F50" s="4" t="s">
        <v>119</v>
      </c>
      <c r="G50" s="5"/>
      <c r="H50" s="4" t="s">
        <v>31</v>
      </c>
      <c r="I50" s="5" t="s">
        <v>16</v>
      </c>
      <c r="J50" s="4">
        <v>330.0</v>
      </c>
      <c r="K50" s="5"/>
      <c r="L50" s="5"/>
      <c r="M50" s="8"/>
      <c r="N50" s="8"/>
      <c r="O50" s="14" t="s">
        <v>120</v>
      </c>
    </row>
  </sheetData>
  <autoFilter ref="$A$1:$AI$50">
    <sortState ref="A1:AI50">
      <sortCondition ref="F1:F50"/>
    </sortState>
  </autoFilter>
  <conditionalFormatting sqref="J1:L50">
    <cfRule type="containsBlanks" dxfId="0" priority="1">
      <formula>LEN(TRIM(J1))=0</formula>
    </cfRule>
  </conditionalFormatting>
  <conditionalFormatting sqref="B1:H50">
    <cfRule type="containsBlanks" dxfId="1" priority="2">
      <formula>LEN(TRIM(B1))=0</formula>
    </cfRule>
  </conditionalFormatting>
  <dataValidations>
    <dataValidation type="list" allowBlank="1" sqref="H2:H50">
      <formula1>Criterion!$C$2:$C$9</formula1>
    </dataValidation>
  </dataValidations>
  <hyperlinks>
    <hyperlink r:id="rId2" ref="O2"/>
    <hyperlink r:id="rId3" ref="O4"/>
    <hyperlink r:id="rId4" ref="O14"/>
    <hyperlink r:id="rId5" location="f0025" ref="O18"/>
    <hyperlink r:id="rId6" ref="O23"/>
    <hyperlink r:id="rId7" ref="O25"/>
    <hyperlink r:id="rId8" location=":~:text=Poly(2%2D(dimethylamino)ethyl,to%20DNA%20by%20electrostatic%20interactions.&amp;text=Like%20other%20cationic%20polymers%2C%20PDMAEMA,complexing%20the%20polymer%20with%20DNA." ref="O28"/>
    <hyperlink r:id="rId9" ref="O30"/>
    <hyperlink r:id="rId10" ref="O33"/>
    <hyperlink r:id="rId11" ref="O34"/>
    <hyperlink r:id="rId12" ref="O35"/>
    <hyperlink r:id="rId13" ref="O37"/>
    <hyperlink r:id="rId14" ref="O38"/>
    <hyperlink r:id="rId15" ref="O39"/>
    <hyperlink r:id="rId16" ref="O40"/>
    <hyperlink r:id="rId17" ref="O42"/>
    <hyperlink r:id="rId18" ref="O44"/>
    <hyperlink r:id="rId19" ref="O45"/>
    <hyperlink r:id="rId20" ref="O48"/>
    <hyperlink r:id="rId21" ref="O50"/>
  </hyperlinks>
  <drawing r:id="rId22"/>
  <legacy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17.63"/>
    <col customWidth="1" min="3" max="3" width="42.88"/>
    <col customWidth="1" min="4" max="5" width="6.88"/>
    <col customWidth="1" min="6" max="6" width="1.88"/>
  </cols>
  <sheetData>
    <row r="1">
      <c r="A1" s="4"/>
    </row>
    <row r="2">
      <c r="A2" s="15" t="s">
        <v>121</v>
      </c>
      <c r="B2" s="15" t="s">
        <v>122</v>
      </c>
      <c r="C2" s="15" t="s">
        <v>15</v>
      </c>
      <c r="D2" s="15"/>
      <c r="E2" s="15" t="s">
        <v>123</v>
      </c>
      <c r="F2" s="15">
        <f t="shared" ref="F2:F14" si="1">IF(E2="Exclude",0,1)</f>
        <v>0</v>
      </c>
      <c r="G2" s="16"/>
    </row>
    <row r="3">
      <c r="A3" s="15" t="s">
        <v>121</v>
      </c>
      <c r="B3" s="15" t="s">
        <v>122</v>
      </c>
      <c r="C3" s="15" t="s">
        <v>124</v>
      </c>
      <c r="D3" s="15"/>
      <c r="E3" s="15" t="s">
        <v>125</v>
      </c>
      <c r="F3" s="15">
        <f t="shared" si="1"/>
        <v>1</v>
      </c>
      <c r="G3" s="16"/>
    </row>
    <row r="4">
      <c r="A4" s="15" t="s">
        <v>121</v>
      </c>
      <c r="B4" s="15" t="s">
        <v>122</v>
      </c>
      <c r="C4" s="15" t="s">
        <v>46</v>
      </c>
      <c r="D4" s="15"/>
      <c r="E4" s="15" t="s">
        <v>125</v>
      </c>
      <c r="F4" s="15">
        <f t="shared" si="1"/>
        <v>1</v>
      </c>
      <c r="G4" s="16"/>
    </row>
    <row r="5">
      <c r="A5" s="15" t="s">
        <v>121</v>
      </c>
      <c r="B5" s="15" t="s">
        <v>122</v>
      </c>
      <c r="C5" s="17" t="s">
        <v>33</v>
      </c>
      <c r="D5" s="18"/>
      <c r="E5" s="17" t="s">
        <v>123</v>
      </c>
      <c r="F5" s="15">
        <f t="shared" si="1"/>
        <v>0</v>
      </c>
      <c r="G5" s="19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>
      <c r="A6" s="18" t="s">
        <v>121</v>
      </c>
      <c r="B6" s="18" t="s">
        <v>122</v>
      </c>
      <c r="C6" s="17" t="s">
        <v>29</v>
      </c>
      <c r="D6" s="18"/>
      <c r="E6" s="17" t="s">
        <v>123</v>
      </c>
      <c r="F6" s="15">
        <f t="shared" si="1"/>
        <v>0</v>
      </c>
      <c r="G6" s="19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>
      <c r="A7" s="15" t="s">
        <v>121</v>
      </c>
      <c r="B7" s="15" t="s">
        <v>122</v>
      </c>
      <c r="C7" s="15" t="s">
        <v>31</v>
      </c>
      <c r="D7" s="15"/>
      <c r="E7" s="15" t="s">
        <v>125</v>
      </c>
      <c r="F7" s="15">
        <f t="shared" si="1"/>
        <v>1</v>
      </c>
      <c r="G7" s="16"/>
    </row>
    <row r="8">
      <c r="A8" s="15" t="s">
        <v>121</v>
      </c>
      <c r="B8" s="15" t="s">
        <v>122</v>
      </c>
      <c r="C8" s="15" t="s">
        <v>126</v>
      </c>
      <c r="D8" s="15"/>
      <c r="E8" s="15" t="s">
        <v>125</v>
      </c>
      <c r="F8" s="15">
        <f t="shared" si="1"/>
        <v>1</v>
      </c>
      <c r="G8" s="16"/>
    </row>
    <row r="9">
      <c r="A9" s="15" t="s">
        <v>121</v>
      </c>
      <c r="B9" s="15" t="s">
        <v>122</v>
      </c>
      <c r="C9" s="15" t="s">
        <v>37</v>
      </c>
      <c r="D9" s="15"/>
      <c r="E9" s="21" t="s">
        <v>123</v>
      </c>
      <c r="F9" s="15">
        <f t="shared" si="1"/>
        <v>0</v>
      </c>
      <c r="G9" s="16"/>
    </row>
    <row r="10">
      <c r="A10" s="4" t="s">
        <v>127</v>
      </c>
      <c r="B10" s="4" t="s">
        <v>128</v>
      </c>
      <c r="C10" s="4" t="s">
        <v>8</v>
      </c>
      <c r="D10" s="4"/>
      <c r="E10" s="4" t="s">
        <v>123</v>
      </c>
      <c r="F10" s="4">
        <f t="shared" si="1"/>
        <v>0</v>
      </c>
    </row>
    <row r="11">
      <c r="A11" s="4" t="s">
        <v>127</v>
      </c>
      <c r="B11" s="4" t="s">
        <v>128</v>
      </c>
      <c r="C11" s="4" t="s">
        <v>129</v>
      </c>
      <c r="D11" s="4">
        <v>20.0</v>
      </c>
      <c r="E11" s="4" t="s">
        <v>125</v>
      </c>
      <c r="F11" s="4">
        <f t="shared" si="1"/>
        <v>1</v>
      </c>
    </row>
    <row r="12">
      <c r="A12" s="4" t="s">
        <v>127</v>
      </c>
      <c r="B12" s="4" t="s">
        <v>128</v>
      </c>
      <c r="C12" s="4" t="s">
        <v>130</v>
      </c>
      <c r="D12" s="4">
        <v>20.0</v>
      </c>
      <c r="E12" s="4" t="s">
        <v>125</v>
      </c>
      <c r="F12" s="4">
        <f t="shared" si="1"/>
        <v>1</v>
      </c>
    </row>
    <row r="13">
      <c r="A13" s="4" t="s">
        <v>131</v>
      </c>
      <c r="B13" s="4" t="s">
        <v>132</v>
      </c>
      <c r="C13" s="4" t="s">
        <v>133</v>
      </c>
      <c r="D13" s="4"/>
      <c r="E13" s="4" t="s">
        <v>123</v>
      </c>
      <c r="F13" s="4">
        <f t="shared" si="1"/>
        <v>0</v>
      </c>
    </row>
    <row r="14">
      <c r="A14" s="4" t="s">
        <v>131</v>
      </c>
      <c r="B14" s="4" t="s">
        <v>132</v>
      </c>
      <c r="C14" s="4" t="s">
        <v>134</v>
      </c>
      <c r="D14" s="4">
        <v>1000.0</v>
      </c>
      <c r="E14" s="4" t="s">
        <v>125</v>
      </c>
      <c r="F14" s="4">
        <f t="shared" si="1"/>
        <v>1</v>
      </c>
    </row>
  </sheetData>
  <drawing r:id="rId1"/>
</worksheet>
</file>