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defaultThemeVersion="124226"/>
  <mc:AlternateContent xmlns:mc="http://schemas.openxmlformats.org/markup-compatibility/2006">
    <mc:Choice Requires="x15">
      <x15ac:absPath xmlns:x15ac="http://schemas.microsoft.com/office/spreadsheetml/2010/11/ac" url="/Users/waseem/Documents/GitHub/NMAY Maturity Model/"/>
    </mc:Choice>
  </mc:AlternateContent>
  <xr:revisionPtr revIDLastSave="0" documentId="13_ncr:1_{C9F9E244-AFFD-8E48-84C5-6A3265EFC8F6}" xr6:coauthVersionLast="45" xr6:coauthVersionMax="45" xr10:uidLastSave="{00000000-0000-0000-0000-000000000000}"/>
  <bookViews>
    <workbookView xWindow="-68800" yWindow="-2100" windowWidth="68800" windowHeight="28340" tabRatio="710" activeTab="2" xr2:uid="{00000000-000D-0000-FFFF-FFFF00000000}"/>
  </bookViews>
  <sheets>
    <sheet name="Security Report Card" sheetId="27" r:id="rId1"/>
    <sheet name="Identify" sheetId="34" r:id="rId2"/>
    <sheet name="Protect" sheetId="35" r:id="rId3"/>
    <sheet name="Detect" sheetId="31" r:id="rId4"/>
    <sheet name="Respond" sheetId="33" r:id="rId5"/>
    <sheet name="Recover" sheetId="32" r:id="rId6"/>
    <sheet name="SECURITY ASSESSMENT CHECKLIST" sheetId="26" state="hidden" r:id="rId7"/>
    <sheet name="Risk Assessment" sheetId="30" state="hidden" r:id="rId8"/>
    <sheet name="Sheet5" sheetId="36" r:id="rId9"/>
  </sheets>
  <externalReferences>
    <externalReference r:id="rId10"/>
  </externalReferences>
  <definedNames>
    <definedName name="_xlnm.Print_Area" localSheetId="6">'SECURITY ASSESSMENT CHECKLIST'!$A$1:$H$163</definedName>
    <definedName name="_xlnm.Print_Area" localSheetId="0">'Security Report Card'!$A$1:$N$71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27" l="1"/>
  <c r="R16" i="31"/>
  <c r="R15" i="31"/>
  <c r="E21" i="27"/>
  <c r="D21" i="27"/>
  <c r="C21" i="27"/>
  <c r="B21" i="27"/>
  <c r="F21" i="27"/>
  <c r="F20" i="27"/>
  <c r="E20" i="27"/>
  <c r="D20" i="27"/>
  <c r="C20" i="27"/>
  <c r="B20" i="27"/>
  <c r="F19" i="27"/>
  <c r="E19" i="27"/>
  <c r="D19" i="27"/>
  <c r="C19" i="27"/>
  <c r="B19" i="27"/>
  <c r="F18" i="27"/>
  <c r="E18" i="27"/>
  <c r="D18" i="27"/>
  <c r="C18" i="27"/>
  <c r="B18" i="27"/>
  <c r="C3" i="35" l="1"/>
  <c r="I36" i="27" l="1"/>
  <c r="I35" i="27"/>
  <c r="D9" i="27" s="1"/>
  <c r="C3" i="31"/>
  <c r="C4" i="31" s="1"/>
  <c r="J36" i="27" s="1"/>
  <c r="Q16" i="31"/>
  <c r="S16" i="31" s="1"/>
  <c r="Q15" i="31"/>
  <c r="S15" i="31" s="1"/>
  <c r="Q17" i="35" l="1"/>
  <c r="R17" i="35" s="1"/>
  <c r="Q16" i="35"/>
  <c r="S16" i="35" s="1"/>
  <c r="Q18" i="35"/>
  <c r="Q19" i="35"/>
  <c r="Q20" i="35"/>
  <c r="S20" i="35" s="1"/>
  <c r="Q23" i="35"/>
  <c r="Q24" i="35"/>
  <c r="Q25" i="35"/>
  <c r="Q26" i="35"/>
  <c r="Q27" i="35"/>
  <c r="Q28" i="35"/>
  <c r="Q29" i="35"/>
  <c r="Q30" i="35"/>
  <c r="Q31" i="35"/>
  <c r="Q32" i="35"/>
  <c r="Q33" i="35"/>
  <c r="Q34" i="35"/>
  <c r="Q35" i="35"/>
  <c r="Q36" i="35"/>
  <c r="Q37" i="35"/>
  <c r="Q38" i="35"/>
  <c r="Q39" i="35"/>
  <c r="Q40" i="35"/>
  <c r="Q41" i="35"/>
  <c r="Q42" i="35"/>
  <c r="Q43" i="35"/>
  <c r="Q44" i="35"/>
  <c r="Q45" i="35"/>
  <c r="Q46" i="35"/>
  <c r="Q47" i="35"/>
  <c r="Q48" i="35"/>
  <c r="Q49" i="35"/>
  <c r="Q50" i="35"/>
  <c r="Q51" i="35"/>
  <c r="Q52" i="35"/>
  <c r="Q53" i="35"/>
  <c r="Q54" i="35"/>
  <c r="Q55" i="35"/>
  <c r="Q56" i="35"/>
  <c r="Q57" i="35"/>
  <c r="Q58" i="35"/>
  <c r="Q59" i="35"/>
  <c r="Q60" i="35"/>
  <c r="Q61" i="35"/>
  <c r="Q62" i="35"/>
  <c r="Q63" i="35"/>
  <c r="Q64" i="35"/>
  <c r="Q65" i="35"/>
  <c r="Q66" i="35"/>
  <c r="Q67" i="35"/>
  <c r="Q68" i="35"/>
  <c r="Q69" i="35"/>
  <c r="Q70" i="35"/>
  <c r="Q71" i="35"/>
  <c r="Q72" i="35"/>
  <c r="Q73" i="35"/>
  <c r="Q74" i="35"/>
  <c r="Q75" i="35"/>
  <c r="Q76" i="35"/>
  <c r="Q77" i="35"/>
  <c r="Q78" i="35"/>
  <c r="Q79" i="35"/>
  <c r="Q80" i="35"/>
  <c r="Q81" i="35"/>
  <c r="Q82" i="35"/>
  <c r="Q83" i="35"/>
  <c r="Q84" i="35"/>
  <c r="Q85" i="35"/>
  <c r="Q86" i="35"/>
  <c r="Q87" i="35"/>
  <c r="Q88" i="35"/>
  <c r="Q89" i="35"/>
  <c r="Q90" i="35"/>
  <c r="Q91" i="35"/>
  <c r="Q92" i="35"/>
  <c r="Q93" i="35"/>
  <c r="Q94" i="35"/>
  <c r="Q95" i="35"/>
  <c r="Q96" i="35"/>
  <c r="Q97" i="35"/>
  <c r="Q98" i="35"/>
  <c r="Q99" i="35"/>
  <c r="Q100" i="35"/>
  <c r="Q101" i="35"/>
  <c r="Q102" i="35"/>
  <c r="Q103" i="35"/>
  <c r="Q104" i="35"/>
  <c r="Q105" i="35"/>
  <c r="Q106" i="35"/>
  <c r="Q107" i="35"/>
  <c r="Q108" i="35"/>
  <c r="Q109" i="35"/>
  <c r="Q110" i="35"/>
  <c r="Q111" i="35"/>
  <c r="Q112" i="35"/>
  <c r="Q113" i="35"/>
  <c r="Q114" i="35"/>
  <c r="Q115" i="35"/>
  <c r="Q116" i="35"/>
  <c r="Q117" i="35"/>
  <c r="Q118" i="35"/>
  <c r="Q119" i="35"/>
  <c r="Q120" i="35"/>
  <c r="Q121" i="35"/>
  <c r="Q122" i="35"/>
  <c r="Q123" i="35"/>
  <c r="Q124" i="35"/>
  <c r="Q125" i="35"/>
  <c r="Q126" i="35"/>
  <c r="Q127" i="35"/>
  <c r="Q128" i="35"/>
  <c r="Q129" i="35"/>
  <c r="Q130" i="35"/>
  <c r="Q131" i="35"/>
  <c r="Q132" i="35"/>
  <c r="Q133" i="35"/>
  <c r="Q134" i="35"/>
  <c r="Q135" i="35"/>
  <c r="Q136" i="35"/>
  <c r="Q137" i="35"/>
  <c r="Q138" i="35"/>
  <c r="Q139" i="35"/>
  <c r="Q140" i="35"/>
  <c r="Q141" i="35"/>
  <c r="Q142" i="35"/>
  <c r="Q143" i="35"/>
  <c r="Q144" i="35"/>
  <c r="Q145" i="35"/>
  <c r="Q146" i="35"/>
  <c r="Q147" i="35"/>
  <c r="Q148" i="35"/>
  <c r="Q149" i="35"/>
  <c r="Q150" i="35"/>
  <c r="Q151" i="35"/>
  <c r="Q152" i="35"/>
  <c r="Q153" i="35"/>
  <c r="Q154" i="35"/>
  <c r="Q155" i="35"/>
  <c r="Q156" i="35"/>
  <c r="Q157" i="35"/>
  <c r="Q158" i="35"/>
  <c r="Q159" i="35"/>
  <c r="Q160" i="35"/>
  <c r="Q161" i="35"/>
  <c r="Q162" i="35"/>
  <c r="Q163" i="35"/>
  <c r="Q164" i="35"/>
  <c r="Q165" i="35"/>
  <c r="Q166" i="35"/>
  <c r="Q167" i="35"/>
  <c r="Q168" i="35"/>
  <c r="Q169" i="35"/>
  <c r="Q170" i="35"/>
  <c r="Q171" i="35"/>
  <c r="Q172" i="35"/>
  <c r="Q173" i="35"/>
  <c r="Q174" i="35"/>
  <c r="Q175" i="35"/>
  <c r="Q176" i="35"/>
  <c r="Q177" i="35"/>
  <c r="Q178" i="35"/>
  <c r="Q179" i="35"/>
  <c r="Q180" i="35"/>
  <c r="Q181" i="35"/>
  <c r="Q182" i="35"/>
  <c r="Q183" i="35"/>
  <c r="Q184" i="35"/>
  <c r="Q185" i="35"/>
  <c r="Q186" i="35"/>
  <c r="Q187" i="35"/>
  <c r="Q188" i="35"/>
  <c r="Q189" i="35"/>
  <c r="Q190" i="35"/>
  <c r="Q191" i="35"/>
  <c r="Q192" i="35"/>
  <c r="Q193" i="35"/>
  <c r="Q194" i="35"/>
  <c r="Q195" i="35"/>
  <c r="Q196" i="35"/>
  <c r="Q197" i="35"/>
  <c r="Q198" i="35"/>
  <c r="Q199" i="35"/>
  <c r="Q200" i="35"/>
  <c r="Q201" i="35"/>
  <c r="Q202" i="35"/>
  <c r="Q203" i="35"/>
  <c r="Q204" i="35"/>
  <c r="Q205" i="35"/>
  <c r="Q206" i="35"/>
  <c r="Q207" i="35"/>
  <c r="Q208" i="35"/>
  <c r="Q209" i="35"/>
  <c r="Q210" i="35"/>
  <c r="Q211" i="35"/>
  <c r="Q212" i="35"/>
  <c r="Q15" i="35"/>
  <c r="S15" i="35" s="1"/>
  <c r="S18" i="35" l="1"/>
  <c r="R18" i="35"/>
  <c r="C4" i="35"/>
  <c r="J35" i="27" s="1"/>
  <c r="A9" i="27" s="1"/>
  <c r="S19" i="35"/>
  <c r="R19" i="35"/>
  <c r="S17" i="35"/>
  <c r="R16" i="35"/>
  <c r="R15" i="35"/>
  <c r="F163" i="26" l="1"/>
  <c r="F162" i="26"/>
  <c r="F161" i="26"/>
  <c r="F160" i="26"/>
  <c r="F159" i="26"/>
  <c r="F158" i="26"/>
  <c r="F156" i="26"/>
  <c r="F140" i="26" s="1"/>
  <c r="C17" i="26" s="1"/>
  <c r="F155" i="26"/>
  <c r="F154" i="26"/>
  <c r="F153" i="26"/>
  <c r="F151" i="26"/>
  <c r="F150" i="26"/>
  <c r="F149" i="26"/>
  <c r="F148" i="26"/>
  <c r="F147" i="26"/>
  <c r="F146" i="26"/>
  <c r="F145" i="26"/>
  <c r="F144" i="26"/>
  <c r="F143" i="26"/>
  <c r="F142" i="26"/>
  <c r="F139" i="26"/>
  <c r="F138" i="26"/>
  <c r="F137" i="26"/>
  <c r="F136" i="26"/>
  <c r="F135" i="26"/>
  <c r="F133" i="26"/>
  <c r="F132" i="26"/>
  <c r="F131" i="26"/>
  <c r="F130" i="26"/>
  <c r="F128" i="26"/>
  <c r="F127" i="26"/>
  <c r="F126" i="26"/>
  <c r="F125" i="26"/>
  <c r="F124" i="26"/>
  <c r="F123" i="26"/>
  <c r="F120" i="26" s="1"/>
  <c r="C16" i="26" s="1"/>
  <c r="F122" i="26"/>
  <c r="F119" i="26"/>
  <c r="F118" i="26"/>
  <c r="F117" i="26"/>
  <c r="F116" i="26"/>
  <c r="F114" i="26"/>
  <c r="F113" i="26"/>
  <c r="F112" i="26"/>
  <c r="F111" i="26"/>
  <c r="F110" i="26"/>
  <c r="F109" i="26"/>
  <c r="F108" i="26"/>
  <c r="F107" i="26"/>
  <c r="F106" i="26"/>
  <c r="F105" i="26"/>
  <c r="F102" i="26" s="1"/>
  <c r="C15" i="26" s="1"/>
  <c r="F104" i="26"/>
  <c r="F101" i="26"/>
  <c r="F100" i="26"/>
  <c r="F99" i="26"/>
  <c r="F98" i="26"/>
  <c r="F97" i="26"/>
  <c r="F96" i="26"/>
  <c r="F95" i="26"/>
  <c r="F94" i="26"/>
  <c r="F93" i="26"/>
  <c r="F92" i="26"/>
  <c r="F91" i="26"/>
  <c r="F90" i="26"/>
  <c r="F87" i="26" s="1"/>
  <c r="C14" i="26" s="1"/>
  <c r="F86" i="26"/>
  <c r="F85" i="26"/>
  <c r="F84" i="26"/>
  <c r="F82" i="26"/>
  <c r="F81" i="26"/>
  <c r="F80" i="26"/>
  <c r="F79" i="26"/>
  <c r="F78" i="26"/>
  <c r="F77" i="26"/>
  <c r="F76" i="26"/>
  <c r="F75" i="26"/>
  <c r="F72" i="26" s="1"/>
  <c r="C13" i="26" s="1"/>
  <c r="F71" i="26"/>
  <c r="F70" i="26"/>
  <c r="F69" i="26"/>
  <c r="F67" i="26"/>
  <c r="F66" i="26"/>
  <c r="F65" i="26"/>
  <c r="F64" i="26"/>
  <c r="F63" i="26"/>
  <c r="F62" i="26"/>
  <c r="F61" i="26"/>
  <c r="F60" i="26"/>
  <c r="F59" i="26"/>
  <c r="F58" i="26"/>
  <c r="F57" i="26"/>
  <c r="F54" i="26" s="1"/>
  <c r="C12" i="26" s="1"/>
  <c r="F53" i="26"/>
  <c r="F52" i="26"/>
  <c r="F51" i="26"/>
  <c r="F49" i="26" s="1"/>
  <c r="C11" i="26" s="1"/>
  <c r="F48" i="26"/>
  <c r="F47" i="26"/>
  <c r="F46" i="26"/>
  <c r="F45" i="26"/>
  <c r="F43" i="26" s="1"/>
  <c r="C10" i="26" s="1"/>
  <c r="F42" i="26"/>
  <c r="F41" i="26"/>
  <c r="F40" i="26"/>
  <c r="F39" i="26"/>
  <c r="F38" i="26"/>
  <c r="F37" i="26"/>
  <c r="F36" i="26"/>
  <c r="F35" i="26"/>
  <c r="F33" i="26" s="1"/>
  <c r="C9" i="26" s="1"/>
  <c r="F32" i="26"/>
  <c r="F31" i="26"/>
  <c r="F30" i="26"/>
  <c r="F29" i="26"/>
  <c r="F28" i="26"/>
  <c r="F27" i="26"/>
  <c r="F26" i="26"/>
  <c r="F25" i="26"/>
  <c r="F24" i="26"/>
  <c r="F23" i="26"/>
  <c r="B17" i="26"/>
  <c r="B16" i="26"/>
  <c r="B15" i="26"/>
  <c r="B14" i="26"/>
  <c r="B13" i="26"/>
  <c r="B12" i="26"/>
  <c r="B11" i="26"/>
  <c r="B10" i="26"/>
  <c r="B9" i="26"/>
  <c r="B8" i="26"/>
  <c r="E4" i="26"/>
  <c r="F21" i="26" l="1"/>
  <c r="C8" i="26" s="1"/>
  <c r="B3" i="26" s="1"/>
</calcChain>
</file>

<file path=xl/sharedStrings.xml><?xml version="1.0" encoding="utf-8"?>
<sst xmlns="http://schemas.openxmlformats.org/spreadsheetml/2006/main" count="373" uniqueCount="256">
  <si>
    <t>NA</t>
  </si>
  <si>
    <t>SECURITY ASSESSMENT CHECKLIST</t>
  </si>
  <si>
    <t>SECURITY POLICY</t>
  </si>
  <si>
    <t>Result</t>
  </si>
  <si>
    <t>Remarks</t>
  </si>
  <si>
    <t>Severity</t>
  </si>
  <si>
    <t>Have the Property/Corporate Information Security Policies been issued to all Colleagues upon releasing any System Access Request ?</t>
  </si>
  <si>
    <t>Have all Colleagues formally signed for acknowledged adherence to the Property/Corporate Information Security Policies?</t>
  </si>
  <si>
    <t>Are Colleagues required to annually re-acknowledge compliance with any Property/Corporate Information Security Policies updates?</t>
  </si>
  <si>
    <t>How and when do you perform internal audits to measure compliance with the Property/Corporate Information Security Policies?</t>
  </si>
  <si>
    <t>How frequently do you perform periodic reviews to update Property Security Policies and guidelines for relevancy and emerging topics?</t>
  </si>
  <si>
    <t>Are controls in place to restrict any ability to transmit hotel data to unauthorized personnel outside your property ?</t>
  </si>
  <si>
    <t>Have the Property/Corporate Internet and e-mail Security Policies been issued to all Colleagues upon granting any Internet/e-mail Access Request ?</t>
  </si>
  <si>
    <t>Are all users required to sign an internet usage and responsibility agreement that acknowledges compliance with the stated Internet Policy?</t>
  </si>
  <si>
    <t>Do you take action against users who use e-mail in contradiction to the Internet/e-mail Usage Policy ?</t>
  </si>
  <si>
    <t>Is there a clear desk policy ?</t>
  </si>
  <si>
    <t>EMPLOYEE SECURITY FOCUS</t>
  </si>
  <si>
    <t>Has a formal, on-going Security Training program been implemented?</t>
  </si>
  <si>
    <t>Have you implemented a process to measure the Effectiveness of Security Training ?</t>
  </si>
  <si>
    <t>Have users been educated on how to report suspected security violations or vulnerabilities?</t>
  </si>
  <si>
    <t>Do regular bulletins sent to Colleagues alerting them to risks and vulnerabilities involved in computing, including basic tasks such as backup, anti-virus scanning and choosing strong passwords?</t>
  </si>
  <si>
    <t>Is there a process to communicate security policy and guideline changes to Colleagues?</t>
  </si>
  <si>
    <t>Do you notify Colleagues that customer sensitive data cannot be loaded on personal PC's?</t>
  </si>
  <si>
    <t>Are users of systems containing sensitive information made aware of legal and company obligations associated with the use of the application? (e.g. through Logon Banner)</t>
  </si>
  <si>
    <t>Are there periodic spot-checks of users' workspaces to monitor compliance with the information protection program.</t>
  </si>
  <si>
    <t>COLLEAGUES EXIT / TRANSFER</t>
  </si>
  <si>
    <t>Does Human Resources (HR) department provide IT Department with a list of: Colleagues transferring departments and Colleagues leaving the company</t>
  </si>
  <si>
    <t>Is there a process to notify IT Department when workers leave the business?</t>
  </si>
  <si>
    <t>How IT Department recover property given to Colleagues? (For Example: laptops, Mobile phones, .. Etc.)</t>
  </si>
  <si>
    <t>Is there an emergency program for immediate removal of Colleagues's system access when the departing employee is identified as disgruntled or high risk?</t>
  </si>
  <si>
    <t>CHANGE MANAGEMENT</t>
  </si>
  <si>
    <t>Do you have documented change control procedures to manage all modifications to the development environment (software, hardware, network)?</t>
  </si>
  <si>
    <t>Are Changes approved in change control documented and stored in a publicly accessible format?</t>
  </si>
  <si>
    <t>Is there a documented procedure for performing emergency changes outside the change control process?</t>
  </si>
  <si>
    <t>NETWORK SECURITY</t>
  </si>
  <si>
    <t>ROUTER / FIREWALL</t>
  </si>
  <si>
    <t>Do you maintain a current network diagram ?</t>
  </si>
  <si>
    <t>Has, at minimum, stateful firewalls been deployed at all external connections (e.g., Internet)? Give type of firewall currently used. If no, list the type of security mechanism used (e.g., routers)</t>
  </si>
  <si>
    <t>Is the firewall(s) configured as per the corporate policy that all services are denied unless expressly permitted?</t>
  </si>
  <si>
    <t>Do you have a process/criteria to evaluate the risk of protocols/ports before implementing them on the firewalls?</t>
  </si>
  <si>
    <t>Is outgoing traffic directed to external proxy servers? If so, are these proxy servers resident on a DMZ?</t>
  </si>
  <si>
    <t>Are all services forbidden except when specifically requested?</t>
  </si>
  <si>
    <t>Is logging enabled on all firewalls, routers, and proxy servers? Is a process in place to review the logs regularly?</t>
  </si>
  <si>
    <t>Is the firewall(s) and/or the proxy server(s) configured on a hardened platform, with limited functionality (e.g., all unnecessary applications removed)?</t>
  </si>
  <si>
    <t>Is access to all firewalls, routers, and proxy servers restricted to only those people who need to manage these devices?</t>
  </si>
  <si>
    <t>Do administrators remotely access the routers and/or firewalls? If So are they securely authenticated by using one-time passwords or encrypted login sessions?</t>
  </si>
  <si>
    <t>Is there a process in place to ensure that all the routers/firewalls have the latest software and that they are patched regularly with the latest security updates from their respective vendors in compliance with the corporate guidelines?</t>
  </si>
  <si>
    <t>VPN - REMOTE USER CONNECTIVITY</t>
  </si>
  <si>
    <t>For computers used for VPN remote access, have you implemented a Personal Firewall?</t>
  </si>
  <si>
    <t>Do you only allow VPN access to computers that implement Anitivirus Software and Personal Firewall ?</t>
  </si>
  <si>
    <t>Do you have a process in place in order to cancel anyone's VPN access rights as soon as their project is completed or their reason for having the VPN is invalidated?</t>
  </si>
  <si>
    <t>APPLICATION SECURITY</t>
  </si>
  <si>
    <t>DATA SECURITY</t>
  </si>
  <si>
    <t>Are Backups of Business Critical Data Done regularly (Daily/Weekly/Yearly)?</t>
  </si>
  <si>
    <t>Do you have an on-line mechanism to verify that all backups complete successfully?</t>
  </si>
  <si>
    <t>Do you periodically restore Data from Backup Tapes/Media/Media to ensure data Integrity as well as Validation?</t>
  </si>
  <si>
    <t>Are backup Tapes/Media/Media are kept in an environmentally controlled and secured area?</t>
  </si>
  <si>
    <t>Do you store Tapes/Media/Media off-site ? If yes, how is access to the Tapes/Media/Media protected at the site?</t>
  </si>
  <si>
    <t>Are back up Tapes/Media stored in location with physical access control?</t>
  </si>
  <si>
    <t>Is there a regular audit conducted to account for all the backup Tapes/Media.</t>
  </si>
  <si>
    <t>Are backup Tapes/Media ever destroyed if yes then what procedure is used to destroy them?</t>
  </si>
  <si>
    <t>DATA CLASSIFICATION</t>
  </si>
  <si>
    <t>Does all critical business data have an owner?</t>
  </si>
  <si>
    <t>Is critical information classified according to a classification guideline (e.g. secure, confidential, public etc.)</t>
  </si>
  <si>
    <t>Does access to sensitive data have to be authorized by the owners of the data?</t>
  </si>
  <si>
    <t>SYSTEM SECURITY</t>
  </si>
  <si>
    <t>SERVER VULNERABILITY &amp; HARDENING</t>
  </si>
  <si>
    <t>Is there a Property/Corporate Process to proactively obtain the latest security Patches and updates?</t>
  </si>
  <si>
    <t>Do you have a Property/Corporate Process to identify network, application and OS based systems vulnerabilities?</t>
  </si>
  <si>
    <t>Do you used automated tools to assess system vulnerabilities?</t>
  </si>
  <si>
    <t>Does your internal audit simulate outside attacks or do you hire external consultants to simulate attacks on your system to uncover its susceptibility.</t>
  </si>
  <si>
    <t>Do you have an OS Security Checklist for each OS deployed at your company?</t>
  </si>
  <si>
    <t>Do you regularly perform audits (Internal or external) against your OS Security Checklists?</t>
  </si>
  <si>
    <t>Are your OS Security Checklists updated on a regular basis?</t>
  </si>
  <si>
    <t>Do you have Anti-Virus software running on all of your Microsoft Platforms(Servers, Workstations, PC's and Laptops)?</t>
  </si>
  <si>
    <t>Have you rolled out Anti-Virus Software to all of your email servers ?</t>
  </si>
  <si>
    <t>Are all your Email servers configured to check all the incoming and outgoing emails for viruses, spams, trojan horses and other threats?</t>
  </si>
  <si>
    <t>Do you have a procedure to ensure that all the servers, user machines, laptops are configured to automatically install the latest Virus Definition Files.</t>
  </si>
  <si>
    <t>Do you have a mechanism in place to check all FTP inbound and outbound file transfers for viruses?</t>
  </si>
  <si>
    <t>IDENTITY MANAGEMENT</t>
  </si>
  <si>
    <t>ACCOUNT MANAGEMENT (USER &amp; HIGH PRIVILEGE ACCOUNTS)</t>
  </si>
  <si>
    <t>Does each Login Account prohibit concurrent access (e.g. User cannot be logged in from two different machines)?</t>
  </si>
  <si>
    <t>Are all user accounts deleted/disabled on the users' resignation date?</t>
  </si>
  <si>
    <t>Does the system disable user accounts after a period of inactivity?</t>
  </si>
  <si>
    <t>Do you periodically reconcile system accounts to existing users?</t>
  </si>
  <si>
    <t>Does the system lock user accounts after a number of failed attempts to login?</t>
  </si>
  <si>
    <t>Do you have a consistent userid for a single person in all platforms &amp; instances?</t>
  </si>
  <si>
    <t>Are privileged accounts set up for emergency problem resolution fully logged and subjected to regular reviews ?</t>
  </si>
  <si>
    <t>Do you have a policy on privileged accounts?</t>
  </si>
  <si>
    <t>Do you have a compiled list of personnel with root or admin privileges?</t>
  </si>
  <si>
    <t>Do you disable all the default account in all your server applications (e.g. Oracle's default DBA account and Oracle's default scott-tiger account, Windows default remote assistant accounts etc.) ?</t>
  </si>
  <si>
    <t>PASSWORD MANAGEMENT AND AUTHENTICATION</t>
  </si>
  <si>
    <t>Are users forced to change their passwords at first sign-on?</t>
  </si>
  <si>
    <t>Do passwords expire periodically (e.g. every XX days)?</t>
  </si>
  <si>
    <t>Are users prohibited from frequently re-using passwords (e.g. password can not be reused with in six months) ?</t>
  </si>
  <si>
    <t>Do you have a process which notifies Colleagues with weak passwords and forces a change?</t>
  </si>
  <si>
    <t>EVENT MANAGEMENT</t>
  </si>
  <si>
    <t>EVENT MONITORING &amp; INTRUSION DETECTION</t>
  </si>
  <si>
    <t>Is security auditing enabled on business critical systems (e.g. all servers configured to log any unsuccessful logn attempt etc.)?</t>
  </si>
  <si>
    <t>Do you have a process to review security audit logs in a timely, consistent manner and act upon any threats identified by these reviews?</t>
  </si>
  <si>
    <t>Is there an automated alerting/notification process that is initiated when defined security thresholds are exceeded?</t>
  </si>
  <si>
    <t>Are you using network based Intrusion Detection (IDS) products on interconnections (e.g., Internet, web-hosting platforms, 3rd party connections)?</t>
  </si>
  <si>
    <t>Do you periodically perform network penetration studies either using internal audits or through external consultants?</t>
  </si>
  <si>
    <t>Is the intrusion detection system's network frequently reviewed to ensure appropriate coverage?</t>
  </si>
  <si>
    <t>INCIDENT RESPONSE</t>
  </si>
  <si>
    <t>Is there a process for users to report to IT when they have identified a potential virus on their system?</t>
  </si>
  <si>
    <t>Do you have a documented Security Incident Response procedure?</t>
  </si>
  <si>
    <t>Have you communicated the Security Incident Response procedure to all Colleagues?</t>
  </si>
  <si>
    <t>Do you conduct drills to verify the readiness to any security incident?</t>
  </si>
  <si>
    <t>DISASTER RECOVERY</t>
  </si>
  <si>
    <t>Are there business mandated formal written Disaster Recovery Plans (DRPs) covering the partial or full loss of Servers, Critical Applications ?</t>
  </si>
  <si>
    <t>Are there disaster recovery facilities for critical systems located in a geographically independent area?</t>
  </si>
  <si>
    <t>Have Colleagues been trained on and are DRPs tested and updated on at least an annual basis?</t>
  </si>
  <si>
    <t>Have DRPs been reviewed and approved at the managerial level (e.g. by CVP)?</t>
  </si>
  <si>
    <t>Are training sessions conducted for all relevant personnel on backup, recovery, and contingency operating procedures ?</t>
  </si>
  <si>
    <t>ASSET SECURITY</t>
  </si>
  <si>
    <t>LAPTOP SECURITY</t>
  </si>
  <si>
    <t>Are all laptops required to be physically secured (e.g. cable lock) at all times?</t>
  </si>
  <si>
    <t>Are users instructed to perform backups on a regular basis on all laptops containing critical business data?</t>
  </si>
  <si>
    <t>Are Colleagues who travel with laptops provided with theft prevention devices?</t>
  </si>
  <si>
    <t>PHYSICAL SECURITY (SERVER ROOMS)</t>
  </si>
  <si>
    <t>Are firewalls kept in physically secure areas?</t>
  </si>
  <si>
    <t>Is there a process to restrict access to Computer Room only for Authorized People?</t>
  </si>
  <si>
    <t>Do you periodically review the list of people who have access to the Computer Room?</t>
  </si>
  <si>
    <t>Are All File Servers are kept in protected areas with restricted access?</t>
  </si>
  <si>
    <t>Are there established guidelines detailing what security is needed in areas where servers are (e.g. access control logs)?</t>
  </si>
  <si>
    <t>ASSET INVENTORY</t>
  </si>
  <si>
    <t>Do you have documented procedures for removing equipment from your Property/Hotel?</t>
  </si>
  <si>
    <t>Do you have an inventory of authorized modems and their phone numbers, and are these inventories regularly reviewed?</t>
  </si>
  <si>
    <t>Is there a process in place to ensure that inventory for all computer equipment is maintained for accuracy and currency?</t>
  </si>
  <si>
    <t>Do you have methods for the secure disposal of unwanted equipment and documents?</t>
  </si>
  <si>
    <t>SOFTWARE MANAGEMENT</t>
  </si>
  <si>
    <t>Is there a process to ensure software inventory is maintained for accuracy and currency?</t>
  </si>
  <si>
    <t>Is license documentation physically available for review?</t>
  </si>
  <si>
    <t>Are procedures in place to manage software license compliance?</t>
  </si>
  <si>
    <t>Are new Colleagues trained on the appropriate uses of company software?</t>
  </si>
  <si>
    <t>Is an authorized software list maintained and users made aware of the fact that they can only install those applications that are included in this list ?</t>
  </si>
  <si>
    <t>Are Colleagues prohibited from installing unauthorized and pirated software on their desktop and laptop computers ?</t>
  </si>
  <si>
    <t>YES</t>
  </si>
  <si>
    <t>NO</t>
  </si>
  <si>
    <t>Beach Rotana</t>
  </si>
  <si>
    <t>Critical</t>
  </si>
  <si>
    <t>High</t>
  </si>
  <si>
    <t>Medium</t>
  </si>
  <si>
    <t>Low</t>
  </si>
  <si>
    <t>Risk Level</t>
  </si>
  <si>
    <t>References</t>
  </si>
  <si>
    <t>0-50%</t>
  </si>
  <si>
    <t>51%-80%</t>
  </si>
  <si>
    <t>81%-90%</t>
  </si>
  <si>
    <t>91%-100%</t>
  </si>
  <si>
    <t>Date:</t>
  </si>
  <si>
    <t>Reviewed By:</t>
  </si>
  <si>
    <t>Rating</t>
  </si>
  <si>
    <t>Title:</t>
  </si>
  <si>
    <t>Severity Legend</t>
  </si>
  <si>
    <t>Waseem Ajrab</t>
  </si>
  <si>
    <t>Risk Indicators</t>
  </si>
  <si>
    <t>Initial Maturity Level</t>
  </si>
  <si>
    <t>Initial Risk Addressed</t>
  </si>
  <si>
    <t xml:space="preserve">Category </t>
  </si>
  <si>
    <t xml:space="preserve">Technology </t>
  </si>
  <si>
    <t>IPAC</t>
  </si>
  <si>
    <t>Information Protection Processes and Procedures</t>
  </si>
  <si>
    <t>ABAP</t>
  </si>
  <si>
    <t>Standard user IDs allowed to access SAP systems should be properly managed and configured. This will allow organizations to follow the least privilege principle.</t>
  </si>
  <si>
    <t>Maturity Level</t>
  </si>
  <si>
    <t>Control</t>
  </si>
  <si>
    <t>Status</t>
  </si>
  <si>
    <t xml:space="preserve">Verification </t>
  </si>
  <si>
    <t>4 steps are required in order to verify the control as being implemented</t>
  </si>
  <si>
    <t>Implemented</t>
  </si>
  <si>
    <t xml:space="preserve">Implemented and maintained </t>
  </si>
  <si>
    <t>Implemented, maintained, and monitored</t>
  </si>
  <si>
    <t>Implemented, maintained, monitored, and reviewed</t>
  </si>
  <si>
    <t>Score</t>
  </si>
  <si>
    <t>Not implemented</t>
  </si>
  <si>
    <t>Control Referrence</t>
  </si>
  <si>
    <t>PT-A-M01</t>
  </si>
  <si>
    <t>Identity Management, Authentication and Access Control</t>
  </si>
  <si>
    <t>A</t>
  </si>
  <si>
    <t>SAP user administration should be only allowed to administrators that are identified by the organization and have the appropriate rights to handle the creation, deletion, assigning roles and profiles, and password management of users.</t>
  </si>
  <si>
    <t>PT-A-M01 (Access)</t>
  </si>
  <si>
    <t>Risk Addressed</t>
  </si>
  <si>
    <t>Risk value</t>
  </si>
  <si>
    <t>Risk Meter</t>
  </si>
  <si>
    <t>Moderate</t>
  </si>
  <si>
    <t>Risk Available</t>
  </si>
  <si>
    <t>Protective Technology</t>
  </si>
  <si>
    <t>Process and Technology</t>
  </si>
  <si>
    <t>Process</t>
  </si>
  <si>
    <t>Technology</t>
  </si>
  <si>
    <t>I</t>
  </si>
  <si>
    <t>SAP network implementations should be managed, monitored, and controlled to protect information in applications and systems.
The control involves the need to securely configure the SAP Router and Web Dispatcher to act as an application-level gateways in the DMZ zone.</t>
  </si>
  <si>
    <t>PT-I-M01 (Network Security)</t>
  </si>
  <si>
    <t>3 steps are required in order to verify the control as being implemented</t>
  </si>
  <si>
    <t>5 steps are required in order to verify the control as being implemented</t>
  </si>
  <si>
    <t>Element</t>
  </si>
  <si>
    <t>NIST Categories</t>
  </si>
  <si>
    <t>NIST Security Functions</t>
  </si>
  <si>
    <t>IPAC Model</t>
  </si>
  <si>
    <t>Identify</t>
  </si>
  <si>
    <t>Protect</t>
  </si>
  <si>
    <t>Detect</t>
  </si>
  <si>
    <t>Respond</t>
  </si>
  <si>
    <t>Recover</t>
  </si>
  <si>
    <t>Integration</t>
  </si>
  <si>
    <t>Platform</t>
  </si>
  <si>
    <t>Access</t>
  </si>
  <si>
    <t>Customization</t>
  </si>
  <si>
    <t xml:space="preserve">Prerequisite </t>
  </si>
  <si>
    <t>Access to SAP databases must be protected from unauthorized access and misuse.</t>
  </si>
  <si>
    <t>PT-A-M01 (IAM)</t>
  </si>
  <si>
    <t>SAP HANA</t>
  </si>
  <si>
    <t>P</t>
  </si>
  <si>
    <t>SAP database contains critical information and data for different departments within an organization. The data must always be backed up, protected through encryption, maintained and reviewed on regular basis, and tested regularly.</t>
  </si>
  <si>
    <t>PT-P-M01</t>
  </si>
  <si>
    <t>SAP  HANA</t>
  </si>
  <si>
    <t>7 steps are required in order to verify the control as being implemented</t>
  </si>
  <si>
    <t>C</t>
  </si>
  <si>
    <t>Implementing custom code in the organization should have a defined change management process. This enables organizations to determine whether custom applications should be used as a replacement to existing applications or removed from the organization.</t>
  </si>
  <si>
    <t>PT-C-M01</t>
  </si>
  <si>
    <t>DT-PP-M01</t>
  </si>
  <si>
    <t>People and Process</t>
  </si>
  <si>
    <t>DT-T-M01</t>
  </si>
  <si>
    <t>Anomalies and Events</t>
  </si>
  <si>
    <t>SAP ERP</t>
  </si>
  <si>
    <t>Management is responsible to train security professionals to understand, configure, and respond to security events generated from SAP systems.</t>
  </si>
  <si>
    <t>NO MONKEY ADVISORY Report Card</t>
  </si>
  <si>
    <t>NO MONKEY GmbH</t>
  </si>
  <si>
    <t>No. of Controls</t>
  </si>
  <si>
    <t>M1</t>
  </si>
  <si>
    <t>M2</t>
  </si>
  <si>
    <t>M3</t>
  </si>
  <si>
    <t>Asset Management</t>
  </si>
  <si>
    <t>Business Environment</t>
  </si>
  <si>
    <t xml:space="preserve">Governance </t>
  </si>
  <si>
    <t>Risk Assessment</t>
  </si>
  <si>
    <t>Awareness and Training</t>
  </si>
  <si>
    <t>Data Security</t>
  </si>
  <si>
    <t xml:space="preserve">Information Protection Processes and Procedures </t>
  </si>
  <si>
    <t>Maintenance</t>
  </si>
  <si>
    <t>Security Continuous Monitoring</t>
  </si>
  <si>
    <t xml:space="preserve">Detection Processes </t>
  </si>
  <si>
    <t>Response Planning</t>
  </si>
  <si>
    <t>Communications</t>
  </si>
  <si>
    <t>Analysis</t>
  </si>
  <si>
    <t>Mitigation</t>
  </si>
  <si>
    <t>Improvements</t>
  </si>
  <si>
    <t>Recovery Planning</t>
  </si>
  <si>
    <t>(Organization)</t>
  </si>
  <si>
    <t>Average take from the risk indicators</t>
  </si>
  <si>
    <t>Security Aptitude Analysis</t>
  </si>
  <si>
    <t xml:space="preserve">The area of PROTECT is addressed in the below controls. This area is responsible in developing and implementing safegaurds are the SAP environment. </t>
  </si>
  <si>
    <t>Overall Risk Addressed</t>
  </si>
  <si>
    <t>Overall Risk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</si>
</sst>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37">
    <font>
      <sz val="11"/>
      <color theme="1"/>
      <name val="Calibri"/>
      <family val="2"/>
      <scheme val="minor"/>
    </font>
    <font>
      <sz val="10"/>
      <name val="Arial"/>
      <family val="2"/>
    </font>
    <font>
      <sz val="10"/>
      <name val="Verdana"/>
      <family val="2"/>
    </font>
    <font>
      <u/>
      <sz val="11"/>
      <color theme="10"/>
      <name val="Calibri"/>
      <family val="2"/>
      <scheme val="minor"/>
    </font>
    <font>
      <sz val="10"/>
      <name val="Tahoma"/>
      <family val="2"/>
    </font>
    <font>
      <b/>
      <sz val="9"/>
      <name val="Tahoma"/>
      <family val="2"/>
    </font>
    <font>
      <sz val="9"/>
      <name val="Tahoma"/>
      <family val="2"/>
    </font>
    <font>
      <sz val="11"/>
      <color theme="1"/>
      <name val="Calibri"/>
      <family val="2"/>
      <scheme val="minor"/>
    </font>
    <font>
      <b/>
      <sz val="9"/>
      <color theme="0"/>
      <name val="Tahoma"/>
      <family val="2"/>
    </font>
    <font>
      <sz val="9"/>
      <color theme="0"/>
      <name val="Tahoma"/>
      <family val="2"/>
    </font>
    <font>
      <b/>
      <sz val="10"/>
      <color theme="0"/>
      <name val="Tahoma"/>
      <family val="2"/>
    </font>
    <font>
      <sz val="72"/>
      <name val="Minerva ModernBlack"/>
    </font>
    <font>
      <sz val="10"/>
      <name val="Arial"/>
      <family val="2"/>
    </font>
    <font>
      <sz val="20"/>
      <color theme="4"/>
      <name val="Calibri"/>
      <family val="2"/>
      <scheme val="minor"/>
    </font>
    <font>
      <sz val="8"/>
      <name val="Tahoma"/>
      <family val="2"/>
    </font>
    <font>
      <b/>
      <sz val="8"/>
      <name val="Tahoma"/>
      <family val="2"/>
    </font>
    <font>
      <b/>
      <sz val="8"/>
      <color theme="0"/>
      <name val="Tahoma"/>
      <family val="2"/>
    </font>
    <font>
      <sz val="8"/>
      <color theme="0"/>
      <name val="Tahoma"/>
      <family val="2"/>
    </font>
    <font>
      <sz val="8"/>
      <name val="Arial"/>
      <family val="2"/>
    </font>
    <font>
      <sz val="36"/>
      <name val="Calibri"/>
      <family val="2"/>
      <scheme val="minor"/>
    </font>
    <font>
      <b/>
      <sz val="12"/>
      <name val="Calibri"/>
      <family val="2"/>
      <scheme val="minor"/>
    </font>
    <font>
      <b/>
      <sz val="11"/>
      <name val="Calibri"/>
      <family val="2"/>
      <scheme val="minor"/>
    </font>
    <font>
      <b/>
      <sz val="11"/>
      <color theme="1"/>
      <name val="Calibri"/>
      <family val="2"/>
      <scheme val="minor"/>
    </font>
    <font>
      <sz val="10"/>
      <color theme="1"/>
      <name val="Calibri"/>
      <family val="2"/>
      <scheme val="minor"/>
    </font>
    <font>
      <b/>
      <sz val="18"/>
      <color theme="0"/>
      <name val="Calibri"/>
      <family val="2"/>
      <scheme val="minor"/>
    </font>
    <font>
      <b/>
      <sz val="12"/>
      <color theme="1"/>
      <name val="Calibri"/>
      <family val="2"/>
      <scheme val="minor"/>
    </font>
    <font>
      <sz val="11"/>
      <color rgb="FF000000"/>
      <name val="Calibri"/>
      <family val="2"/>
      <scheme val="minor"/>
    </font>
    <font>
      <sz val="10"/>
      <color rgb="FF000000"/>
      <name val="Arial"/>
      <family val="2"/>
    </font>
    <font>
      <sz val="24"/>
      <color rgb="FFC00000"/>
      <name val="Calibri"/>
      <family val="2"/>
      <scheme val="minor"/>
    </font>
    <font>
      <sz val="12"/>
      <color rgb="FFC00000"/>
      <name val="Calibri"/>
      <family val="2"/>
      <scheme val="minor"/>
    </font>
    <font>
      <b/>
      <sz val="18"/>
      <color rgb="FFC00000"/>
      <name val="Calibri"/>
      <family val="2"/>
      <scheme val="minor"/>
    </font>
    <font>
      <b/>
      <sz val="11"/>
      <color theme="0"/>
      <name val="Calibri"/>
      <family val="2"/>
      <scheme val="minor"/>
    </font>
    <font>
      <sz val="11"/>
      <color theme="0"/>
      <name val="Calibri"/>
      <family val="2"/>
      <scheme val="minor"/>
    </font>
    <font>
      <sz val="22"/>
      <color theme="1"/>
      <name val="Calibri"/>
      <family val="2"/>
      <scheme val="minor"/>
    </font>
    <font>
      <sz val="14"/>
      <color theme="0"/>
      <name val="Calibri"/>
      <family val="2"/>
      <scheme val="minor"/>
    </font>
    <font>
      <sz val="18"/>
      <color theme="1"/>
      <name val="Calibri"/>
      <family val="2"/>
      <scheme val="minor"/>
    </font>
    <font>
      <b/>
      <sz val="20"/>
      <color theme="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1"/>
        <bgColor indexed="64"/>
      </patternFill>
    </fill>
    <fill>
      <patternFill patternType="solid">
        <fgColor rgb="FF7C7C7B"/>
        <bgColor indexed="64"/>
      </patternFill>
    </fill>
    <fill>
      <patternFill patternType="solid">
        <fgColor theme="0" tint="-0.14999847407452621"/>
        <bgColor indexed="64"/>
      </patternFill>
    </fill>
  </fills>
  <borders count="41">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diagonal/>
    </border>
    <border>
      <left style="medium">
        <color theme="0" tint="-0.24994659260841701"/>
      </left>
      <right style="medium">
        <color theme="0" tint="-0.24994659260841701"/>
      </right>
      <top style="thin">
        <color theme="0" tint="-0.24994659260841701"/>
      </top>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medium">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rgb="FF002060"/>
      </left>
      <right/>
      <top/>
      <bottom/>
      <diagonal/>
    </border>
    <border>
      <left/>
      <right style="thin">
        <color rgb="FF002060"/>
      </right>
      <top/>
      <bottom/>
      <diagonal/>
    </border>
    <border>
      <left/>
      <right/>
      <top style="thin">
        <color rgb="FF002060"/>
      </top>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right style="thin">
        <color rgb="FF002060"/>
      </right>
      <top style="thin">
        <color rgb="FF002060"/>
      </top>
      <bottom/>
      <diagonal/>
    </border>
    <border>
      <left style="thin">
        <color rgb="FF002060"/>
      </left>
      <right/>
      <top style="thin">
        <color rgb="FF002060"/>
      </top>
      <bottom/>
      <diagonal/>
    </border>
    <border>
      <left style="thin">
        <color rgb="FF002060"/>
      </left>
      <right/>
      <top style="thin">
        <color indexed="64"/>
      </top>
      <bottom/>
      <diagonal/>
    </border>
    <border>
      <left/>
      <right/>
      <top style="thin">
        <color indexed="64"/>
      </top>
      <bottom/>
      <diagonal/>
    </border>
    <border>
      <left/>
      <right style="thin">
        <color rgb="FF002060"/>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002060"/>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bottom style="thin">
        <color rgb="FF002060"/>
      </bottom>
      <diagonal/>
    </border>
    <border>
      <left/>
      <right style="thin">
        <color indexed="64"/>
      </right>
      <top/>
      <bottom/>
      <diagonal/>
    </border>
    <border>
      <left/>
      <right style="thin">
        <color indexed="64"/>
      </right>
      <top/>
      <bottom style="thin">
        <color rgb="FF002060"/>
      </bottom>
      <diagonal/>
    </border>
    <border>
      <left style="thin">
        <color indexed="64"/>
      </left>
      <right/>
      <top/>
      <bottom/>
      <diagonal/>
    </border>
    <border>
      <left style="thin">
        <color indexed="64"/>
      </left>
      <right/>
      <top/>
      <bottom style="thin">
        <color rgb="FF00206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8">
    <xf numFmtId="0" fontId="0" fillId="0" borderId="0"/>
    <xf numFmtId="0" fontId="1" fillId="0" borderId="0"/>
    <xf numFmtId="0" fontId="2" fillId="0" borderId="0"/>
    <xf numFmtId="0" fontId="3"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2" fillId="0" borderId="0"/>
    <xf numFmtId="164" fontId="7" fillId="0" borderId="0" applyFont="0" applyFill="0" applyBorder="0" applyAlignment="0" applyProtection="0"/>
  </cellStyleXfs>
  <cellXfs count="197">
    <xf numFmtId="0" fontId="0" fillId="0" borderId="0" xfId="0"/>
    <xf numFmtId="0" fontId="5" fillId="2" borderId="0" xfId="0" applyFont="1" applyFill="1" applyBorder="1" applyAlignment="1">
      <alignment horizontal="center" vertical="center" wrapText="1"/>
    </xf>
    <xf numFmtId="0" fontId="6" fillId="2" borderId="0" xfId="0" applyFont="1" applyFill="1" applyAlignment="1">
      <alignment vertical="center"/>
    </xf>
    <xf numFmtId="0" fontId="4" fillId="2" borderId="0" xfId="0" applyFont="1" applyFill="1" applyAlignment="1">
      <alignment horizontal="center" vertical="center"/>
    </xf>
    <xf numFmtId="43" fontId="5" fillId="2" borderId="0" xfId="4" applyFont="1" applyFill="1" applyBorder="1" applyAlignment="1">
      <alignment horizontal="center" vertical="center" wrapText="1"/>
    </xf>
    <xf numFmtId="0" fontId="6" fillId="2" borderId="0" xfId="0" applyFont="1" applyFill="1" applyAlignment="1">
      <alignment vertical="center" wrapText="1"/>
    </xf>
    <xf numFmtId="0" fontId="9" fillId="2" borderId="0" xfId="0" applyFont="1" applyFill="1" applyAlignment="1">
      <alignment vertical="center"/>
    </xf>
    <xf numFmtId="9" fontId="6" fillId="2" borderId="0" xfId="5" applyFont="1" applyFill="1" applyAlignment="1">
      <alignment vertical="center"/>
    </xf>
    <xf numFmtId="0" fontId="6" fillId="2" borderId="6" xfId="0" applyFont="1" applyFill="1" applyBorder="1" applyAlignment="1">
      <alignment vertical="center" wrapText="1"/>
    </xf>
    <xf numFmtId="0" fontId="6" fillId="2" borderId="10" xfId="0" applyFont="1" applyFill="1" applyBorder="1" applyAlignment="1">
      <alignment horizontal="center" vertical="center"/>
    </xf>
    <xf numFmtId="0" fontId="6" fillId="2" borderId="6"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10"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4" fillId="4" borderId="7" xfId="0" applyFont="1" applyFill="1" applyBorder="1" applyAlignment="1">
      <alignment horizontal="center" vertical="center"/>
    </xf>
    <xf numFmtId="0" fontId="6" fillId="4" borderId="7" xfId="0" applyFont="1" applyFill="1" applyBorder="1" applyAlignment="1">
      <alignment vertical="center"/>
    </xf>
    <xf numFmtId="0" fontId="6" fillId="2" borderId="10" xfId="0" applyFont="1" applyFill="1" applyBorder="1" applyAlignment="1">
      <alignment vertical="center"/>
    </xf>
    <xf numFmtId="0" fontId="6" fillId="4" borderId="10" xfId="0" applyFont="1" applyFill="1" applyBorder="1" applyAlignment="1">
      <alignment vertical="center"/>
    </xf>
    <xf numFmtId="0" fontId="6" fillId="2" borderId="13" xfId="0" applyFont="1" applyFill="1" applyBorder="1" applyAlignment="1">
      <alignment vertical="center" wrapText="1"/>
    </xf>
    <xf numFmtId="0" fontId="8" fillId="2" borderId="0" xfId="0" applyFont="1" applyFill="1" applyBorder="1" applyAlignment="1">
      <alignment horizontal="center" vertical="center" wrapText="1"/>
    </xf>
    <xf numFmtId="0" fontId="9" fillId="2" borderId="7" xfId="0" applyFont="1" applyFill="1" applyBorder="1" applyAlignment="1">
      <alignment horizontal="center" vertical="center"/>
    </xf>
    <xf numFmtId="0" fontId="9" fillId="2" borderId="7" xfId="0" applyFont="1" applyFill="1" applyBorder="1" applyAlignment="1">
      <alignment vertical="center"/>
    </xf>
    <xf numFmtId="0" fontId="9" fillId="4" borderId="7" xfId="0" applyFont="1" applyFill="1" applyBorder="1" applyAlignment="1">
      <alignment vertical="center"/>
    </xf>
    <xf numFmtId="0" fontId="9" fillId="2" borderId="14" xfId="0" applyFont="1" applyFill="1" applyBorder="1" applyAlignment="1">
      <alignment vertical="center"/>
    </xf>
    <xf numFmtId="0" fontId="13" fillId="2" borderId="0" xfId="3" applyFont="1" applyFill="1" applyBorder="1" applyAlignment="1">
      <alignment horizontal="left" vertical="center" wrapText="1"/>
    </xf>
    <xf numFmtId="0" fontId="4" fillId="2" borderId="7" xfId="0" applyFont="1" applyFill="1" applyBorder="1" applyAlignment="1" applyProtection="1">
      <alignment horizontal="center" vertical="center"/>
      <protection locked="0"/>
    </xf>
    <xf numFmtId="0" fontId="6" fillId="2" borderId="7" xfId="0" applyFont="1" applyFill="1" applyBorder="1" applyAlignment="1" applyProtection="1">
      <alignment vertical="center"/>
      <protection locked="0"/>
    </xf>
    <xf numFmtId="0" fontId="4" fillId="2" borderId="14" xfId="0" applyFont="1" applyFill="1" applyBorder="1" applyAlignment="1" applyProtection="1">
      <alignment horizontal="center" vertical="center"/>
      <protection locked="0"/>
    </xf>
    <xf numFmtId="0" fontId="6" fillId="2" borderId="14" xfId="0" applyFont="1" applyFill="1" applyBorder="1" applyAlignment="1" applyProtection="1">
      <alignment vertical="center"/>
      <protection locked="0"/>
    </xf>
    <xf numFmtId="0" fontId="15" fillId="2" borderId="1" xfId="0" applyFont="1" applyFill="1" applyBorder="1" applyAlignment="1">
      <alignment horizontal="left" vertical="center" wrapText="1"/>
    </xf>
    <xf numFmtId="9" fontId="15" fillId="2" borderId="1" xfId="0" applyNumberFormat="1" applyFont="1" applyFill="1" applyBorder="1" applyAlignment="1">
      <alignment horizontal="left" vertical="center" wrapText="1"/>
    </xf>
    <xf numFmtId="43" fontId="15" fillId="2" borderId="0" xfId="4" applyFont="1" applyFill="1" applyBorder="1" applyAlignment="1">
      <alignment horizontal="left" vertical="center" wrapText="1"/>
    </xf>
    <xf numFmtId="0" fontId="16" fillId="2"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4" fillId="2" borderId="0" xfId="0" applyFont="1" applyFill="1" applyAlignment="1">
      <alignment horizontal="left" vertical="center"/>
    </xf>
    <xf numFmtId="0" fontId="17" fillId="2" borderId="0" xfId="0" applyFont="1" applyFill="1" applyAlignment="1">
      <alignment horizontal="left" vertical="center"/>
    </xf>
    <xf numFmtId="0" fontId="18" fillId="2" borderId="1" xfId="0" applyFont="1" applyFill="1" applyBorder="1" applyAlignment="1">
      <alignment horizontal="left" vertical="center" wrapText="1"/>
    </xf>
    <xf numFmtId="0" fontId="0" fillId="0" borderId="17" xfId="0" applyBorder="1"/>
    <xf numFmtId="0" fontId="0" fillId="0" borderId="0" xfId="0" applyBorder="1"/>
    <xf numFmtId="0" fontId="0" fillId="0" borderId="19" xfId="0" applyBorder="1"/>
    <xf numFmtId="0" fontId="0" fillId="0" borderId="16" xfId="0" applyBorder="1"/>
    <xf numFmtId="0" fontId="0" fillId="0" borderId="22" xfId="0" applyBorder="1"/>
    <xf numFmtId="0" fontId="0" fillId="0" borderId="15" xfId="0" applyBorder="1"/>
    <xf numFmtId="0" fontId="0" fillId="0" borderId="18" xfId="0" applyBorder="1"/>
    <xf numFmtId="0" fontId="0" fillId="0" borderId="21" xfId="0" applyBorder="1"/>
    <xf numFmtId="0" fontId="0" fillId="0" borderId="20" xfId="0" applyBorder="1"/>
    <xf numFmtId="0" fontId="0" fillId="0" borderId="19" xfId="0" applyBorder="1" applyAlignment="1">
      <alignment horizontal="center" vertical="center"/>
    </xf>
    <xf numFmtId="0" fontId="0" fillId="0" borderId="20" xfId="0" applyBorder="1" applyAlignment="1">
      <alignment horizontal="center" vertical="center"/>
    </xf>
    <xf numFmtId="0" fontId="22" fillId="0" borderId="30" xfId="0" applyFont="1" applyBorder="1" applyAlignment="1"/>
    <xf numFmtId="0" fontId="22" fillId="9" borderId="31" xfId="0" applyFont="1" applyFill="1" applyBorder="1" applyAlignment="1"/>
    <xf numFmtId="0" fontId="22" fillId="6" borderId="31" xfId="0" applyFont="1" applyFill="1" applyBorder="1" applyAlignment="1"/>
    <xf numFmtId="0" fontId="22" fillId="8" borderId="31" xfId="0" applyFont="1" applyFill="1" applyBorder="1" applyAlignment="1"/>
    <xf numFmtId="0" fontId="22" fillId="7" borderId="16" xfId="0" applyFont="1" applyFill="1" applyBorder="1" applyAlignment="1"/>
    <xf numFmtId="0" fontId="22" fillId="0" borderId="34" xfId="0" applyFont="1" applyBorder="1" applyAlignment="1"/>
    <xf numFmtId="0" fontId="0" fillId="0" borderId="30" xfId="0" applyBorder="1" applyAlignment="1"/>
    <xf numFmtId="0" fontId="0" fillId="0" borderId="29" xfId="0" applyFill="1" applyBorder="1" applyAlignment="1"/>
    <xf numFmtId="0" fontId="0" fillId="0" borderId="19" xfId="0" applyFill="1" applyBorder="1" applyAlignment="1"/>
    <xf numFmtId="0" fontId="0" fillId="0" borderId="20" xfId="0" applyFill="1" applyBorder="1" applyAlignment="1"/>
    <xf numFmtId="0" fontId="21" fillId="0" borderId="30" xfId="0" applyFont="1" applyBorder="1" applyAlignment="1">
      <alignment horizontal="left" vertical="center"/>
    </xf>
    <xf numFmtId="0" fontId="0" fillId="0" borderId="0" xfId="0" applyAlignment="1">
      <alignment vertical="center" wrapText="1"/>
    </xf>
    <xf numFmtId="16" fontId="0" fillId="0" borderId="0" xfId="0" applyNumberFormat="1" applyAlignment="1">
      <alignment vertical="center" wrapText="1"/>
    </xf>
    <xf numFmtId="0" fontId="0" fillId="0" borderId="0" xfId="0" applyAlignment="1">
      <alignment horizontal="center" vertical="center" wrapText="1"/>
    </xf>
    <xf numFmtId="9" fontId="0" fillId="0" borderId="0" xfId="0" applyNumberFormat="1" applyAlignment="1">
      <alignment vertical="center" wrapText="1"/>
    </xf>
    <xf numFmtId="0" fontId="0" fillId="0" borderId="0" xfId="0" applyAlignment="1">
      <alignment horizontal="center"/>
    </xf>
    <xf numFmtId="16" fontId="26" fillId="0" borderId="0" xfId="0" applyNumberFormat="1" applyFont="1" applyAlignment="1">
      <alignment vertical="center" wrapText="1"/>
    </xf>
    <xf numFmtId="0" fontId="25" fillId="10" borderId="0" xfId="0" applyFont="1" applyFill="1" applyAlignment="1">
      <alignment vertical="center" wrapText="1"/>
    </xf>
    <xf numFmtId="0" fontId="0" fillId="0" borderId="0" xfId="0" applyBorder="1" applyAlignment="1"/>
    <xf numFmtId="0" fontId="21" fillId="0" borderId="30" xfId="0" applyFont="1" applyBorder="1" applyAlignment="1">
      <alignment horizontal="left" vertical="center" wrapText="1"/>
    </xf>
    <xf numFmtId="0" fontId="21" fillId="0" borderId="30" xfId="0" applyFont="1" applyBorder="1" applyAlignment="1">
      <alignment horizontal="left" vertical="center"/>
    </xf>
    <xf numFmtId="0" fontId="0" fillId="0" borderId="0"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9" fontId="0" fillId="0" borderId="0" xfId="0" applyNumberFormat="1" applyBorder="1" applyAlignment="1"/>
    <xf numFmtId="0" fontId="0" fillId="0" borderId="19" xfId="0" applyBorder="1" applyAlignment="1">
      <alignment horizontal="center"/>
    </xf>
    <xf numFmtId="9" fontId="23" fillId="2" borderId="37" xfId="0" applyNumberFormat="1" applyFont="1" applyFill="1" applyBorder="1" applyAlignment="1">
      <alignment horizontal="center" vertical="center" wrapText="1"/>
    </xf>
    <xf numFmtId="9" fontId="23" fillId="2" borderId="0" xfId="0" applyNumberFormat="1" applyFont="1" applyFill="1" applyBorder="1" applyAlignment="1">
      <alignment horizontal="center" vertical="center" wrapText="1"/>
    </xf>
    <xf numFmtId="9" fontId="23" fillId="2" borderId="35" xfId="0" applyNumberFormat="1" applyFont="1" applyFill="1" applyBorder="1" applyAlignment="1">
      <alignment horizontal="center" vertical="center" wrapText="1"/>
    </xf>
    <xf numFmtId="9" fontId="23" fillId="2" borderId="38" xfId="0" applyNumberFormat="1" applyFont="1" applyFill="1" applyBorder="1" applyAlignment="1">
      <alignment horizontal="center" vertical="center" wrapText="1"/>
    </xf>
    <xf numFmtId="9" fontId="23" fillId="2" borderId="19" xfId="0" applyNumberFormat="1" applyFont="1" applyFill="1" applyBorder="1" applyAlignment="1">
      <alignment horizontal="center" vertical="center" wrapText="1"/>
    </xf>
    <xf numFmtId="9" fontId="23" fillId="2" borderId="36" xfId="0" applyNumberFormat="1" applyFont="1" applyFill="1" applyBorder="1" applyAlignment="1">
      <alignment horizontal="center" vertical="center" wrapText="1"/>
    </xf>
    <xf numFmtId="9" fontId="19" fillId="5" borderId="22" xfId="0" applyNumberFormat="1" applyFont="1" applyFill="1" applyBorder="1" applyAlignment="1">
      <alignment horizontal="center" vertical="center"/>
    </xf>
    <xf numFmtId="9" fontId="19" fillId="5" borderId="17" xfId="0" applyNumberFormat="1" applyFont="1" applyFill="1" applyBorder="1" applyAlignment="1">
      <alignment horizontal="center" vertical="center"/>
    </xf>
    <xf numFmtId="9" fontId="19" fillId="5" borderId="21" xfId="0" applyNumberFormat="1" applyFont="1" applyFill="1" applyBorder="1" applyAlignment="1">
      <alignment horizontal="center" vertical="center"/>
    </xf>
    <xf numFmtId="9" fontId="19" fillId="5" borderId="15" xfId="0" applyNumberFormat="1" applyFont="1" applyFill="1" applyBorder="1" applyAlignment="1">
      <alignment horizontal="center" vertical="center"/>
    </xf>
    <xf numFmtId="9" fontId="19" fillId="5" borderId="0" xfId="0" applyNumberFormat="1" applyFont="1" applyFill="1" applyBorder="1" applyAlignment="1">
      <alignment horizontal="center" vertical="center"/>
    </xf>
    <xf numFmtId="9" fontId="19" fillId="5" borderId="16" xfId="0" applyNumberFormat="1" applyFont="1" applyFill="1" applyBorder="1" applyAlignment="1">
      <alignment horizontal="center" vertical="center"/>
    </xf>
    <xf numFmtId="0" fontId="0" fillId="0" borderId="22" xfId="0"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9" fontId="23" fillId="2" borderId="15" xfId="0" applyNumberFormat="1" applyFont="1" applyFill="1" applyBorder="1" applyAlignment="1">
      <alignment horizontal="center" vertical="center" wrapText="1"/>
    </xf>
    <xf numFmtId="9" fontId="23" fillId="2" borderId="16" xfId="0" applyNumberFormat="1" applyFont="1" applyFill="1" applyBorder="1" applyAlignment="1">
      <alignment horizontal="center" vertical="center" wrapText="1"/>
    </xf>
    <xf numFmtId="9" fontId="23" fillId="2" borderId="18" xfId="0" applyNumberFormat="1" applyFont="1" applyFill="1" applyBorder="1" applyAlignment="1">
      <alignment horizontal="center" vertical="center" wrapText="1"/>
    </xf>
    <xf numFmtId="9" fontId="23" fillId="2" borderId="20" xfId="0" applyNumberFormat="1" applyFont="1" applyFill="1" applyBorder="1" applyAlignment="1">
      <alignment horizontal="center" vertical="center" wrapText="1"/>
    </xf>
    <xf numFmtId="0" fontId="8" fillId="3" borderId="6" xfId="0" applyFont="1" applyFill="1" applyBorder="1" applyAlignment="1">
      <alignment horizontal="center" vertical="center" wrapText="1"/>
    </xf>
    <xf numFmtId="0" fontId="10" fillId="3" borderId="7" xfId="0" applyFont="1" applyFill="1" applyBorder="1" applyAlignment="1">
      <alignment horizontal="center" vertical="center"/>
    </xf>
    <xf numFmtId="0" fontId="8" fillId="3" borderId="7" xfId="0" applyFont="1" applyFill="1" applyBorder="1" applyAlignment="1">
      <alignment horizontal="center" vertical="center"/>
    </xf>
    <xf numFmtId="9" fontId="5" fillId="3" borderId="5" xfId="5" applyFont="1" applyFill="1" applyBorder="1" applyAlignment="1">
      <alignment horizontal="center" vertical="center"/>
    </xf>
    <xf numFmtId="9" fontId="5" fillId="3" borderId="9" xfId="5" applyFont="1" applyFill="1" applyBorder="1" applyAlignment="1">
      <alignment horizontal="center" vertical="center"/>
    </xf>
    <xf numFmtId="0" fontId="8" fillId="3" borderId="4" xfId="0" applyFont="1" applyFill="1" applyBorder="1" applyAlignment="1">
      <alignment horizontal="center" vertical="center"/>
    </xf>
    <xf numFmtId="0" fontId="8" fillId="3" borderId="8"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9" fontId="11" fillId="2" borderId="0" xfId="0" applyNumberFormat="1" applyFont="1" applyFill="1" applyAlignment="1">
      <alignment horizontal="left" vertical="center" wrapText="1"/>
    </xf>
    <xf numFmtId="0" fontId="11" fillId="2" borderId="0" xfId="0" applyFont="1" applyFill="1" applyAlignment="1">
      <alignment horizontal="left" vertical="center" wrapText="1"/>
    </xf>
    <xf numFmtId="0" fontId="8" fillId="3" borderId="2" xfId="0" applyFont="1" applyFill="1" applyBorder="1" applyAlignment="1">
      <alignment horizontal="center" vertical="center" wrapText="1"/>
    </xf>
    <xf numFmtId="0" fontId="10" fillId="3" borderId="3" xfId="0" applyFont="1" applyFill="1" applyBorder="1" applyAlignment="1">
      <alignment horizontal="center" vertical="center"/>
    </xf>
    <xf numFmtId="0" fontId="8" fillId="3" borderId="3" xfId="0" applyFont="1" applyFill="1"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xf>
    <xf numFmtId="0" fontId="27" fillId="0" borderId="39" xfId="0" applyFont="1" applyBorder="1" applyAlignment="1">
      <alignment horizontal="left" vertical="center"/>
    </xf>
    <xf numFmtId="0" fontId="20" fillId="11" borderId="28" xfId="0" applyFont="1" applyFill="1" applyBorder="1" applyAlignment="1">
      <alignment vertical="top"/>
    </xf>
    <xf numFmtId="0" fontId="20" fillId="11" borderId="26" xfId="0" applyFont="1" applyFill="1" applyBorder="1" applyAlignment="1">
      <alignment horizontal="center" vertical="top"/>
    </xf>
    <xf numFmtId="0" fontId="20" fillId="11" borderId="26" xfId="0" applyFont="1" applyFill="1" applyBorder="1" applyAlignment="1">
      <alignment vertical="top"/>
    </xf>
    <xf numFmtId="0" fontId="20" fillId="11" borderId="27" xfId="0" applyFont="1" applyFill="1" applyBorder="1" applyAlignment="1">
      <alignment vertical="top"/>
    </xf>
    <xf numFmtId="0" fontId="24" fillId="11" borderId="22" xfId="0" applyFont="1" applyFill="1" applyBorder="1" applyAlignment="1">
      <alignment horizontal="left" vertical="center"/>
    </xf>
    <xf numFmtId="0" fontId="24" fillId="11" borderId="17" xfId="0" applyFont="1" applyFill="1" applyBorder="1" applyAlignment="1">
      <alignment horizontal="left" vertical="center"/>
    </xf>
    <xf numFmtId="0" fontId="24" fillId="11" borderId="17" xfId="0" applyFont="1" applyFill="1" applyBorder="1" applyAlignment="1">
      <alignment horizontal="center" vertical="center"/>
    </xf>
    <xf numFmtId="0" fontId="24" fillId="11" borderId="21" xfId="0" applyFont="1" applyFill="1" applyBorder="1" applyAlignment="1">
      <alignment vertical="center"/>
    </xf>
    <xf numFmtId="0" fontId="24" fillId="11" borderId="15" xfId="0" applyFont="1" applyFill="1" applyBorder="1" applyAlignment="1">
      <alignment horizontal="left" vertical="center"/>
    </xf>
    <xf numFmtId="0" fontId="24" fillId="11" borderId="0" xfId="0" applyFont="1" applyFill="1" applyBorder="1" applyAlignment="1">
      <alignment horizontal="left" vertical="center"/>
    </xf>
    <xf numFmtId="0" fontId="24" fillId="11" borderId="16" xfId="0" applyFont="1" applyFill="1" applyBorder="1" applyAlignment="1">
      <alignment horizontal="left" vertical="center"/>
    </xf>
    <xf numFmtId="0" fontId="24" fillId="11" borderId="19" xfId="0" applyFont="1" applyFill="1" applyBorder="1" applyAlignment="1">
      <alignment horizontal="center" vertical="center"/>
    </xf>
    <xf numFmtId="0" fontId="24" fillId="11" borderId="18" xfId="0" applyFont="1" applyFill="1" applyBorder="1" applyAlignment="1">
      <alignment horizontal="left" vertical="center"/>
    </xf>
    <xf numFmtId="0" fontId="24" fillId="11" borderId="19" xfId="0" applyFont="1" applyFill="1" applyBorder="1" applyAlignment="1">
      <alignment horizontal="left" vertical="center"/>
    </xf>
    <xf numFmtId="0" fontId="24" fillId="11" borderId="20" xfId="0" applyFont="1" applyFill="1" applyBorder="1" applyAlignment="1">
      <alignment horizontal="left" vertical="center"/>
    </xf>
    <xf numFmtId="0" fontId="24" fillId="11" borderId="21" xfId="0" applyFont="1" applyFill="1" applyBorder="1" applyAlignment="1">
      <alignment horizontal="left" vertical="center"/>
    </xf>
    <xf numFmtId="0" fontId="28" fillId="2" borderId="22" xfId="0" applyFont="1" applyFill="1" applyBorder="1" applyAlignment="1">
      <alignment horizontal="left"/>
    </xf>
    <xf numFmtId="0" fontId="28" fillId="2" borderId="17" xfId="0" applyFont="1" applyFill="1" applyBorder="1" applyAlignment="1">
      <alignment horizontal="left"/>
    </xf>
    <xf numFmtId="0" fontId="28" fillId="2" borderId="21" xfId="0" applyFont="1" applyFill="1" applyBorder="1" applyAlignment="1">
      <alignment horizontal="left"/>
    </xf>
    <xf numFmtId="0" fontId="28" fillId="2" borderId="15" xfId="0" applyFont="1" applyFill="1" applyBorder="1" applyAlignment="1">
      <alignment horizontal="left"/>
    </xf>
    <xf numFmtId="0" fontId="28" fillId="2" borderId="0" xfId="0" applyFont="1" applyFill="1" applyBorder="1" applyAlignment="1">
      <alignment horizontal="left"/>
    </xf>
    <xf numFmtId="0" fontId="28" fillId="2" borderId="16" xfId="0" applyFont="1" applyFill="1" applyBorder="1" applyAlignment="1">
      <alignment horizontal="left"/>
    </xf>
    <xf numFmtId="0" fontId="29" fillId="2" borderId="15" xfId="0" applyFont="1" applyFill="1" applyBorder="1" applyAlignment="1">
      <alignment horizontal="left" vertical="top"/>
    </xf>
    <xf numFmtId="0" fontId="29" fillId="2" borderId="0" xfId="0" applyFont="1" applyFill="1" applyBorder="1" applyAlignment="1">
      <alignment horizontal="left" vertical="top"/>
    </xf>
    <xf numFmtId="0" fontId="29" fillId="2" borderId="16" xfId="0" applyFont="1" applyFill="1" applyBorder="1" applyAlignment="1">
      <alignment horizontal="left" vertical="top"/>
    </xf>
    <xf numFmtId="9" fontId="30" fillId="2" borderId="23" xfId="0" applyNumberFormat="1" applyFont="1" applyFill="1" applyBorder="1" applyAlignment="1">
      <alignment horizontal="center" vertical="center"/>
    </xf>
    <xf numFmtId="9" fontId="30" fillId="2" borderId="24" xfId="0" applyNumberFormat="1" applyFont="1" applyFill="1" applyBorder="1" applyAlignment="1">
      <alignment horizontal="center" vertical="center"/>
    </xf>
    <xf numFmtId="9" fontId="30" fillId="2" borderId="25" xfId="0" applyNumberFormat="1" applyFont="1" applyFill="1" applyBorder="1" applyAlignment="1">
      <alignment horizontal="center" vertical="center"/>
    </xf>
    <xf numFmtId="0" fontId="30" fillId="2" borderId="15" xfId="0" applyFont="1" applyFill="1" applyBorder="1" applyAlignment="1">
      <alignment horizontal="center" vertical="center"/>
    </xf>
    <xf numFmtId="0" fontId="30" fillId="2" borderId="0" xfId="0" applyFont="1" applyFill="1" applyBorder="1" applyAlignment="1">
      <alignment horizontal="center" vertical="center"/>
    </xf>
    <xf numFmtId="0" fontId="30" fillId="2" borderId="16" xfId="0" applyFont="1" applyFill="1" applyBorder="1" applyAlignment="1">
      <alignment horizontal="center" vertical="center"/>
    </xf>
    <xf numFmtId="9" fontId="30" fillId="2" borderId="18" xfId="0" applyNumberFormat="1" applyFont="1" applyFill="1" applyBorder="1" applyAlignment="1">
      <alignment horizontal="center" vertical="center"/>
    </xf>
    <xf numFmtId="9" fontId="30" fillId="2" borderId="19" xfId="0" applyNumberFormat="1" applyFont="1" applyFill="1" applyBorder="1" applyAlignment="1">
      <alignment horizontal="center" vertical="center"/>
    </xf>
    <xf numFmtId="9" fontId="30" fillId="2" borderId="20" xfId="0" applyNumberFormat="1" applyFont="1" applyFill="1" applyBorder="1" applyAlignment="1">
      <alignment horizontal="center" vertical="center"/>
    </xf>
    <xf numFmtId="0" fontId="31" fillId="12" borderId="32" xfId="0" applyFont="1" applyFill="1" applyBorder="1" applyAlignment="1">
      <alignment horizontal="center"/>
    </xf>
    <xf numFmtId="0" fontId="31" fillId="12" borderId="33" xfId="0" applyFont="1" applyFill="1" applyBorder="1" applyAlignment="1">
      <alignment horizontal="center"/>
    </xf>
    <xf numFmtId="0" fontId="31" fillId="12" borderId="29" xfId="0" applyFont="1" applyFill="1" applyBorder="1" applyAlignment="1">
      <alignment horizontal="center"/>
    </xf>
    <xf numFmtId="0" fontId="31" fillId="12" borderId="32" xfId="0" applyFont="1" applyFill="1" applyBorder="1" applyAlignment="1">
      <alignment horizontal="center" vertical="center"/>
    </xf>
    <xf numFmtId="0" fontId="31" fillId="12" borderId="33" xfId="0" applyFont="1" applyFill="1" applyBorder="1" applyAlignment="1">
      <alignment horizontal="center" vertical="center"/>
    </xf>
    <xf numFmtId="0" fontId="31" fillId="12" borderId="29" xfId="0" applyFont="1" applyFill="1" applyBorder="1" applyAlignment="1">
      <alignment horizontal="center" vertical="center"/>
    </xf>
    <xf numFmtId="0" fontId="31" fillId="12" borderId="22" xfId="0" applyFont="1" applyFill="1" applyBorder="1" applyAlignment="1">
      <alignment horizontal="left" vertical="center"/>
    </xf>
    <xf numFmtId="0" fontId="31" fillId="12" borderId="17" xfId="0" applyFont="1" applyFill="1" applyBorder="1" applyAlignment="1">
      <alignment horizontal="left" vertical="center"/>
    </xf>
    <xf numFmtId="0" fontId="32" fillId="12" borderId="17" xfId="0" applyFont="1" applyFill="1" applyBorder="1" applyAlignment="1">
      <alignment horizontal="left" vertical="center"/>
    </xf>
    <xf numFmtId="0" fontId="32" fillId="12" borderId="21" xfId="0" applyFont="1" applyFill="1" applyBorder="1" applyAlignment="1">
      <alignment horizontal="left" vertical="center"/>
    </xf>
    <xf numFmtId="0" fontId="31" fillId="12" borderId="15" xfId="0" applyFont="1" applyFill="1" applyBorder="1" applyAlignment="1">
      <alignment horizontal="left" vertical="center"/>
    </xf>
    <xf numFmtId="0" fontId="31" fillId="12" borderId="0" xfId="0" applyFont="1" applyFill="1" applyBorder="1" applyAlignment="1">
      <alignment horizontal="left" vertical="center"/>
    </xf>
    <xf numFmtId="0" fontId="32" fillId="12" borderId="0" xfId="0" applyFont="1" applyFill="1" applyBorder="1" applyAlignment="1">
      <alignment horizontal="left" vertical="center"/>
    </xf>
    <xf numFmtId="0" fontId="32" fillId="12" borderId="16" xfId="0" applyFont="1" applyFill="1" applyBorder="1" applyAlignment="1">
      <alignment horizontal="left" vertical="center"/>
    </xf>
    <xf numFmtId="0" fontId="31" fillId="12" borderId="18" xfId="0" applyFont="1" applyFill="1" applyBorder="1" applyAlignment="1">
      <alignment horizontal="left" vertical="center"/>
    </xf>
    <xf numFmtId="0" fontId="31" fillId="12" borderId="19" xfId="0" applyFont="1" applyFill="1" applyBorder="1" applyAlignment="1">
      <alignment horizontal="left" vertical="center"/>
    </xf>
    <xf numFmtId="14" fontId="32" fillId="12" borderId="19" xfId="0" applyNumberFormat="1" applyFont="1" applyFill="1" applyBorder="1" applyAlignment="1">
      <alignment horizontal="left" vertical="center"/>
    </xf>
    <xf numFmtId="0" fontId="32" fillId="12" borderId="20" xfId="0" applyFont="1" applyFill="1" applyBorder="1" applyAlignment="1">
      <alignment horizontal="left" vertical="center"/>
    </xf>
    <xf numFmtId="0" fontId="24" fillId="11" borderId="15" xfId="0" applyFont="1" applyFill="1" applyBorder="1" applyAlignment="1">
      <alignment horizontal="center" vertical="center"/>
    </xf>
    <xf numFmtId="0" fontId="24" fillId="11" borderId="0" xfId="0" applyFont="1" applyFill="1" applyBorder="1" applyAlignment="1">
      <alignment horizontal="center" vertical="center"/>
    </xf>
    <xf numFmtId="0" fontId="24" fillId="11" borderId="18" xfId="0" applyFont="1" applyFill="1" applyBorder="1" applyAlignment="1">
      <alignment horizontal="center" vertical="center"/>
    </xf>
    <xf numFmtId="0" fontId="24" fillId="11" borderId="16" xfId="0" applyFont="1" applyFill="1" applyBorder="1" applyAlignment="1">
      <alignment horizontal="center" vertical="center"/>
    </xf>
    <xf numFmtId="0" fontId="24" fillId="11" borderId="20" xfId="0" applyFont="1" applyFill="1" applyBorder="1" applyAlignment="1">
      <alignment horizontal="center" vertical="center"/>
    </xf>
    <xf numFmtId="0" fontId="0" fillId="0" borderId="0" xfId="0" applyAlignment="1">
      <alignment horizontal="left" vertical="center"/>
    </xf>
    <xf numFmtId="0" fontId="0" fillId="0" borderId="15" xfId="0" applyBorder="1" applyAlignment="1">
      <alignment horizontal="left" vertical="center"/>
    </xf>
    <xf numFmtId="0" fontId="33" fillId="0" borderId="0" xfId="0" applyFont="1" applyAlignment="1">
      <alignment vertical="center" wrapText="1"/>
    </xf>
    <xf numFmtId="0" fontId="34" fillId="13" borderId="40" xfId="0" applyFont="1" applyFill="1" applyBorder="1" applyAlignment="1">
      <alignment horizontal="center" vertical="center" wrapText="1"/>
    </xf>
    <xf numFmtId="0" fontId="34" fillId="13" borderId="35" xfId="0" applyFont="1" applyFill="1" applyBorder="1" applyAlignment="1">
      <alignment vertical="center" wrapText="1"/>
    </xf>
    <xf numFmtId="9" fontId="35" fillId="0" borderId="0" xfId="0" applyNumberFormat="1" applyFont="1" applyAlignment="1">
      <alignment horizontal="center" vertical="center" wrapText="1"/>
    </xf>
    <xf numFmtId="0" fontId="27" fillId="0" borderId="28" xfId="0" applyFont="1" applyBorder="1" applyAlignment="1">
      <alignment horizontal="left" vertical="center"/>
    </xf>
    <xf numFmtId="0" fontId="27" fillId="0" borderId="26" xfId="0" applyFont="1" applyBorder="1" applyAlignment="1">
      <alignment horizontal="left" vertical="center"/>
    </xf>
    <xf numFmtId="0" fontId="27" fillId="0" borderId="27" xfId="0" applyFont="1" applyBorder="1" applyAlignment="1">
      <alignment horizontal="left" vertical="center"/>
    </xf>
    <xf numFmtId="0" fontId="0" fillId="0" borderId="0" xfId="0" applyBorder="1" applyAlignment="1">
      <alignment horizontal="center" vertical="center"/>
    </xf>
    <xf numFmtId="0" fontId="25" fillId="0" borderId="17" xfId="0" applyFont="1" applyBorder="1" applyAlignment="1">
      <alignment horizontal="center"/>
    </xf>
    <xf numFmtId="0" fontId="21" fillId="0" borderId="29" xfId="0" applyFont="1" applyBorder="1" applyAlignment="1">
      <alignment horizontal="left" vertical="center"/>
    </xf>
    <xf numFmtId="0" fontId="24" fillId="11" borderId="16" xfId="0" applyFont="1" applyFill="1" applyBorder="1" applyAlignment="1">
      <alignment vertical="center"/>
    </xf>
    <xf numFmtId="9" fontId="21" fillId="0" borderId="39" xfId="0" applyNumberFormat="1" applyFont="1" applyBorder="1" applyAlignment="1"/>
    <xf numFmtId="0" fontId="34" fillId="13" borderId="0" xfId="0" applyFont="1" applyFill="1" applyBorder="1" applyAlignment="1">
      <alignment vertical="center" wrapText="1"/>
    </xf>
    <xf numFmtId="0" fontId="36" fillId="12" borderId="37" xfId="0" applyFont="1" applyFill="1" applyBorder="1" applyAlignment="1">
      <alignment horizontal="center" vertical="center"/>
    </xf>
    <xf numFmtId="0" fontId="36" fillId="12" borderId="0" xfId="0" applyFont="1" applyFill="1" applyBorder="1" applyAlignment="1">
      <alignment horizontal="center" vertical="center"/>
    </xf>
    <xf numFmtId="0" fontId="36" fillId="12" borderId="16" xfId="0" applyFont="1" applyFill="1" applyBorder="1" applyAlignment="1">
      <alignment horizontal="center" vertical="center"/>
    </xf>
    <xf numFmtId="0" fontId="0" fillId="14" borderId="0" xfId="0" applyFill="1" applyAlignment="1">
      <alignment horizontal="center" vertical="center" wrapText="1"/>
    </xf>
    <xf numFmtId="9" fontId="0" fillId="0" borderId="0" xfId="0" applyNumberFormat="1" applyAlignment="1">
      <alignment horizontal="center" vertical="center" wrapText="1"/>
    </xf>
    <xf numFmtId="0" fontId="25" fillId="0" borderId="0" xfId="0" applyFont="1" applyAlignment="1">
      <alignment vertical="center" wrapText="1"/>
    </xf>
    <xf numFmtId="0" fontId="0" fillId="0" borderId="0" xfId="0" applyAlignment="1">
      <alignment horizontal="center" vertical="center" wrapText="1"/>
    </xf>
    <xf numFmtId="0" fontId="0" fillId="0" borderId="37" xfId="0" applyBorder="1" applyAlignment="1">
      <alignment horizontal="center" vertical="center" wrapText="1"/>
    </xf>
    <xf numFmtId="0" fontId="0" fillId="0" borderId="0" xfId="0" applyAlignment="1">
      <alignment horizontal="left" vertical="center" wrapText="1"/>
    </xf>
  </cellXfs>
  <cellStyles count="8">
    <cellStyle name="Comma" xfId="4" builtinId="3"/>
    <cellStyle name="Comma 2" xfId="7" xr:uid="{00000000-0005-0000-0000-000001000000}"/>
    <cellStyle name="Hyperlink" xfId="3" builtinId="8"/>
    <cellStyle name="Normal" xfId="0" builtinId="0"/>
    <cellStyle name="Normal 2" xfId="1" xr:uid="{00000000-0005-0000-0000-000004000000}"/>
    <cellStyle name="Normal 3" xfId="2" xr:uid="{00000000-0005-0000-0000-000005000000}"/>
    <cellStyle name="Normal 4" xfId="6" xr:uid="{00000000-0005-0000-0000-000006000000}"/>
    <cellStyle name="Percent" xfId="5" builtinId="5"/>
  </cellStyles>
  <dxfs count="51">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ont>
        <color theme="9" tint="0.59996337778862885"/>
      </font>
      <fill>
        <patternFill>
          <bgColor theme="9" tint="0.59996337778862885"/>
        </patternFill>
      </fill>
    </dxf>
    <dxf>
      <font>
        <color rgb="FFC00000"/>
      </font>
      <fill>
        <patternFill>
          <bgColor rgb="FFC00000"/>
        </patternFill>
      </fill>
    </dxf>
    <dxf>
      <font>
        <color theme="9" tint="-0.24994659260841701"/>
      </font>
      <fill>
        <patternFill>
          <bgColor theme="9" tint="-0.2499465926084170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fill>
        <patternFill>
          <bgColor rgb="FFC00000"/>
        </patternFill>
      </fill>
    </dxf>
    <dxf>
      <font>
        <color rgb="FFC00000"/>
      </font>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none"/>
          </c:marker>
          <c:cat>
            <c:strRef>
              <c:f>'Security Report Card'!$A$34:$A$53</c:f>
              <c:strCache>
                <c:ptCount val="20"/>
                <c:pt idx="0">
                  <c:v>Asset Management</c:v>
                </c:pt>
                <c:pt idx="1">
                  <c:v>Business Environment</c:v>
                </c:pt>
                <c:pt idx="2">
                  <c:v>Governance </c:v>
                </c:pt>
                <c:pt idx="3">
                  <c:v>Risk Assessment</c:v>
                </c:pt>
                <c:pt idx="4">
                  <c:v>Identity Management, Authentication and Access Control</c:v>
                </c:pt>
                <c:pt idx="5">
                  <c:v>Awareness and Training</c:v>
                </c:pt>
                <c:pt idx="6">
                  <c:v>Data Security</c:v>
                </c:pt>
                <c:pt idx="7">
                  <c:v>Information Protection Processes and Procedures </c:v>
                </c:pt>
                <c:pt idx="8">
                  <c:v>Maintenance</c:v>
                </c:pt>
                <c:pt idx="9">
                  <c:v>Protective Technology</c:v>
                </c:pt>
                <c:pt idx="10">
                  <c:v>Anomalies and Events</c:v>
                </c:pt>
                <c:pt idx="11">
                  <c:v>Security Continuous Monitoring</c:v>
                </c:pt>
                <c:pt idx="12">
                  <c:v>Detection Processes </c:v>
                </c:pt>
                <c:pt idx="13">
                  <c:v>Response Planning</c:v>
                </c:pt>
                <c:pt idx="14">
                  <c:v>Communications</c:v>
                </c:pt>
                <c:pt idx="15">
                  <c:v>Analysis</c:v>
                </c:pt>
                <c:pt idx="16">
                  <c:v>Mitigation</c:v>
                </c:pt>
                <c:pt idx="17">
                  <c:v>Improvements</c:v>
                </c:pt>
                <c:pt idx="18">
                  <c:v>Recovery Planning</c:v>
                </c:pt>
                <c:pt idx="19">
                  <c:v>Improvements</c:v>
                </c:pt>
              </c:strCache>
            </c:strRef>
          </c:cat>
          <c:val>
            <c:numRef>
              <c:f>'Security Report Card'!$B$33:$B$43</c:f>
              <c:numCache>
                <c:formatCode>General</c:formatCode>
                <c:ptCount val="11"/>
              </c:numCache>
            </c:numRef>
          </c:val>
          <c:extLst>
            <c:ext xmlns:c16="http://schemas.microsoft.com/office/drawing/2014/chart" uri="{C3380CC4-5D6E-409C-BE32-E72D297353CC}">
              <c16:uniqueId val="{00000009-4EC9-4BEB-B0ED-63689D6D4430}"/>
            </c:ext>
          </c:extLst>
        </c:ser>
        <c:ser>
          <c:idx val="1"/>
          <c:order val="1"/>
          <c:spPr>
            <a:ln w="28575" cap="rnd">
              <a:solidFill>
                <a:schemeClr val="accent2"/>
              </a:solidFill>
              <a:round/>
            </a:ln>
            <a:effectLst/>
          </c:spPr>
          <c:marker>
            <c:symbol val="none"/>
          </c:marker>
          <c:cat>
            <c:strRef>
              <c:f>'Security Report Card'!$A$34:$A$53</c:f>
              <c:strCache>
                <c:ptCount val="20"/>
                <c:pt idx="0">
                  <c:v>Asset Management</c:v>
                </c:pt>
                <c:pt idx="1">
                  <c:v>Business Environment</c:v>
                </c:pt>
                <c:pt idx="2">
                  <c:v>Governance </c:v>
                </c:pt>
                <c:pt idx="3">
                  <c:v>Risk Assessment</c:v>
                </c:pt>
                <c:pt idx="4">
                  <c:v>Identity Management, Authentication and Access Control</c:v>
                </c:pt>
                <c:pt idx="5">
                  <c:v>Awareness and Training</c:v>
                </c:pt>
                <c:pt idx="6">
                  <c:v>Data Security</c:v>
                </c:pt>
                <c:pt idx="7">
                  <c:v>Information Protection Processes and Procedures </c:v>
                </c:pt>
                <c:pt idx="8">
                  <c:v>Maintenance</c:v>
                </c:pt>
                <c:pt idx="9">
                  <c:v>Protective Technology</c:v>
                </c:pt>
                <c:pt idx="10">
                  <c:v>Anomalies and Events</c:v>
                </c:pt>
                <c:pt idx="11">
                  <c:v>Security Continuous Monitoring</c:v>
                </c:pt>
                <c:pt idx="12">
                  <c:v>Detection Processes </c:v>
                </c:pt>
                <c:pt idx="13">
                  <c:v>Response Planning</c:v>
                </c:pt>
                <c:pt idx="14">
                  <c:v>Communications</c:v>
                </c:pt>
                <c:pt idx="15">
                  <c:v>Analysis</c:v>
                </c:pt>
                <c:pt idx="16">
                  <c:v>Mitigation</c:v>
                </c:pt>
                <c:pt idx="17">
                  <c:v>Improvements</c:v>
                </c:pt>
                <c:pt idx="18">
                  <c:v>Recovery Planning</c:v>
                </c:pt>
                <c:pt idx="19">
                  <c:v>Improvements</c:v>
                </c:pt>
              </c:strCache>
            </c:strRef>
          </c:cat>
          <c:val>
            <c:numRef>
              <c:f>'Security Report Card'!$C$33:$C$43</c:f>
              <c:numCache>
                <c:formatCode>General</c:formatCode>
                <c:ptCount val="11"/>
              </c:numCache>
            </c:numRef>
          </c:val>
          <c:extLst>
            <c:ext xmlns:c16="http://schemas.microsoft.com/office/drawing/2014/chart" uri="{C3380CC4-5D6E-409C-BE32-E72D297353CC}">
              <c16:uniqueId val="{0000000A-4EC9-4BEB-B0ED-63689D6D4430}"/>
            </c:ext>
          </c:extLst>
        </c:ser>
        <c:ser>
          <c:idx val="2"/>
          <c:order val="2"/>
          <c:spPr>
            <a:ln w="28575" cap="rnd">
              <a:solidFill>
                <a:srgbClr val="C00000"/>
              </a:solidFill>
              <a:round/>
            </a:ln>
            <a:effectLst/>
          </c:spPr>
          <c:marker>
            <c:symbol val="none"/>
          </c:marker>
          <c:cat>
            <c:strRef>
              <c:f>'Security Report Card'!$A$34:$A$53</c:f>
              <c:strCache>
                <c:ptCount val="20"/>
                <c:pt idx="0">
                  <c:v>Asset Management</c:v>
                </c:pt>
                <c:pt idx="1">
                  <c:v>Business Environment</c:v>
                </c:pt>
                <c:pt idx="2">
                  <c:v>Governance </c:v>
                </c:pt>
                <c:pt idx="3">
                  <c:v>Risk Assessment</c:v>
                </c:pt>
                <c:pt idx="4">
                  <c:v>Identity Management, Authentication and Access Control</c:v>
                </c:pt>
                <c:pt idx="5">
                  <c:v>Awareness and Training</c:v>
                </c:pt>
                <c:pt idx="6">
                  <c:v>Data Security</c:v>
                </c:pt>
                <c:pt idx="7">
                  <c:v>Information Protection Processes and Procedures </c:v>
                </c:pt>
                <c:pt idx="8">
                  <c:v>Maintenance</c:v>
                </c:pt>
                <c:pt idx="9">
                  <c:v>Protective Technology</c:v>
                </c:pt>
                <c:pt idx="10">
                  <c:v>Anomalies and Events</c:v>
                </c:pt>
                <c:pt idx="11">
                  <c:v>Security Continuous Monitoring</c:v>
                </c:pt>
                <c:pt idx="12">
                  <c:v>Detection Processes </c:v>
                </c:pt>
                <c:pt idx="13">
                  <c:v>Response Planning</c:v>
                </c:pt>
                <c:pt idx="14">
                  <c:v>Communications</c:v>
                </c:pt>
                <c:pt idx="15">
                  <c:v>Analysis</c:v>
                </c:pt>
                <c:pt idx="16">
                  <c:v>Mitigation</c:v>
                </c:pt>
                <c:pt idx="17">
                  <c:v>Improvements</c:v>
                </c:pt>
                <c:pt idx="18">
                  <c:v>Recovery Planning</c:v>
                </c:pt>
                <c:pt idx="19">
                  <c:v>Improvements</c:v>
                </c:pt>
              </c:strCache>
            </c:strRef>
          </c:cat>
          <c:val>
            <c:numRef>
              <c:f>'Security Report Card'!$G$33:$G$43</c:f>
              <c:numCache>
                <c:formatCode>0%</c:formatCode>
                <c:ptCount val="11"/>
                <c:pt idx="0">
                  <c:v>0.85</c:v>
                </c:pt>
                <c:pt idx="1">
                  <c:v>0.75</c:v>
                </c:pt>
                <c:pt idx="2">
                  <c:v>0.1</c:v>
                </c:pt>
                <c:pt idx="3">
                  <c:v>0.9</c:v>
                </c:pt>
                <c:pt idx="4">
                  <c:v>1</c:v>
                </c:pt>
                <c:pt idx="5">
                  <c:v>0.95</c:v>
                </c:pt>
                <c:pt idx="6">
                  <c:v>0.65</c:v>
                </c:pt>
                <c:pt idx="7">
                  <c:v>0.35</c:v>
                </c:pt>
                <c:pt idx="8">
                  <c:v>0.45</c:v>
                </c:pt>
                <c:pt idx="9">
                  <c:v>0.6</c:v>
                </c:pt>
                <c:pt idx="10">
                  <c:v>0.7</c:v>
                </c:pt>
              </c:numCache>
            </c:numRef>
          </c:val>
          <c:extLst>
            <c:ext xmlns:c16="http://schemas.microsoft.com/office/drawing/2014/chart" uri="{C3380CC4-5D6E-409C-BE32-E72D297353CC}">
              <c16:uniqueId val="{0000000B-4EC9-4BEB-B0ED-63689D6D4430}"/>
            </c:ext>
          </c:extLst>
        </c:ser>
        <c:dLbls>
          <c:showLegendKey val="0"/>
          <c:showVal val="0"/>
          <c:showCatName val="0"/>
          <c:showSerName val="0"/>
          <c:showPercent val="0"/>
          <c:showBubbleSize val="0"/>
        </c:dLbls>
        <c:axId val="546204600"/>
        <c:axId val="546203320"/>
      </c:radarChart>
      <c:catAx>
        <c:axId val="54620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03320"/>
        <c:crosses val="autoZero"/>
        <c:auto val="1"/>
        <c:lblAlgn val="ctr"/>
        <c:lblOffset val="100"/>
        <c:noMultiLvlLbl val="0"/>
      </c:catAx>
      <c:valAx>
        <c:axId val="546203320"/>
        <c:scaling>
          <c:orientation val="minMax"/>
        </c:scaling>
        <c:delete val="1"/>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crossAx val="54620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2-860B-FF41-92EA-A2528509357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708-A740-832A-BABE028F3484}"/>
              </c:ext>
            </c:extLst>
          </c:dPt>
          <c:cat>
            <c:strRef>
              <c:f>Protect!$B$3:$B$4</c:f>
              <c:strCache>
                <c:ptCount val="2"/>
                <c:pt idx="0">
                  <c:v>Overall Risk Addressed</c:v>
                </c:pt>
                <c:pt idx="1">
                  <c:v>Overall Risk Available</c:v>
                </c:pt>
              </c:strCache>
            </c:strRef>
          </c:cat>
          <c:val>
            <c:numRef>
              <c:f>Protect!$C$3:$C$4</c:f>
              <c:numCache>
                <c:formatCode>0%</c:formatCode>
                <c:ptCount val="2"/>
                <c:pt idx="0">
                  <c:v>0.45833333333333331</c:v>
                </c:pt>
                <c:pt idx="1">
                  <c:v>0.54166666666666674</c:v>
                </c:pt>
              </c:numCache>
            </c:numRef>
          </c:val>
          <c:extLst>
            <c:ext xmlns:c16="http://schemas.microsoft.com/office/drawing/2014/chart" uri="{C3380CC4-5D6E-409C-BE32-E72D297353CC}">
              <c16:uniqueId val="{00000000-860B-FF41-92EA-A252850935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2B29-764A-A563-79477C8773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29-764A-A563-79477C8773DD}"/>
              </c:ext>
            </c:extLst>
          </c:dPt>
          <c:cat>
            <c:strRef>
              <c:f>Detect!$B$3:$B$4</c:f>
              <c:strCache>
                <c:ptCount val="2"/>
                <c:pt idx="0">
                  <c:v>Risk Addressed</c:v>
                </c:pt>
                <c:pt idx="1">
                  <c:v>Risk Available</c:v>
                </c:pt>
              </c:strCache>
            </c:strRef>
          </c:cat>
          <c:val>
            <c:numRef>
              <c:f>Detect!$C$3:$C$4</c:f>
              <c:numCache>
                <c:formatCode>0%</c:formatCode>
                <c:ptCount val="2"/>
                <c:pt idx="0">
                  <c:v>0.125</c:v>
                </c:pt>
                <c:pt idx="1">
                  <c:v>0.875</c:v>
                </c:pt>
              </c:numCache>
            </c:numRef>
          </c:val>
          <c:extLst>
            <c:ext xmlns:c16="http://schemas.microsoft.com/office/drawing/2014/chart" uri="{C3380CC4-5D6E-409C-BE32-E72D297353CC}">
              <c16:uniqueId val="{00000004-2B29-764A-A563-79477C8773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660400</xdr:colOff>
      <xdr:row>13</xdr:row>
      <xdr:rowOff>38099</xdr:rowOff>
    </xdr:from>
    <xdr:to>
      <xdr:col>13</xdr:col>
      <xdr:colOff>685800</xdr:colOff>
      <xdr:row>29</xdr:row>
      <xdr:rowOff>152400</xdr:rowOff>
    </xdr:to>
    <xdr:graphicFrame macro="">
      <xdr:nvGraphicFramePr>
        <xdr:cNvPr id="2" name="Chart 1">
          <a:extLst>
            <a:ext uri="{FF2B5EF4-FFF2-40B4-BE49-F238E27FC236}">
              <a16:creationId xmlns:a16="http://schemas.microsoft.com/office/drawing/2014/main" id="{A659866E-5106-4E6B-A85D-5B3E1788D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823383</xdr:colOff>
      <xdr:row>0</xdr:row>
      <xdr:rowOff>0</xdr:rowOff>
    </xdr:from>
    <xdr:to>
      <xdr:col>7</xdr:col>
      <xdr:colOff>21167</xdr:colOff>
      <xdr:row>12</xdr:row>
      <xdr:rowOff>158750</xdr:rowOff>
    </xdr:to>
    <xdr:graphicFrame macro="">
      <xdr:nvGraphicFramePr>
        <xdr:cNvPr id="3" name="Chart 2">
          <a:extLst>
            <a:ext uri="{FF2B5EF4-FFF2-40B4-BE49-F238E27FC236}">
              <a16:creationId xmlns:a16="http://schemas.microsoft.com/office/drawing/2014/main" id="{EF0B8644-0CA6-E749-934D-D915610DF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xdr:colOff>
      <xdr:row>0</xdr:row>
      <xdr:rowOff>10583</xdr:rowOff>
    </xdr:from>
    <xdr:to>
      <xdr:col>7</xdr:col>
      <xdr:colOff>33867</xdr:colOff>
      <xdr:row>12</xdr:row>
      <xdr:rowOff>82550</xdr:rowOff>
    </xdr:to>
    <xdr:graphicFrame macro="">
      <xdr:nvGraphicFramePr>
        <xdr:cNvPr id="2" name="Chart 1">
          <a:extLst>
            <a:ext uri="{FF2B5EF4-FFF2-40B4-BE49-F238E27FC236}">
              <a16:creationId xmlns:a16="http://schemas.microsoft.com/office/drawing/2014/main" id="{87412D3A-7020-554F-9A60-EA6E5E683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1104900</xdr:colOff>
      <xdr:row>13</xdr:row>
      <xdr:rowOff>57150</xdr:rowOff>
    </xdr:from>
    <xdr:to>
      <xdr:col>5</xdr:col>
      <xdr:colOff>85408</xdr:colOff>
      <xdr:row>18</xdr:row>
      <xdr:rowOff>129709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543800" y="2952750"/>
          <a:ext cx="1999933" cy="8345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seem/Documents/GitHub/CBAS/Analysis/Security_Aptitude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Analysis"/>
      <sheetName val="Data"/>
      <sheetName val="Data Tabels"/>
      <sheetName val="Calculations"/>
      <sheetName val="Tables"/>
    </sheetNames>
    <sheetDataSet>
      <sheetData sheetId="0" refreshError="1"/>
      <sheetData sheetId="1"/>
      <sheetData sheetId="2" refreshError="1"/>
      <sheetData sheetId="3" refreshError="1"/>
      <sheetData sheetId="4">
        <row r="5">
          <cell r="B5">
            <v>0.26666666666666661</v>
          </cell>
          <cell r="C5">
            <v>0.46666666666666667</v>
          </cell>
        </row>
        <row r="6">
          <cell r="B6">
            <v>0.26666666666666661</v>
          </cell>
          <cell r="C6">
            <v>0.53333333333333344</v>
          </cell>
        </row>
        <row r="7">
          <cell r="B7">
            <v>0.26666666666666661</v>
          </cell>
          <cell r="C7">
            <v>0.8666666666666667</v>
          </cell>
        </row>
        <row r="8">
          <cell r="B8">
            <v>0.26666666666666661</v>
          </cell>
          <cell r="C8">
            <v>0.33333333333333337</v>
          </cell>
        </row>
        <row r="9">
          <cell r="B9">
            <v>0.26666666666666661</v>
          </cell>
          <cell r="C9">
            <v>0.4</v>
          </cell>
        </row>
        <row r="10">
          <cell r="C10">
            <v>0.46666666666666667</v>
          </cell>
        </row>
        <row r="12">
          <cell r="C12">
            <v>0.8666666666666667</v>
          </cell>
        </row>
        <row r="15">
          <cell r="B15">
            <v>0.66666666666666674</v>
          </cell>
          <cell r="C15">
            <v>0.46666666666666667</v>
          </cell>
        </row>
        <row r="16">
          <cell r="B16">
            <v>0.66666666666666674</v>
          </cell>
          <cell r="C16">
            <v>0.53333333333333344</v>
          </cell>
        </row>
        <row r="17">
          <cell r="B17">
            <v>0.66666666666666674</v>
          </cell>
          <cell r="C17">
            <v>0.8666666666666667</v>
          </cell>
        </row>
        <row r="18">
          <cell r="B18">
            <v>0.66666666666666674</v>
          </cell>
          <cell r="C18">
            <v>0.33333333333333337</v>
          </cell>
        </row>
        <row r="19">
          <cell r="B19">
            <v>0.66666666666666674</v>
          </cell>
          <cell r="C19">
            <v>0.4</v>
          </cell>
        </row>
        <row r="20">
          <cell r="B20">
            <v>0.8666666666666667</v>
          </cell>
          <cell r="C20">
            <v>0.46666666666666667</v>
          </cell>
        </row>
        <row r="21">
          <cell r="B21">
            <v>0.8666666666666667</v>
          </cell>
          <cell r="C21">
            <v>0.53333333333333344</v>
          </cell>
        </row>
        <row r="22">
          <cell r="B22">
            <v>0.8666666666666667</v>
          </cell>
          <cell r="C22">
            <v>0.8666666666666667</v>
          </cell>
        </row>
        <row r="23">
          <cell r="B23">
            <v>0.8666666666666667</v>
          </cell>
          <cell r="C23">
            <v>0.33333333333333337</v>
          </cell>
        </row>
        <row r="24">
          <cell r="B24">
            <v>0.8666666666666667</v>
          </cell>
          <cell r="C24">
            <v>0.4</v>
          </cell>
        </row>
        <row r="29">
          <cell r="B29">
            <v>6.6666666666666666E-2</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externalLinkPath" Target="/C:/Users/supportadmin/Desktop/AUDIT/MASTER_ITPR_V2%20(Autosaved).xlsx" TargetMode="External"/><Relationship Id="rId1" Type="http://schemas.openxmlformats.org/officeDocument/2006/relationships/externalLinkPath" Target="/C:/Users/supportadmin/Desktop/AUDIT/MASTER_ITPR_V2%20(Autosaved).xlsx"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26D-D049-433B-97BA-9307167BFB4A}">
  <sheetPr>
    <tabColor rgb="FFC00000"/>
  </sheetPr>
  <dimension ref="A1:N71"/>
  <sheetViews>
    <sheetView showGridLines="0" zoomScale="130" zoomScaleNormal="130" zoomScaleSheetLayoutView="110" workbookViewId="0">
      <selection sqref="A1:N3"/>
    </sheetView>
  </sheetViews>
  <sheetFormatPr baseColWidth="10" defaultColWidth="8.83203125" defaultRowHeight="15"/>
  <cols>
    <col min="1" max="1" width="15.1640625" customWidth="1"/>
    <col min="2" max="2" width="13" bestFit="1" customWidth="1"/>
    <col min="3" max="3" width="20.6640625" customWidth="1"/>
    <col min="4" max="4" width="13.83203125" customWidth="1"/>
    <col min="5" max="5" width="12.6640625" customWidth="1"/>
    <col min="9" max="9" width="12.33203125" bestFit="1" customWidth="1"/>
    <col min="10" max="10" width="11.33203125" bestFit="1" customWidth="1"/>
    <col min="12" max="12" width="11.83203125" customWidth="1"/>
    <col min="14" max="14" width="9.1640625" customWidth="1"/>
  </cols>
  <sheetData>
    <row r="1" spans="1:14" ht="15" customHeight="1">
      <c r="A1" s="132" t="s">
        <v>228</v>
      </c>
      <c r="B1" s="133"/>
      <c r="C1" s="133"/>
      <c r="D1" s="133"/>
      <c r="E1" s="133"/>
      <c r="F1" s="133"/>
      <c r="G1" s="133"/>
      <c r="H1" s="133"/>
      <c r="I1" s="133"/>
      <c r="J1" s="133"/>
      <c r="K1" s="133"/>
      <c r="L1" s="133"/>
      <c r="M1" s="133"/>
      <c r="N1" s="134"/>
    </row>
    <row r="2" spans="1:14" ht="15" customHeight="1">
      <c r="A2" s="135"/>
      <c r="B2" s="136"/>
      <c r="C2" s="136"/>
      <c r="D2" s="136"/>
      <c r="E2" s="136"/>
      <c r="F2" s="136"/>
      <c r="G2" s="136"/>
      <c r="H2" s="136"/>
      <c r="I2" s="136"/>
      <c r="J2" s="136"/>
      <c r="K2" s="136"/>
      <c r="L2" s="136"/>
      <c r="M2" s="136"/>
      <c r="N2" s="137"/>
    </row>
    <row r="3" spans="1:14" ht="15" customHeight="1">
      <c r="A3" s="135"/>
      <c r="B3" s="136"/>
      <c r="C3" s="136"/>
      <c r="D3" s="136"/>
      <c r="E3" s="136"/>
      <c r="F3" s="136"/>
      <c r="G3" s="136"/>
      <c r="H3" s="136"/>
      <c r="I3" s="136"/>
      <c r="J3" s="136"/>
      <c r="K3" s="136"/>
      <c r="L3" s="136"/>
      <c r="M3" s="136"/>
      <c r="N3" s="137"/>
    </row>
    <row r="4" spans="1:14" ht="15" customHeight="1">
      <c r="A4" s="138" t="s">
        <v>229</v>
      </c>
      <c r="B4" s="139"/>
      <c r="C4" s="139"/>
      <c r="D4" s="139"/>
      <c r="E4" s="139"/>
      <c r="F4" s="139"/>
      <c r="G4" s="139"/>
      <c r="H4" s="139"/>
      <c r="I4" s="139"/>
      <c r="J4" s="139"/>
      <c r="K4" s="139"/>
      <c r="L4" s="139"/>
      <c r="M4" s="139"/>
      <c r="N4" s="140"/>
    </row>
    <row r="5" spans="1:14" ht="15" customHeight="1">
      <c r="A5" s="138"/>
      <c r="B5" s="139"/>
      <c r="C5" s="139"/>
      <c r="D5" s="139"/>
      <c r="E5" s="139"/>
      <c r="F5" s="139"/>
      <c r="G5" s="139"/>
      <c r="H5" s="139"/>
      <c r="I5" s="139"/>
      <c r="J5" s="139"/>
      <c r="K5" s="139"/>
      <c r="L5" s="139"/>
      <c r="M5" s="139"/>
      <c r="N5" s="140"/>
    </row>
    <row r="6" spans="1:14" ht="15" customHeight="1">
      <c r="A6" s="116"/>
      <c r="B6" s="117"/>
      <c r="C6" s="117"/>
      <c r="D6" s="118"/>
      <c r="E6" s="118"/>
      <c r="F6" s="118"/>
      <c r="G6" s="118"/>
      <c r="H6" s="118"/>
      <c r="I6" s="118"/>
      <c r="J6" s="118"/>
      <c r="K6" s="118"/>
      <c r="L6" s="118"/>
      <c r="M6" s="118"/>
      <c r="N6" s="119"/>
    </row>
    <row r="7" spans="1:14" ht="15" customHeight="1">
      <c r="A7" s="141" t="s">
        <v>158</v>
      </c>
      <c r="B7" s="142"/>
      <c r="C7" s="142"/>
      <c r="D7" s="142" t="s">
        <v>159</v>
      </c>
      <c r="E7" s="142"/>
      <c r="F7" s="142"/>
      <c r="G7" s="143"/>
      <c r="H7" s="144" t="s">
        <v>250</v>
      </c>
      <c r="I7" s="145"/>
      <c r="J7" s="145"/>
      <c r="K7" s="145"/>
      <c r="L7" s="145"/>
      <c r="M7" s="145"/>
      <c r="N7" s="146"/>
    </row>
    <row r="8" spans="1:14" ht="15" customHeight="1">
      <c r="A8" s="147"/>
      <c r="B8" s="148"/>
      <c r="C8" s="148"/>
      <c r="D8" s="148"/>
      <c r="E8" s="148"/>
      <c r="F8" s="148"/>
      <c r="G8" s="149"/>
      <c r="H8" s="144"/>
      <c r="I8" s="145"/>
      <c r="J8" s="145"/>
      <c r="K8" s="145"/>
      <c r="L8" s="145"/>
      <c r="M8" s="145"/>
      <c r="N8" s="146"/>
    </row>
    <row r="9" spans="1:14" ht="15" customHeight="1">
      <c r="A9" s="81">
        <f>AVERAGE(J34:J38)</f>
        <v>0.70833333333333337</v>
      </c>
      <c r="B9" s="82"/>
      <c r="C9" s="82"/>
      <c r="D9" s="81">
        <f>AVERAGE(I34:I38)</f>
        <v>0.29166666666666663</v>
      </c>
      <c r="E9" s="82"/>
      <c r="F9" s="82"/>
      <c r="G9" s="82"/>
      <c r="H9" s="187"/>
      <c r="I9" s="187"/>
      <c r="J9" s="187"/>
      <c r="K9" s="187"/>
      <c r="L9" s="187"/>
      <c r="M9" s="187"/>
      <c r="N9" s="187"/>
    </row>
    <row r="10" spans="1:14" ht="15" customHeight="1">
      <c r="A10" s="84"/>
      <c r="B10" s="85"/>
      <c r="C10" s="85"/>
      <c r="D10" s="84"/>
      <c r="E10" s="85"/>
      <c r="F10" s="85"/>
      <c r="G10" s="85"/>
      <c r="H10" s="187"/>
      <c r="I10" s="187"/>
      <c r="J10" s="187"/>
      <c r="K10" s="187"/>
      <c r="L10" s="187"/>
      <c r="M10" s="187"/>
      <c r="N10" s="187"/>
    </row>
    <row r="11" spans="1:14" ht="15.75" customHeight="1">
      <c r="A11" s="84"/>
      <c r="B11" s="85"/>
      <c r="C11" s="85"/>
      <c r="D11" s="84"/>
      <c r="E11" s="85"/>
      <c r="F11" s="85"/>
      <c r="G11" s="85"/>
      <c r="H11" s="187"/>
      <c r="I11" s="187"/>
      <c r="J11" s="187"/>
      <c r="K11" s="187"/>
      <c r="L11" s="187"/>
      <c r="M11" s="187"/>
      <c r="N11" s="187"/>
    </row>
    <row r="12" spans="1:14" ht="15.75" customHeight="1">
      <c r="A12" s="93"/>
      <c r="B12" s="76"/>
      <c r="C12" s="76"/>
      <c r="D12" s="76"/>
      <c r="E12" s="76"/>
      <c r="F12" s="76"/>
      <c r="G12" s="94"/>
      <c r="H12" s="93"/>
      <c r="I12" s="76"/>
      <c r="J12" s="76"/>
      <c r="K12" s="76"/>
      <c r="L12" s="76"/>
      <c r="M12" s="76"/>
      <c r="N12" s="94"/>
    </row>
    <row r="13" spans="1:14" ht="15" customHeight="1">
      <c r="A13" s="95"/>
      <c r="B13" s="79"/>
      <c r="C13" s="79"/>
      <c r="D13" s="79"/>
      <c r="E13" s="79"/>
      <c r="F13" s="79"/>
      <c r="G13" s="96"/>
      <c r="H13" s="95"/>
      <c r="I13" s="79"/>
      <c r="J13" s="79"/>
      <c r="K13" s="79"/>
      <c r="L13" s="79"/>
      <c r="M13" s="79"/>
      <c r="N13" s="96"/>
    </row>
    <row r="14" spans="1:14" ht="15" customHeight="1">
      <c r="A14" s="42"/>
      <c r="H14" s="37"/>
      <c r="I14" s="37"/>
      <c r="J14" s="37"/>
      <c r="K14" s="38"/>
      <c r="L14" s="38"/>
      <c r="M14" s="38"/>
      <c r="N14" s="40"/>
    </row>
    <row r="15" spans="1:14" ht="15" customHeight="1">
      <c r="A15" s="42"/>
      <c r="H15" s="38"/>
      <c r="I15" s="38"/>
      <c r="J15" s="38"/>
      <c r="K15" s="38"/>
      <c r="L15" s="38"/>
      <c r="M15" s="38"/>
      <c r="N15" s="40"/>
    </row>
    <row r="16" spans="1:14" ht="15" customHeight="1">
      <c r="A16" s="42"/>
      <c r="H16" s="38"/>
      <c r="I16" s="38"/>
      <c r="J16" s="38"/>
      <c r="K16" s="38"/>
      <c r="L16" s="38"/>
      <c r="M16" s="38"/>
      <c r="N16" s="40"/>
    </row>
    <row r="17" spans="1:14" ht="29">
      <c r="A17" s="175"/>
      <c r="B17" s="176" t="s">
        <v>201</v>
      </c>
      <c r="C17" s="176" t="s">
        <v>202</v>
      </c>
      <c r="D17" s="176" t="s">
        <v>203</v>
      </c>
      <c r="E17" s="176" t="s">
        <v>204</v>
      </c>
      <c r="F17" s="176" t="s">
        <v>205</v>
      </c>
      <c r="G17" s="173"/>
      <c r="H17" s="38"/>
      <c r="I17" s="38"/>
      <c r="J17" s="38"/>
      <c r="K17" s="38"/>
      <c r="L17" s="38"/>
      <c r="M17" s="38"/>
      <c r="N17" s="40"/>
    </row>
    <row r="18" spans="1:14" ht="24">
      <c r="A18" s="177" t="s">
        <v>206</v>
      </c>
      <c r="B18" s="178">
        <f>AVERAGE([1]Calculations!$B$5:$C$5)</f>
        <v>0.36666666666666664</v>
      </c>
      <c r="C18" s="178">
        <f>AVERAGE([1]Calculations!$B$6:$C$6)</f>
        <v>0.4</v>
      </c>
      <c r="D18" s="178">
        <f>AVERAGE([1]Calculations!$B$7:$C$7)</f>
        <v>0.56666666666666665</v>
      </c>
      <c r="E18" s="178">
        <f>AVERAGE([1]Calculations!$B$8:$C$8)</f>
        <v>0.3</v>
      </c>
      <c r="F18" s="178">
        <f>AVERAGE([1]Calculations!$B$9:$C$9)</f>
        <v>0.33333333333333331</v>
      </c>
      <c r="G18" s="173"/>
      <c r="H18" s="38"/>
      <c r="I18" s="38"/>
      <c r="J18" s="38"/>
      <c r="K18" s="38"/>
      <c r="L18" s="38"/>
      <c r="M18" s="38"/>
      <c r="N18" s="40"/>
    </row>
    <row r="19" spans="1:14" ht="24">
      <c r="A19" s="177" t="s">
        <v>207</v>
      </c>
      <c r="B19" s="178">
        <f>AVERAGE([1]Calculations!$B15,[1]Calculations!$C15)</f>
        <v>0.56666666666666665</v>
      </c>
      <c r="C19" s="178">
        <f>AVERAGE([1]Calculations!$B16,[1]Calculations!$C16)</f>
        <v>0.60000000000000009</v>
      </c>
      <c r="D19" s="178">
        <f>AVERAGE([1]Calculations!$B17,[1]Calculations!$C17)</f>
        <v>0.76666666666666672</v>
      </c>
      <c r="E19" s="178">
        <f>AVERAGE([1]Calculations!$B18,[1]Calculations!$C18)</f>
        <v>0.5</v>
      </c>
      <c r="F19" s="178">
        <f>AVERAGE([1]Calculations!$B19,[1]Calculations!$C19)</f>
        <v>0.53333333333333344</v>
      </c>
      <c r="G19" s="173"/>
      <c r="H19" s="38"/>
      <c r="I19" s="38"/>
      <c r="J19" s="38"/>
      <c r="K19" s="38"/>
      <c r="L19" s="38"/>
      <c r="M19" s="38"/>
      <c r="N19" s="40"/>
    </row>
    <row r="20" spans="1:14" ht="24">
      <c r="A20" s="177" t="s">
        <v>208</v>
      </c>
      <c r="B20" s="178">
        <f>AVERAGE([1]Calculations!$B20,[1]Calculations!$C20)</f>
        <v>0.66666666666666674</v>
      </c>
      <c r="C20" s="178">
        <f>AVERAGE([1]Calculations!$B21,[1]Calculations!$C21)</f>
        <v>0.70000000000000007</v>
      </c>
      <c r="D20" s="178">
        <f>AVERAGE([1]Calculations!$B22,[1]Calculations!$C22)</f>
        <v>0.8666666666666667</v>
      </c>
      <c r="E20" s="178">
        <f>AVERAGE([1]Calculations!$B23,[1]Calculations!$C23)</f>
        <v>0.60000000000000009</v>
      </c>
      <c r="F20" s="178">
        <f>AVERAGE([1]Calculations!$B24,[1]Calculations!$C24)</f>
        <v>0.6333333333333333</v>
      </c>
      <c r="G20" s="173"/>
      <c r="H20" s="38"/>
      <c r="I20" s="38"/>
      <c r="J20" s="38"/>
      <c r="K20" s="38"/>
      <c r="L20" s="38"/>
      <c r="M20" s="38"/>
      <c r="N20" s="40"/>
    </row>
    <row r="21" spans="1:14" ht="24">
      <c r="A21" s="177" t="s">
        <v>209</v>
      </c>
      <c r="B21" s="178">
        <f>AVERAGE([1]Calculations!$B25,[1]Calculations!$C15)</f>
        <v>0.46666666666666667</v>
      </c>
      <c r="C21" s="178">
        <f>AVERAGE([1]Calculations!$B26,[1]Calculations!$C10)</f>
        <v>0.46666666666666667</v>
      </c>
      <c r="D21" s="178">
        <f>AVERAGE([1]Calculations!$B27,[1]Calculations!$C7)</f>
        <v>0.8666666666666667</v>
      </c>
      <c r="E21" s="178">
        <f>AVERAGE([1]Calculations!$B28,[1]Calculations!$C12)</f>
        <v>0.8666666666666667</v>
      </c>
      <c r="F21" s="178">
        <f>AVERAGE([1]Calculations!$B29,[1]Calculations!$C29)</f>
        <v>6.6666666666666666E-2</v>
      </c>
      <c r="G21" s="173"/>
      <c r="H21" s="38"/>
      <c r="I21" s="38"/>
      <c r="J21" s="38"/>
      <c r="K21" s="38"/>
      <c r="L21" s="38"/>
      <c r="M21" s="38"/>
      <c r="N21" s="40"/>
    </row>
    <row r="22" spans="1:14">
      <c r="A22" s="174"/>
      <c r="B22" s="173"/>
      <c r="C22" s="173"/>
      <c r="D22" s="173"/>
      <c r="E22" s="173"/>
      <c r="F22" s="173"/>
      <c r="G22" s="173"/>
      <c r="H22" s="38"/>
      <c r="I22" s="38"/>
      <c r="J22" s="38"/>
      <c r="K22" s="38"/>
      <c r="L22" s="38"/>
      <c r="M22" s="38"/>
      <c r="N22" s="40"/>
    </row>
    <row r="23" spans="1:14">
      <c r="A23" s="42"/>
      <c r="H23" s="38"/>
      <c r="I23" s="38"/>
      <c r="J23" s="38"/>
      <c r="K23" s="38"/>
      <c r="L23" s="38"/>
      <c r="M23" s="38"/>
      <c r="N23" s="40"/>
    </row>
    <row r="24" spans="1:14">
      <c r="A24" s="42"/>
      <c r="H24" s="38"/>
      <c r="I24" s="38"/>
      <c r="J24" s="38"/>
      <c r="K24" s="38"/>
      <c r="L24" s="38"/>
      <c r="M24" s="38"/>
      <c r="N24" s="40"/>
    </row>
    <row r="25" spans="1:14">
      <c r="A25" s="42"/>
      <c r="H25" s="38"/>
      <c r="I25" s="38"/>
      <c r="J25" s="38"/>
      <c r="K25" s="38"/>
      <c r="L25" s="38"/>
      <c r="M25" s="38"/>
      <c r="N25" s="40"/>
    </row>
    <row r="26" spans="1:14">
      <c r="A26" s="42"/>
      <c r="H26" s="38"/>
      <c r="I26" s="38"/>
      <c r="J26" s="38"/>
      <c r="K26" s="38"/>
      <c r="L26" s="38"/>
      <c r="M26" s="38"/>
      <c r="N26" s="40"/>
    </row>
    <row r="27" spans="1:14">
      <c r="A27" s="42"/>
      <c r="H27" s="38"/>
      <c r="I27" s="38"/>
      <c r="J27" s="38"/>
      <c r="K27" s="38"/>
      <c r="L27" s="38"/>
      <c r="M27" s="38"/>
      <c r="N27" s="40"/>
    </row>
    <row r="28" spans="1:14">
      <c r="A28" s="42"/>
      <c r="H28" s="38"/>
      <c r="I28" s="38"/>
      <c r="J28" s="38"/>
      <c r="K28" s="38"/>
      <c r="L28" s="38"/>
      <c r="M28" s="38"/>
      <c r="N28" s="40"/>
    </row>
    <row r="29" spans="1:14">
      <c r="A29" s="42"/>
      <c r="H29" s="38"/>
      <c r="I29" s="38"/>
      <c r="J29" s="38"/>
      <c r="K29" s="38"/>
      <c r="L29" s="38"/>
      <c r="M29" s="38"/>
      <c r="N29" s="40"/>
    </row>
    <row r="30" spans="1:14">
      <c r="A30" s="42"/>
      <c r="H30" s="38"/>
      <c r="I30" s="38"/>
      <c r="J30" s="38"/>
      <c r="K30" s="38"/>
      <c r="L30" s="38"/>
      <c r="M30" s="38"/>
      <c r="N30" s="40"/>
    </row>
    <row r="31" spans="1:14" ht="12" customHeight="1">
      <c r="A31" s="120" t="s">
        <v>198</v>
      </c>
      <c r="B31" s="121"/>
      <c r="C31" s="121"/>
      <c r="D31" s="122" t="s">
        <v>230</v>
      </c>
      <c r="E31" s="122"/>
      <c r="F31" s="122"/>
      <c r="G31" s="123"/>
      <c r="H31" s="168" t="s">
        <v>199</v>
      </c>
      <c r="I31" s="169"/>
      <c r="J31" s="169"/>
      <c r="K31" s="169"/>
      <c r="L31" s="169" t="s">
        <v>200</v>
      </c>
      <c r="M31" s="169"/>
      <c r="N31" s="171"/>
    </row>
    <row r="32" spans="1:14" ht="15.75" customHeight="1">
      <c r="A32" s="124"/>
      <c r="B32" s="125"/>
      <c r="C32" s="125"/>
      <c r="D32" s="127"/>
      <c r="E32" s="127"/>
      <c r="F32" s="127"/>
      <c r="G32" s="185"/>
      <c r="H32" s="170"/>
      <c r="I32" s="127"/>
      <c r="J32" s="127"/>
      <c r="K32" s="127"/>
      <c r="L32" s="127"/>
      <c r="M32" s="127"/>
      <c r="N32" s="172"/>
    </row>
    <row r="33" spans="1:14" ht="18.75" customHeight="1">
      <c r="A33" s="114"/>
      <c r="B33" s="114"/>
      <c r="C33" s="114"/>
      <c r="D33" s="183" t="s">
        <v>231</v>
      </c>
      <c r="E33" s="183" t="s">
        <v>232</v>
      </c>
      <c r="F33" s="183" t="s">
        <v>233</v>
      </c>
      <c r="G33" s="186">
        <f>(SUMIFS('SECURITY ASSESSMENT CHECKLIST'!F23:F32,'SECURITY ASSESSMENT CHECKLIST'!C23:C32,"YES"))/(SUMIFS('SECURITY ASSESSMENT CHECKLIST'!E23:E32,'SECURITY ASSESSMENT CHECKLIST'!C23:C32,"YES")+SUMIFS('SECURITY ASSESSMENT CHECKLIST'!E23:E32,'SECURITY ASSESSMENT CHECKLIST'!C23:C32,"NO"))</f>
        <v>0.85</v>
      </c>
      <c r="I33" t="s">
        <v>183</v>
      </c>
      <c r="J33" t="s">
        <v>187</v>
      </c>
      <c r="N33" s="70"/>
    </row>
    <row r="34" spans="1:14">
      <c r="A34" s="115" t="s">
        <v>234</v>
      </c>
      <c r="B34" s="115"/>
      <c r="C34" s="115"/>
      <c r="D34" s="182">
        <v>4</v>
      </c>
      <c r="E34" s="182">
        <v>5</v>
      </c>
      <c r="F34" s="182">
        <v>6</v>
      </c>
      <c r="G34" s="186">
        <v>0.75</v>
      </c>
      <c r="H34" s="184" t="s">
        <v>201</v>
      </c>
      <c r="I34" s="66"/>
      <c r="J34" s="66"/>
      <c r="K34" s="66"/>
      <c r="L34" s="58" t="s">
        <v>206</v>
      </c>
      <c r="M34" s="66"/>
      <c r="N34" s="70"/>
    </row>
    <row r="35" spans="1:14">
      <c r="A35" s="115" t="s">
        <v>235</v>
      </c>
      <c r="B35" s="115"/>
      <c r="C35" s="115"/>
      <c r="D35" s="182">
        <v>5</v>
      </c>
      <c r="E35" s="182">
        <v>7</v>
      </c>
      <c r="F35" s="182">
        <v>9</v>
      </c>
      <c r="G35" s="186">
        <v>0.1</v>
      </c>
      <c r="H35" s="184" t="s">
        <v>202</v>
      </c>
      <c r="I35" s="73">
        <f>Protect!C3</f>
        <v>0.45833333333333331</v>
      </c>
      <c r="J35" s="73">
        <f>Protect!C4</f>
        <v>0.54166666666666674</v>
      </c>
      <c r="K35" s="66"/>
      <c r="L35" s="68" t="s">
        <v>207</v>
      </c>
      <c r="M35" s="66"/>
      <c r="N35" s="70"/>
    </row>
    <row r="36" spans="1:14">
      <c r="A36" s="115" t="s">
        <v>236</v>
      </c>
      <c r="B36" s="115"/>
      <c r="C36" s="115"/>
      <c r="D36" s="182">
        <v>6</v>
      </c>
      <c r="E36" s="182">
        <v>8</v>
      </c>
      <c r="F36" s="182">
        <v>8</v>
      </c>
      <c r="G36" s="186">
        <v>0.9</v>
      </c>
      <c r="H36" s="184" t="s">
        <v>203</v>
      </c>
      <c r="I36" s="73">
        <f>Detect!C3</f>
        <v>0.125</v>
      </c>
      <c r="J36" s="73">
        <f>Detect!C4</f>
        <v>0.875</v>
      </c>
      <c r="K36" s="66"/>
      <c r="L36" s="68" t="s">
        <v>208</v>
      </c>
      <c r="M36" s="66"/>
      <c r="N36" s="70"/>
    </row>
    <row r="37" spans="1:14" ht="32">
      <c r="A37" s="115" t="s">
        <v>237</v>
      </c>
      <c r="B37" s="115"/>
      <c r="C37" s="115"/>
      <c r="D37" s="182">
        <v>5</v>
      </c>
      <c r="E37" s="182">
        <v>3</v>
      </c>
      <c r="F37" s="182">
        <v>4</v>
      </c>
      <c r="G37" s="186">
        <v>1</v>
      </c>
      <c r="H37" s="184" t="s">
        <v>204</v>
      </c>
      <c r="I37" s="73"/>
      <c r="J37" s="73"/>
      <c r="K37" s="66"/>
      <c r="L37" s="67" t="s">
        <v>209</v>
      </c>
      <c r="M37" s="66"/>
      <c r="N37" s="70"/>
    </row>
    <row r="38" spans="1:14">
      <c r="A38" s="179" t="s">
        <v>179</v>
      </c>
      <c r="B38" s="180"/>
      <c r="C38" s="181"/>
      <c r="D38" s="182">
        <v>4</v>
      </c>
      <c r="E38" s="182">
        <v>5</v>
      </c>
      <c r="F38" s="182">
        <v>5</v>
      </c>
      <c r="G38" s="186">
        <v>0.95</v>
      </c>
      <c r="H38" s="184" t="s">
        <v>205</v>
      </c>
      <c r="I38" s="73"/>
      <c r="J38" s="73"/>
      <c r="K38" s="66"/>
      <c r="L38" s="66"/>
      <c r="M38" s="66"/>
      <c r="N38" s="70"/>
    </row>
    <row r="39" spans="1:14">
      <c r="A39" s="115" t="s">
        <v>238</v>
      </c>
      <c r="B39" s="115"/>
      <c r="C39" s="115"/>
      <c r="D39" s="182">
        <v>5</v>
      </c>
      <c r="E39" s="182">
        <v>5</v>
      </c>
      <c r="F39" s="182">
        <v>5</v>
      </c>
      <c r="G39" s="186">
        <v>0.65</v>
      </c>
      <c r="H39" s="69"/>
      <c r="I39" s="69"/>
      <c r="J39" s="69"/>
      <c r="K39" s="69"/>
      <c r="L39" s="69"/>
      <c r="M39" s="69"/>
      <c r="N39" s="70"/>
    </row>
    <row r="40" spans="1:14">
      <c r="A40" s="115" t="s">
        <v>239</v>
      </c>
      <c r="B40" s="115"/>
      <c r="C40" s="115"/>
      <c r="D40" s="182">
        <v>12</v>
      </c>
      <c r="E40" s="182">
        <v>5</v>
      </c>
      <c r="F40" s="182">
        <v>7</v>
      </c>
      <c r="G40" s="186">
        <v>0.35</v>
      </c>
      <c r="H40" s="69"/>
      <c r="I40" s="69"/>
      <c r="J40" s="69"/>
      <c r="K40" s="69"/>
      <c r="L40" s="69"/>
      <c r="M40" s="69"/>
      <c r="N40" s="70"/>
    </row>
    <row r="41" spans="1:14">
      <c r="A41" s="115" t="s">
        <v>240</v>
      </c>
      <c r="B41" s="115"/>
      <c r="C41" s="115"/>
      <c r="D41" s="182">
        <v>5</v>
      </c>
      <c r="E41" s="182">
        <v>5</v>
      </c>
      <c r="F41" s="182">
        <v>8</v>
      </c>
      <c r="G41" s="186">
        <v>0.45</v>
      </c>
      <c r="H41" s="69"/>
      <c r="I41" s="69"/>
      <c r="J41" s="69"/>
      <c r="K41" s="69"/>
      <c r="L41" s="69"/>
      <c r="M41" s="69"/>
      <c r="N41" s="70"/>
    </row>
    <row r="42" spans="1:14">
      <c r="A42" s="115" t="s">
        <v>241</v>
      </c>
      <c r="B42" s="115"/>
      <c r="C42" s="115"/>
      <c r="D42" s="182">
        <v>8</v>
      </c>
      <c r="E42" s="182">
        <v>4</v>
      </c>
      <c r="F42" s="182">
        <v>3</v>
      </c>
      <c r="G42" s="186">
        <v>0.6</v>
      </c>
      <c r="H42" s="188" t="s">
        <v>252</v>
      </c>
      <c r="I42" s="189"/>
      <c r="J42" s="189"/>
      <c r="K42" s="189"/>
      <c r="L42" s="189"/>
      <c r="M42" s="189"/>
      <c r="N42" s="190"/>
    </row>
    <row r="43" spans="1:14">
      <c r="A43" s="115" t="s">
        <v>188</v>
      </c>
      <c r="B43" s="115"/>
      <c r="C43" s="115"/>
      <c r="D43" s="182">
        <v>9</v>
      </c>
      <c r="E43" s="182">
        <v>5</v>
      </c>
      <c r="F43" s="182">
        <v>5</v>
      </c>
      <c r="G43" s="186">
        <v>0.7</v>
      </c>
      <c r="H43" s="188"/>
      <c r="I43" s="189"/>
      <c r="J43" s="189"/>
      <c r="K43" s="189"/>
      <c r="L43" s="189"/>
      <c r="M43" s="189"/>
      <c r="N43" s="190"/>
    </row>
    <row r="44" spans="1:14">
      <c r="A44" s="115" t="s">
        <v>225</v>
      </c>
      <c r="B44" s="115"/>
      <c r="C44" s="115"/>
      <c r="D44" s="182">
        <v>7</v>
      </c>
      <c r="E44" s="182">
        <v>6</v>
      </c>
      <c r="F44" s="182">
        <v>5</v>
      </c>
      <c r="G44" s="186">
        <v>0.95</v>
      </c>
      <c r="H44" s="69"/>
      <c r="I44" s="69"/>
      <c r="J44" s="69"/>
      <c r="K44" s="69"/>
      <c r="L44" s="69"/>
      <c r="M44" s="69"/>
      <c r="N44" s="70"/>
    </row>
    <row r="45" spans="1:14">
      <c r="A45" s="115" t="s">
        <v>242</v>
      </c>
      <c r="B45" s="115"/>
      <c r="C45" s="115"/>
      <c r="D45" s="182">
        <v>9</v>
      </c>
      <c r="E45" s="182">
        <v>5</v>
      </c>
      <c r="F45" s="182">
        <v>4</v>
      </c>
      <c r="G45" s="186">
        <v>0.96</v>
      </c>
      <c r="H45" s="69"/>
      <c r="I45" s="69"/>
      <c r="J45" s="69"/>
      <c r="K45" s="69"/>
      <c r="L45" s="69"/>
      <c r="M45" s="69"/>
      <c r="N45" s="70"/>
    </row>
    <row r="46" spans="1:14">
      <c r="A46" s="115" t="s">
        <v>243</v>
      </c>
      <c r="B46" s="115"/>
      <c r="C46" s="115"/>
      <c r="D46" s="182">
        <v>4</v>
      </c>
      <c r="E46" s="182">
        <v>4</v>
      </c>
      <c r="F46" s="182">
        <v>5</v>
      </c>
      <c r="G46" s="186">
        <v>0.92</v>
      </c>
      <c r="H46" s="69"/>
      <c r="I46" s="69"/>
      <c r="J46" s="69"/>
      <c r="K46" s="69"/>
      <c r="L46" s="69"/>
      <c r="M46" s="69"/>
      <c r="N46" s="70"/>
    </row>
    <row r="47" spans="1:14">
      <c r="A47" s="115" t="s">
        <v>244</v>
      </c>
      <c r="B47" s="115"/>
      <c r="C47" s="115"/>
      <c r="D47" s="182">
        <v>3</v>
      </c>
      <c r="E47" s="182">
        <v>5</v>
      </c>
      <c r="F47" s="182">
        <v>12</v>
      </c>
      <c r="G47" s="186">
        <v>0.9</v>
      </c>
      <c r="H47" s="69"/>
      <c r="I47" s="69"/>
      <c r="J47" s="69"/>
      <c r="K47" s="69"/>
      <c r="L47" s="69"/>
      <c r="M47" s="69"/>
      <c r="N47" s="70"/>
    </row>
    <row r="48" spans="1:14">
      <c r="A48" s="115" t="s">
        <v>245</v>
      </c>
      <c r="B48" s="115"/>
      <c r="C48" s="115"/>
      <c r="D48" s="182">
        <v>1</v>
      </c>
      <c r="E48" s="182">
        <v>12</v>
      </c>
      <c r="F48" s="182">
        <v>7</v>
      </c>
      <c r="G48" s="186">
        <v>0.85</v>
      </c>
      <c r="H48" s="69"/>
      <c r="I48" s="69"/>
      <c r="J48" s="69"/>
      <c r="K48" s="69"/>
      <c r="L48" s="69"/>
      <c r="M48" s="69"/>
      <c r="N48" s="70"/>
    </row>
    <row r="49" spans="1:14">
      <c r="A49" s="115" t="s">
        <v>246</v>
      </c>
      <c r="B49" s="115"/>
      <c r="C49" s="115"/>
      <c r="D49" s="182">
        <v>9</v>
      </c>
      <c r="E49" s="182">
        <v>7</v>
      </c>
      <c r="F49" s="182">
        <v>8</v>
      </c>
      <c r="G49" s="186">
        <v>0.8</v>
      </c>
      <c r="H49" s="69"/>
      <c r="I49" s="69"/>
      <c r="J49" s="69"/>
      <c r="K49" s="69"/>
      <c r="L49" s="69"/>
      <c r="M49" s="69"/>
      <c r="N49" s="70"/>
    </row>
    <row r="50" spans="1:14">
      <c r="A50" s="115" t="s">
        <v>247</v>
      </c>
      <c r="B50" s="115"/>
      <c r="C50" s="115"/>
      <c r="D50" s="182">
        <v>5</v>
      </c>
      <c r="E50" s="182">
        <v>8</v>
      </c>
      <c r="F50" s="182">
        <v>2</v>
      </c>
      <c r="G50" s="186">
        <v>0.75</v>
      </c>
      <c r="H50" s="69"/>
      <c r="I50" s="69"/>
      <c r="J50" s="69"/>
      <c r="K50" s="69"/>
      <c r="L50" s="69"/>
      <c r="M50" s="69"/>
      <c r="N50" s="70"/>
    </row>
    <row r="51" spans="1:14">
      <c r="A51" s="115" t="s">
        <v>248</v>
      </c>
      <c r="B51" s="115"/>
      <c r="C51" s="115"/>
      <c r="D51" s="182">
        <v>2</v>
      </c>
      <c r="E51" s="182">
        <v>3</v>
      </c>
      <c r="F51" s="182">
        <v>4</v>
      </c>
      <c r="G51" s="186">
        <v>0.2</v>
      </c>
      <c r="H51" s="69"/>
      <c r="I51" s="69"/>
      <c r="J51" s="69"/>
      <c r="K51" s="69"/>
      <c r="L51" s="69"/>
      <c r="M51" s="69"/>
      <c r="N51" s="70"/>
    </row>
    <row r="52" spans="1:14">
      <c r="A52" s="115" t="s">
        <v>249</v>
      </c>
      <c r="B52" s="115"/>
      <c r="C52" s="115"/>
      <c r="D52" s="182">
        <v>4</v>
      </c>
      <c r="E52" s="182">
        <v>5</v>
      </c>
      <c r="F52" s="182">
        <v>4</v>
      </c>
      <c r="G52" s="186">
        <v>0.1</v>
      </c>
      <c r="H52" s="69"/>
      <c r="I52" s="69"/>
      <c r="J52" s="69"/>
      <c r="K52" s="69"/>
      <c r="L52" s="69"/>
      <c r="M52" s="69"/>
      <c r="N52" s="70"/>
    </row>
    <row r="53" spans="1:14">
      <c r="A53" s="115" t="s">
        <v>248</v>
      </c>
      <c r="B53" s="115"/>
      <c r="C53" s="115"/>
      <c r="D53" s="182">
        <v>4</v>
      </c>
      <c r="E53" s="182">
        <v>5</v>
      </c>
      <c r="F53" s="182">
        <v>5</v>
      </c>
      <c r="G53" s="186">
        <v>0</v>
      </c>
      <c r="H53" s="74"/>
      <c r="I53" s="71"/>
      <c r="J53" s="71"/>
      <c r="K53" s="71"/>
      <c r="L53" s="71"/>
      <c r="M53" s="71"/>
      <c r="N53" s="72"/>
    </row>
    <row r="54" spans="1:14" ht="15" customHeight="1">
      <c r="A54" s="120" t="s">
        <v>145</v>
      </c>
      <c r="B54" s="121"/>
      <c r="C54" s="121"/>
      <c r="D54" s="121"/>
      <c r="E54" s="121"/>
      <c r="F54" s="121"/>
      <c r="G54" s="126"/>
      <c r="H54" s="120" t="s">
        <v>157</v>
      </c>
      <c r="I54" s="121"/>
      <c r="J54" s="121"/>
      <c r="K54" s="121"/>
      <c r="L54" s="121"/>
      <c r="M54" s="121"/>
      <c r="N54" s="131"/>
    </row>
    <row r="55" spans="1:14" ht="15" customHeight="1">
      <c r="A55" s="128"/>
      <c r="B55" s="129"/>
      <c r="C55" s="129"/>
      <c r="D55" s="129"/>
      <c r="E55" s="129"/>
      <c r="F55" s="129"/>
      <c r="G55" s="130"/>
      <c r="H55" s="128"/>
      <c r="I55" s="129"/>
      <c r="J55" s="129"/>
      <c r="K55" s="129"/>
      <c r="L55" s="129"/>
      <c r="M55" s="129"/>
      <c r="N55" s="130"/>
    </row>
    <row r="56" spans="1:14" ht="15" customHeight="1">
      <c r="A56" s="81">
        <v>0.95</v>
      </c>
      <c r="B56" s="82"/>
      <c r="C56" s="83"/>
      <c r="D56" s="38"/>
      <c r="E56" s="38"/>
      <c r="F56" s="38"/>
      <c r="G56" s="40"/>
      <c r="H56" s="38"/>
      <c r="I56" s="38"/>
      <c r="J56" s="38"/>
      <c r="K56" s="38"/>
      <c r="L56" s="38"/>
      <c r="M56" s="38"/>
      <c r="N56" s="40"/>
    </row>
    <row r="57" spans="1:14" ht="15" customHeight="1">
      <c r="A57" s="84"/>
      <c r="B57" s="85"/>
      <c r="C57" s="86"/>
      <c r="D57" s="38"/>
      <c r="E57" s="38"/>
      <c r="F57" s="38"/>
      <c r="G57" s="40"/>
      <c r="H57" s="38"/>
      <c r="I57" s="38"/>
      <c r="J57" s="38"/>
      <c r="K57" s="38"/>
      <c r="L57" s="38"/>
      <c r="M57" s="38"/>
      <c r="N57" s="40"/>
    </row>
    <row r="58" spans="1:14" ht="15" customHeight="1">
      <c r="A58" s="84"/>
      <c r="B58" s="85"/>
      <c r="C58" s="86"/>
      <c r="D58" s="38"/>
      <c r="E58" s="38"/>
      <c r="F58" s="38"/>
      <c r="G58" s="40"/>
      <c r="H58" s="38"/>
      <c r="I58" s="38"/>
      <c r="J58" s="38"/>
      <c r="K58" s="38"/>
      <c r="L58" s="38"/>
      <c r="M58" s="38"/>
      <c r="N58" s="40"/>
    </row>
    <row r="59" spans="1:14" ht="15" customHeight="1">
      <c r="A59" s="84"/>
      <c r="B59" s="85"/>
      <c r="C59" s="86"/>
      <c r="D59" s="38"/>
      <c r="E59" s="38"/>
      <c r="F59" s="38"/>
      <c r="G59" s="40"/>
      <c r="H59" s="38"/>
      <c r="I59" s="38"/>
      <c r="J59" s="38"/>
      <c r="K59" s="38"/>
      <c r="L59" s="38"/>
      <c r="M59" s="38"/>
      <c r="N59" s="40"/>
    </row>
    <row r="60" spans="1:14" ht="15" customHeight="1">
      <c r="A60" s="75" t="s">
        <v>251</v>
      </c>
      <c r="B60" s="76"/>
      <c r="C60" s="77"/>
      <c r="D60" s="38"/>
      <c r="E60" s="38"/>
      <c r="F60" s="38"/>
      <c r="G60" s="40"/>
      <c r="H60" s="38"/>
      <c r="I60" s="38"/>
      <c r="J60" s="38"/>
      <c r="K60" s="38"/>
      <c r="L60" s="38"/>
      <c r="M60" s="38"/>
      <c r="N60" s="40"/>
    </row>
    <row r="61" spans="1:14" ht="15" customHeight="1">
      <c r="A61" s="78"/>
      <c r="B61" s="79"/>
      <c r="C61" s="80"/>
      <c r="D61" s="46"/>
      <c r="E61" s="46"/>
      <c r="F61" s="46"/>
      <c r="G61" s="47"/>
      <c r="H61" s="39"/>
      <c r="I61" s="39"/>
      <c r="J61" s="39"/>
      <c r="K61" s="39"/>
      <c r="L61" s="39"/>
      <c r="M61" s="39"/>
      <c r="N61" s="45"/>
    </row>
    <row r="62" spans="1:14" ht="15" customHeight="1">
      <c r="A62" s="41"/>
      <c r="B62" s="37"/>
      <c r="C62" s="37"/>
      <c r="D62" s="37"/>
      <c r="E62" s="37"/>
      <c r="F62" s="37"/>
      <c r="G62" s="37"/>
      <c r="H62" s="37"/>
      <c r="I62" s="37"/>
      <c r="J62" s="37"/>
      <c r="K62" s="37"/>
      <c r="L62" s="37"/>
      <c r="M62" s="37"/>
      <c r="N62" s="44"/>
    </row>
    <row r="63" spans="1:14" ht="15" customHeight="1">
      <c r="A63" s="42"/>
      <c r="B63" s="38"/>
      <c r="C63" s="38"/>
      <c r="D63" s="38"/>
      <c r="E63" s="38"/>
      <c r="F63" s="38"/>
      <c r="G63" s="38"/>
      <c r="H63" s="38"/>
      <c r="I63" s="38"/>
      <c r="J63" s="38"/>
      <c r="K63" s="38"/>
      <c r="L63" s="38"/>
      <c r="M63" s="38"/>
      <c r="N63" s="40"/>
    </row>
    <row r="64" spans="1:14">
      <c r="A64" s="42"/>
      <c r="B64" s="38"/>
      <c r="C64" s="38"/>
      <c r="D64" s="38"/>
      <c r="E64" s="38"/>
      <c r="F64" s="38"/>
      <c r="G64" s="38"/>
      <c r="H64" s="38"/>
      <c r="I64" s="38"/>
      <c r="J64" s="38"/>
      <c r="K64" s="38"/>
      <c r="L64" s="38"/>
      <c r="M64" s="38"/>
      <c r="N64" s="40"/>
    </row>
    <row r="65" spans="1:14">
      <c r="A65" s="42"/>
      <c r="B65" s="38"/>
      <c r="C65" s="38"/>
      <c r="D65" s="38"/>
      <c r="E65" s="38"/>
      <c r="F65" s="38"/>
      <c r="G65" s="38"/>
      <c r="H65" s="38"/>
      <c r="I65" s="38"/>
      <c r="J65" s="38"/>
      <c r="K65" s="38"/>
      <c r="L65" s="38"/>
      <c r="M65" s="38"/>
      <c r="N65" s="40"/>
    </row>
    <row r="66" spans="1:14">
      <c r="A66" s="42"/>
      <c r="B66" s="38"/>
      <c r="C66" s="38"/>
      <c r="D66" s="38"/>
      <c r="E66" s="38"/>
      <c r="F66" s="38"/>
      <c r="G66" s="38"/>
      <c r="H66" s="38"/>
      <c r="I66" s="38"/>
      <c r="J66" s="38"/>
      <c r="K66" s="38"/>
      <c r="L66" s="38"/>
      <c r="M66" s="38"/>
      <c r="N66" s="40"/>
    </row>
    <row r="67" spans="1:14">
      <c r="A67" s="42"/>
      <c r="B67" s="38"/>
      <c r="C67" s="38"/>
      <c r="D67" s="38"/>
      <c r="E67" s="38"/>
      <c r="F67" s="38"/>
      <c r="G67" s="38"/>
      <c r="H67" s="38"/>
      <c r="I67" s="38"/>
      <c r="J67" s="38"/>
      <c r="K67" s="38"/>
      <c r="L67" s="38"/>
      <c r="M67" s="38"/>
      <c r="N67" s="40"/>
    </row>
    <row r="68" spans="1:14">
      <c r="A68" s="43"/>
      <c r="B68" s="39"/>
      <c r="C68" s="39"/>
      <c r="D68" s="39"/>
      <c r="E68" s="39"/>
      <c r="F68" s="39"/>
      <c r="G68" s="39"/>
      <c r="H68" s="39"/>
      <c r="I68" s="39"/>
      <c r="J68" s="39"/>
      <c r="K68" s="56"/>
      <c r="L68" s="56"/>
      <c r="M68" s="56"/>
      <c r="N68" s="57"/>
    </row>
    <row r="69" spans="1:14">
      <c r="A69" s="150" t="s">
        <v>146</v>
      </c>
      <c r="B69" s="151"/>
      <c r="C69" s="151"/>
      <c r="D69" s="151"/>
      <c r="E69" s="152"/>
      <c r="F69" s="153" t="s">
        <v>155</v>
      </c>
      <c r="G69" s="154"/>
      <c r="H69" s="154"/>
      <c r="I69" s="154"/>
      <c r="J69" s="155"/>
      <c r="K69" s="156" t="s">
        <v>152</v>
      </c>
      <c r="L69" s="157"/>
      <c r="M69" s="158" t="s">
        <v>156</v>
      </c>
      <c r="N69" s="159"/>
    </row>
    <row r="70" spans="1:14">
      <c r="A70" s="87"/>
      <c r="B70" s="88"/>
      <c r="C70" s="88"/>
      <c r="D70" s="88"/>
      <c r="E70" s="89"/>
      <c r="F70" s="48" t="s">
        <v>5</v>
      </c>
      <c r="G70" s="49" t="s">
        <v>141</v>
      </c>
      <c r="H70" s="50" t="s">
        <v>142</v>
      </c>
      <c r="I70" s="51" t="s">
        <v>143</v>
      </c>
      <c r="J70" s="52" t="s">
        <v>144</v>
      </c>
      <c r="K70" s="160" t="s">
        <v>154</v>
      </c>
      <c r="L70" s="161"/>
      <c r="M70" s="162"/>
      <c r="N70" s="163"/>
    </row>
    <row r="71" spans="1:14">
      <c r="A71" s="90"/>
      <c r="B71" s="91"/>
      <c r="C71" s="91"/>
      <c r="D71" s="91"/>
      <c r="E71" s="92"/>
      <c r="F71" s="53" t="s">
        <v>153</v>
      </c>
      <c r="G71" s="54" t="s">
        <v>147</v>
      </c>
      <c r="H71" s="54" t="s">
        <v>148</v>
      </c>
      <c r="I71" s="54" t="s">
        <v>149</v>
      </c>
      <c r="J71" s="55" t="s">
        <v>150</v>
      </c>
      <c r="K71" s="164" t="s">
        <v>151</v>
      </c>
      <c r="L71" s="165"/>
      <c r="M71" s="166"/>
      <c r="N71" s="167"/>
    </row>
  </sheetData>
  <mergeCells count="49">
    <mergeCell ref="H42:N43"/>
    <mergeCell ref="A38:C38"/>
    <mergeCell ref="A39:C39"/>
    <mergeCell ref="A33:C33"/>
    <mergeCell ref="A46:C46"/>
    <mergeCell ref="A47:C47"/>
    <mergeCell ref="A1:N3"/>
    <mergeCell ref="H7:N8"/>
    <mergeCell ref="H12:N13"/>
    <mergeCell ref="A35:C35"/>
    <mergeCell ref="A36:C36"/>
    <mergeCell ref="A37:C37"/>
    <mergeCell ref="A4:N5"/>
    <mergeCell ref="B6:C6"/>
    <mergeCell ref="A12:G13"/>
    <mergeCell ref="A7:C8"/>
    <mergeCell ref="D7:G8"/>
    <mergeCell ref="A9:C11"/>
    <mergeCell ref="A34:C34"/>
    <mergeCell ref="D9:G11"/>
    <mergeCell ref="H31:K32"/>
    <mergeCell ref="L31:N32"/>
    <mergeCell ref="A31:C32"/>
    <mergeCell ref="D31:F32"/>
    <mergeCell ref="A70:E71"/>
    <mergeCell ref="K69:L69"/>
    <mergeCell ref="K70:L70"/>
    <mergeCell ref="K71:L71"/>
    <mergeCell ref="M69:N69"/>
    <mergeCell ref="M70:N70"/>
    <mergeCell ref="M71:N71"/>
    <mergeCell ref="H54:N55"/>
    <mergeCell ref="F69:J69"/>
    <mergeCell ref="A69:E69"/>
    <mergeCell ref="A60:C61"/>
    <mergeCell ref="A56:C59"/>
    <mergeCell ref="A44:C44"/>
    <mergeCell ref="A45:C45"/>
    <mergeCell ref="A53:C53"/>
    <mergeCell ref="A54:G55"/>
    <mergeCell ref="A40:C40"/>
    <mergeCell ref="A41:C41"/>
    <mergeCell ref="A42:C42"/>
    <mergeCell ref="A43:C43"/>
    <mergeCell ref="A48:C48"/>
    <mergeCell ref="A49:C49"/>
    <mergeCell ref="A50:C50"/>
    <mergeCell ref="A51:C51"/>
    <mergeCell ref="A52:C52"/>
  </mergeCells>
  <conditionalFormatting sqref="G33">
    <cfRule type="cellIs" dxfId="50" priority="14" operator="between">
      <formula>91%</formula>
      <formula>100%</formula>
    </cfRule>
    <cfRule type="cellIs" dxfId="49" priority="15" operator="between">
      <formula>81%</formula>
      <formula>90%</formula>
    </cfRule>
    <cfRule type="cellIs" dxfId="48" priority="16" operator="between">
      <formula>51%</formula>
      <formula>80%</formula>
    </cfRule>
    <cfRule type="cellIs" dxfId="47" priority="17" operator="between">
      <formula>0%</formula>
      <formula>50%</formula>
    </cfRule>
  </conditionalFormatting>
  <conditionalFormatting sqref="A9 A56">
    <cfRule type="cellIs" dxfId="46" priority="10" operator="between">
      <formula>91%</formula>
      <formula>100%</formula>
    </cfRule>
    <cfRule type="cellIs" dxfId="45" priority="11" operator="between">
      <formula>81%</formula>
      <formula>90%</formula>
    </cfRule>
    <cfRule type="cellIs" dxfId="44" priority="12" operator="between">
      <formula>51%</formula>
      <formula>80%</formula>
    </cfRule>
    <cfRule type="cellIs" dxfId="43" priority="13" operator="between">
      <formula>0%</formula>
      <formula>50%</formula>
    </cfRule>
  </conditionalFormatting>
  <conditionalFormatting sqref="D9">
    <cfRule type="cellIs" dxfId="42" priority="6" operator="between">
      <formula>91%</formula>
      <formula>100%</formula>
    </cfRule>
    <cfRule type="cellIs" dxfId="41" priority="7" operator="between">
      <formula>81%</formula>
      <formula>90%</formula>
    </cfRule>
    <cfRule type="cellIs" dxfId="40" priority="8" operator="between">
      <formula>51%</formula>
      <formula>80%</formula>
    </cfRule>
    <cfRule type="cellIs" dxfId="39" priority="9" operator="between">
      <formula>0%</formula>
      <formula>50%</formula>
    </cfRule>
  </conditionalFormatting>
  <conditionalFormatting sqref="G34:G53">
    <cfRule type="cellIs" dxfId="23" priority="2" operator="between">
      <formula>91%</formula>
      <formula>100%</formula>
    </cfRule>
    <cfRule type="cellIs" dxfId="22" priority="3" operator="between">
      <formula>81%</formula>
      <formula>90%</formula>
    </cfRule>
    <cfRule type="cellIs" dxfId="21" priority="4" operator="between">
      <formula>51%</formula>
      <formula>80%</formula>
    </cfRule>
    <cfRule type="cellIs" dxfId="20" priority="5" operator="between">
      <formula>0%</formula>
      <formula>50%</formula>
    </cfRule>
  </conditionalFormatting>
  <conditionalFormatting sqref="B18:F21">
    <cfRule type="colorScale" priority="1">
      <colorScale>
        <cfvo type="min"/>
        <cfvo type="percentile" val="50"/>
        <cfvo type="max"/>
        <color rgb="FF63BE7B"/>
        <color rgb="FFFFEB84"/>
        <color rgb="FFF8696B"/>
      </colorScale>
    </cfRule>
  </conditionalFormatting>
  <pageMargins left="0.7" right="0.7" top="0.75" bottom="0.75" header="0.3" footer="0.3"/>
  <pageSetup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C0D05-3D54-0444-BB0B-9442F1A02C36}">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D62F-CB3C-6241-B110-F8D0E8F9408B}">
  <dimension ref="A1:S212"/>
  <sheetViews>
    <sheetView tabSelected="1" zoomScale="120" zoomScaleNormal="120" workbookViewId="0">
      <selection activeCell="G1" sqref="G1"/>
    </sheetView>
  </sheetViews>
  <sheetFormatPr baseColWidth="10" defaultRowHeight="15"/>
  <cols>
    <col min="1" max="1" width="10.83203125" style="59"/>
    <col min="2" max="2" width="15.33203125" style="59" customWidth="1"/>
    <col min="3" max="5" width="10.83203125" style="59"/>
    <col min="6" max="6" width="23.6640625" style="59" customWidth="1"/>
    <col min="7" max="7" width="20.83203125" style="59" customWidth="1"/>
    <col min="8" max="9" width="10.83203125" style="59"/>
    <col min="10" max="10" width="12.5" style="59" customWidth="1"/>
    <col min="11" max="11" width="16.6640625" style="59" customWidth="1"/>
    <col min="12" max="12" width="10.83203125" style="59"/>
    <col min="13" max="13" width="12.83203125" style="59" customWidth="1"/>
    <col min="14" max="16384" width="10.83203125" style="59"/>
  </cols>
  <sheetData>
    <row r="1" spans="1:19">
      <c r="A1" s="194"/>
      <c r="B1" s="194"/>
      <c r="C1" s="194"/>
      <c r="D1" s="194"/>
      <c r="H1" s="196" t="s">
        <v>253</v>
      </c>
      <c r="I1" s="196"/>
      <c r="J1" s="196"/>
      <c r="K1" s="196"/>
      <c r="L1" s="196"/>
      <c r="M1" s="196"/>
      <c r="N1" s="196"/>
      <c r="O1" s="196"/>
      <c r="P1" s="196"/>
      <c r="Q1" s="196"/>
      <c r="R1" s="196"/>
      <c r="S1" s="196"/>
    </row>
    <row r="2" spans="1:19">
      <c r="A2" s="194"/>
      <c r="B2" s="194"/>
      <c r="C2" s="194"/>
      <c r="D2" s="194"/>
      <c r="H2" s="196"/>
      <c r="I2" s="196"/>
      <c r="J2" s="196"/>
      <c r="K2" s="196"/>
      <c r="L2" s="196"/>
      <c r="M2" s="196"/>
      <c r="N2" s="196"/>
      <c r="O2" s="196"/>
      <c r="P2" s="196"/>
      <c r="Q2" s="196"/>
      <c r="R2" s="196"/>
      <c r="S2" s="196"/>
    </row>
    <row r="3" spans="1:19" ht="34">
      <c r="A3" s="194"/>
      <c r="B3" s="193" t="s">
        <v>254</v>
      </c>
      <c r="C3" s="186">
        <f>AVERAGE(Q15:Q100)</f>
        <v>0.45833333333333331</v>
      </c>
      <c r="D3" s="195"/>
      <c r="H3" s="196"/>
      <c r="I3" s="196"/>
      <c r="J3" s="196"/>
      <c r="K3" s="196"/>
      <c r="L3" s="196"/>
      <c r="M3" s="196"/>
      <c r="N3" s="196"/>
      <c r="O3" s="196"/>
      <c r="P3" s="196"/>
      <c r="Q3" s="196"/>
      <c r="R3" s="196"/>
      <c r="S3" s="196"/>
    </row>
    <row r="4" spans="1:19" ht="34">
      <c r="A4" s="194"/>
      <c r="B4" s="193" t="s">
        <v>255</v>
      </c>
      <c r="C4" s="186">
        <f>1-C3</f>
        <v>0.54166666666666674</v>
      </c>
      <c r="D4" s="195"/>
      <c r="H4" s="196"/>
      <c r="I4" s="196"/>
      <c r="J4" s="196"/>
      <c r="K4" s="196"/>
      <c r="L4" s="196"/>
      <c r="M4" s="196"/>
      <c r="N4" s="196"/>
      <c r="O4" s="196"/>
      <c r="P4" s="196"/>
      <c r="Q4" s="196"/>
      <c r="R4" s="196"/>
      <c r="S4" s="196"/>
    </row>
    <row r="5" spans="1:19">
      <c r="A5" s="194"/>
      <c r="B5" s="194"/>
      <c r="C5" s="194"/>
      <c r="D5" s="194"/>
      <c r="H5" s="196"/>
      <c r="I5" s="196"/>
      <c r="J5" s="196"/>
      <c r="K5" s="196"/>
      <c r="L5" s="196"/>
      <c r="M5" s="196"/>
      <c r="N5" s="196"/>
      <c r="O5" s="196"/>
      <c r="P5" s="196"/>
      <c r="Q5" s="196"/>
      <c r="R5" s="196"/>
      <c r="S5" s="196"/>
    </row>
    <row r="6" spans="1:19">
      <c r="A6" s="194"/>
      <c r="B6" s="194"/>
      <c r="C6" s="194"/>
      <c r="D6" s="194"/>
      <c r="H6" s="196"/>
      <c r="I6" s="196"/>
      <c r="J6" s="196"/>
      <c r="K6" s="196"/>
      <c r="L6" s="196"/>
      <c r="M6" s="196"/>
      <c r="N6" s="196"/>
      <c r="O6" s="196"/>
      <c r="P6" s="196"/>
      <c r="Q6" s="196"/>
      <c r="R6" s="196"/>
      <c r="S6" s="196"/>
    </row>
    <row r="7" spans="1:19">
      <c r="A7" s="194"/>
      <c r="B7" s="194"/>
      <c r="C7" s="194"/>
      <c r="D7" s="194"/>
      <c r="H7" s="196"/>
      <c r="I7" s="196"/>
      <c r="J7" s="196"/>
      <c r="K7" s="196"/>
      <c r="L7" s="196"/>
      <c r="M7" s="196"/>
      <c r="N7" s="196"/>
      <c r="O7" s="196"/>
      <c r="P7" s="196"/>
      <c r="Q7" s="196"/>
      <c r="R7" s="196"/>
      <c r="S7" s="196"/>
    </row>
    <row r="8" spans="1:19">
      <c r="A8" s="194"/>
      <c r="B8" s="194"/>
      <c r="C8" s="194"/>
      <c r="D8" s="194"/>
      <c r="H8" s="196"/>
      <c r="I8" s="196"/>
      <c r="J8" s="196"/>
      <c r="K8" s="196"/>
      <c r="L8" s="196"/>
      <c r="M8" s="196"/>
      <c r="N8" s="196"/>
      <c r="O8" s="196"/>
      <c r="P8" s="196"/>
      <c r="Q8" s="196"/>
      <c r="R8" s="196"/>
      <c r="S8" s="196"/>
    </row>
    <row r="9" spans="1:19">
      <c r="A9" s="194"/>
      <c r="B9" s="194"/>
      <c r="C9" s="194"/>
      <c r="D9" s="194"/>
      <c r="H9" s="196"/>
      <c r="I9" s="196"/>
      <c r="J9" s="196"/>
      <c r="K9" s="196"/>
      <c r="L9" s="196"/>
      <c r="M9" s="196"/>
      <c r="N9" s="196"/>
      <c r="O9" s="196"/>
      <c r="P9" s="196"/>
      <c r="Q9" s="196"/>
      <c r="R9" s="196"/>
      <c r="S9" s="196"/>
    </row>
    <row r="10" spans="1:19">
      <c r="A10" s="194"/>
      <c r="B10" s="194"/>
      <c r="C10" s="194"/>
      <c r="D10" s="194"/>
      <c r="H10" s="196"/>
      <c r="I10" s="196"/>
      <c r="J10" s="196"/>
      <c r="K10" s="196"/>
      <c r="L10" s="196"/>
      <c r="M10" s="196"/>
      <c r="N10" s="196"/>
      <c r="O10" s="196"/>
      <c r="P10" s="196"/>
      <c r="Q10" s="196"/>
      <c r="R10" s="196"/>
      <c r="S10" s="196"/>
    </row>
    <row r="11" spans="1:19">
      <c r="A11" s="194"/>
      <c r="B11" s="194"/>
      <c r="C11" s="194"/>
      <c r="D11" s="194"/>
      <c r="H11" s="196"/>
      <c r="I11" s="196"/>
      <c r="J11" s="196"/>
      <c r="K11" s="196"/>
      <c r="L11" s="196"/>
      <c r="M11" s="196"/>
      <c r="N11" s="196"/>
      <c r="O11" s="196"/>
      <c r="P11" s="196"/>
      <c r="Q11" s="196"/>
      <c r="R11" s="196"/>
      <c r="S11" s="196"/>
    </row>
    <row r="12" spans="1:19">
      <c r="A12" s="194"/>
      <c r="B12" s="194"/>
      <c r="C12" s="194"/>
      <c r="D12" s="194"/>
      <c r="H12" s="196"/>
      <c r="I12" s="196"/>
      <c r="J12" s="196"/>
      <c r="K12" s="196"/>
      <c r="L12" s="196"/>
      <c r="M12" s="196"/>
      <c r="N12" s="196"/>
      <c r="O12" s="196"/>
      <c r="P12" s="196"/>
      <c r="Q12" s="196"/>
      <c r="R12" s="196"/>
      <c r="S12" s="196"/>
    </row>
    <row r="13" spans="1:19">
      <c r="A13" s="194"/>
      <c r="B13" s="194"/>
      <c r="C13" s="194"/>
      <c r="D13" s="194"/>
      <c r="H13" s="196"/>
      <c r="I13" s="196"/>
      <c r="J13" s="196"/>
      <c r="K13" s="196"/>
      <c r="L13" s="196"/>
      <c r="M13" s="196"/>
      <c r="N13" s="196"/>
      <c r="O13" s="196"/>
      <c r="P13" s="196"/>
      <c r="Q13" s="196"/>
      <c r="R13" s="196"/>
      <c r="S13" s="196"/>
    </row>
    <row r="14" spans="1:19" ht="34">
      <c r="A14" s="194"/>
      <c r="B14" s="65" t="s">
        <v>160</v>
      </c>
      <c r="C14" s="65" t="s">
        <v>161</v>
      </c>
      <c r="D14" s="65" t="s">
        <v>162</v>
      </c>
      <c r="E14" s="65" t="s">
        <v>166</v>
      </c>
      <c r="F14" s="65" t="s">
        <v>167</v>
      </c>
      <c r="G14" s="65" t="s">
        <v>184</v>
      </c>
      <c r="H14" s="65" t="s">
        <v>177</v>
      </c>
      <c r="I14" s="65" t="s">
        <v>197</v>
      </c>
      <c r="J14" s="65" t="s">
        <v>169</v>
      </c>
      <c r="K14" s="65" t="s">
        <v>168</v>
      </c>
      <c r="L14" s="65" t="s">
        <v>210</v>
      </c>
      <c r="M14" s="65"/>
      <c r="N14" s="65"/>
      <c r="O14" s="65"/>
      <c r="P14" s="65"/>
      <c r="Q14" s="65" t="s">
        <v>183</v>
      </c>
      <c r="R14" s="65" t="s">
        <v>187</v>
      </c>
      <c r="S14" s="65"/>
    </row>
    <row r="15" spans="1:19" ht="96">
      <c r="A15" s="194"/>
      <c r="B15" s="59" t="s">
        <v>163</v>
      </c>
      <c r="C15" s="59" t="s">
        <v>164</v>
      </c>
      <c r="D15" s="61" t="s">
        <v>180</v>
      </c>
      <c r="E15" s="61">
        <v>1</v>
      </c>
      <c r="F15" s="59" t="s">
        <v>165</v>
      </c>
      <c r="G15" s="191">
        <v>0.6</v>
      </c>
      <c r="H15" s="59" t="s">
        <v>178</v>
      </c>
      <c r="I15" s="59" t="s">
        <v>189</v>
      </c>
      <c r="J15" s="60" t="s">
        <v>170</v>
      </c>
      <c r="K15" s="59" t="s">
        <v>171</v>
      </c>
      <c r="Q15" s="192">
        <f t="shared" ref="Q15:Q20" si="0">IF(K15="Implemented",0.25,IF(K15="Implemented and maintained ",0.5,IF(K15="Implemented, maintained, and monitored",0.75,IF(K15="Implemented, maintained, monitored, and reviewed",1,IF(K15="Not implemented",0,"")))))</f>
        <v>0.25</v>
      </c>
      <c r="R15" s="192">
        <f>1-Q15</f>
        <v>0.75</v>
      </c>
      <c r="S15" s="191" t="str">
        <f t="shared" ref="S15:S20" si="1">IF(AND(G15&gt;=0.8,Q15&lt;=50%),"Risk is high",IF(AND(G15&gt;=0.8,Q15&gt;50%,Q15&lt;=75%),"Risk is acceptable - can be improved",IF(AND(G15&gt;=0.8,Q15&gt;75%),"No risk",IF(AND(G15&gt;=0.4,G15&lt;=0.7,Q15&lt;50%),"Risk is high",IF(AND(G15&gt;=0.4,G15&lt;=0.7,Q15&gt;=50%,Q15&lt;=75%),"Risk is acceptable - can be improved",IF(AND(G15&gt;=0.4,G15&lt;=0.7,Q15&gt;75%),"No risk",IF(AND(G15&lt;=0.3,Q15&lt;50%),"Risk is high",IF(AND(G15&lt;=0.3,Q15&gt;=50%,Q15&lt;=75%),"Risk is acceptable - can be improved",IF(AND(G15&lt;=0.3,Q15&gt;75%),"No risk","Not valid")))))))))</f>
        <v>Risk is high</v>
      </c>
    </row>
    <row r="16" spans="1:19" ht="144">
      <c r="A16" s="194"/>
      <c r="B16" s="59" t="s">
        <v>179</v>
      </c>
      <c r="D16" s="61" t="s">
        <v>180</v>
      </c>
      <c r="E16" s="61">
        <v>1</v>
      </c>
      <c r="F16" s="59" t="s">
        <v>181</v>
      </c>
      <c r="G16" s="191">
        <v>0.4</v>
      </c>
      <c r="H16" s="59" t="s">
        <v>182</v>
      </c>
      <c r="I16" s="59" t="s">
        <v>190</v>
      </c>
      <c r="J16" s="60" t="s">
        <v>195</v>
      </c>
      <c r="K16" s="59" t="s">
        <v>176</v>
      </c>
      <c r="Q16" s="192">
        <f t="shared" si="0"/>
        <v>0</v>
      </c>
      <c r="R16" s="192">
        <f>1-Q16</f>
        <v>1</v>
      </c>
      <c r="S16" s="191" t="str">
        <f t="shared" si="1"/>
        <v>Risk is high</v>
      </c>
    </row>
    <row r="17" spans="1:19" ht="192">
      <c r="A17" s="194"/>
      <c r="B17" s="59" t="s">
        <v>188</v>
      </c>
      <c r="D17" s="61" t="s">
        <v>192</v>
      </c>
      <c r="E17" s="61">
        <v>1</v>
      </c>
      <c r="F17" s="59" t="s">
        <v>193</v>
      </c>
      <c r="G17" s="191">
        <v>0.7</v>
      </c>
      <c r="H17" s="59" t="s">
        <v>194</v>
      </c>
      <c r="I17" s="59" t="s">
        <v>191</v>
      </c>
      <c r="J17" s="64" t="s">
        <v>196</v>
      </c>
      <c r="K17" s="59" t="s">
        <v>171</v>
      </c>
      <c r="Q17" s="192">
        <f t="shared" si="0"/>
        <v>0.25</v>
      </c>
      <c r="R17" s="192">
        <f>1-Q17</f>
        <v>0.75</v>
      </c>
      <c r="S17" s="191" t="str">
        <f t="shared" si="1"/>
        <v>Risk is high</v>
      </c>
    </row>
    <row r="18" spans="1:19" ht="98" customHeight="1">
      <c r="A18" s="194"/>
      <c r="B18" s="59" t="s">
        <v>179</v>
      </c>
      <c r="C18" s="59" t="s">
        <v>217</v>
      </c>
      <c r="D18" s="61" t="s">
        <v>180</v>
      </c>
      <c r="E18" s="61">
        <v>1</v>
      </c>
      <c r="F18" s="59" t="s">
        <v>211</v>
      </c>
      <c r="G18" s="191">
        <v>1</v>
      </c>
      <c r="H18" s="59" t="s">
        <v>212</v>
      </c>
      <c r="I18" s="59" t="s">
        <v>191</v>
      </c>
      <c r="J18" s="59" t="s">
        <v>170</v>
      </c>
      <c r="K18" s="59" t="s">
        <v>173</v>
      </c>
      <c r="Q18" s="192">
        <f t="shared" si="0"/>
        <v>0.75</v>
      </c>
      <c r="R18" s="192">
        <f>1-Q18</f>
        <v>0.25</v>
      </c>
      <c r="S18" s="191" t="str">
        <f t="shared" si="1"/>
        <v>Risk is acceptable - can be improved</v>
      </c>
    </row>
    <row r="19" spans="1:19" ht="144">
      <c r="A19" s="194"/>
      <c r="B19" s="59" t="s">
        <v>163</v>
      </c>
      <c r="C19" s="59" t="s">
        <v>213</v>
      </c>
      <c r="D19" s="61" t="s">
        <v>214</v>
      </c>
      <c r="E19" s="61">
        <v>1</v>
      </c>
      <c r="F19" s="59" t="s">
        <v>215</v>
      </c>
      <c r="G19" s="191">
        <v>1</v>
      </c>
      <c r="H19" s="59" t="s">
        <v>216</v>
      </c>
      <c r="I19" s="59" t="s">
        <v>190</v>
      </c>
      <c r="J19" s="59" t="s">
        <v>218</v>
      </c>
      <c r="K19" s="59" t="s">
        <v>172</v>
      </c>
      <c r="Q19" s="192">
        <f t="shared" si="0"/>
        <v>0.5</v>
      </c>
      <c r="R19" s="192">
        <f>1-Q19</f>
        <v>0.5</v>
      </c>
      <c r="S19" s="191" t="str">
        <f t="shared" si="1"/>
        <v>Risk is high</v>
      </c>
    </row>
    <row r="20" spans="1:19" ht="159" customHeight="1">
      <c r="A20" s="194"/>
      <c r="B20" s="59" t="s">
        <v>163</v>
      </c>
      <c r="C20" s="59" t="s">
        <v>164</v>
      </c>
      <c r="D20" s="61" t="s">
        <v>219</v>
      </c>
      <c r="E20" s="61">
        <v>1</v>
      </c>
      <c r="F20" s="59" t="s">
        <v>220</v>
      </c>
      <c r="G20" s="191">
        <v>0.5</v>
      </c>
      <c r="H20" s="59" t="s">
        <v>221</v>
      </c>
      <c r="I20" s="59" t="s">
        <v>190</v>
      </c>
      <c r="J20" s="59" t="s">
        <v>196</v>
      </c>
      <c r="K20" s="59" t="s">
        <v>174</v>
      </c>
      <c r="Q20" s="192">
        <f t="shared" si="0"/>
        <v>1</v>
      </c>
      <c r="R20" s="192"/>
      <c r="S20" s="191" t="str">
        <f t="shared" si="1"/>
        <v>No risk</v>
      </c>
    </row>
    <row r="23" spans="1:19" ht="16">
      <c r="Q23" s="62" t="str">
        <f t="shared" ref="Q23:Q54" si="2">IF(K23="Implemented",0.25,IF(K23="Implemented and maintained ",0.5,IF(K23="Implemented, maintained, and monitored",0.75,IF(K23="Implemented, maintained, monitored, and reviewed",1,IF(K23="Not implemented",0,"")))))</f>
        <v/>
      </c>
    </row>
    <row r="24" spans="1:19" ht="16">
      <c r="Q24" s="62" t="str">
        <f t="shared" si="2"/>
        <v/>
      </c>
    </row>
    <row r="25" spans="1:19" ht="16">
      <c r="Q25" s="62" t="str">
        <f t="shared" si="2"/>
        <v/>
      </c>
    </row>
    <row r="26" spans="1:19" ht="16">
      <c r="Q26" s="62" t="str">
        <f t="shared" si="2"/>
        <v/>
      </c>
    </row>
    <row r="27" spans="1:19" ht="16">
      <c r="Q27" s="62" t="str">
        <f t="shared" si="2"/>
        <v/>
      </c>
    </row>
    <row r="28" spans="1:19" ht="16">
      <c r="Q28" s="62" t="str">
        <f t="shared" si="2"/>
        <v/>
      </c>
    </row>
    <row r="29" spans="1:19" ht="16">
      <c r="Q29" s="62" t="str">
        <f t="shared" si="2"/>
        <v/>
      </c>
    </row>
    <row r="30" spans="1:19" ht="16">
      <c r="Q30" s="62" t="str">
        <f t="shared" si="2"/>
        <v/>
      </c>
    </row>
    <row r="31" spans="1:19" ht="16">
      <c r="Q31" s="62" t="str">
        <f t="shared" si="2"/>
        <v/>
      </c>
    </row>
    <row r="32" spans="1:19" ht="16">
      <c r="Q32" s="62" t="str">
        <f t="shared" si="2"/>
        <v/>
      </c>
    </row>
    <row r="33" spans="17:17" ht="16">
      <c r="Q33" s="62" t="str">
        <f t="shared" si="2"/>
        <v/>
      </c>
    </row>
    <row r="34" spans="17:17" ht="16">
      <c r="Q34" s="62" t="str">
        <f t="shared" si="2"/>
        <v/>
      </c>
    </row>
    <row r="35" spans="17:17" ht="16">
      <c r="Q35" s="62" t="str">
        <f t="shared" si="2"/>
        <v/>
      </c>
    </row>
    <row r="36" spans="17:17" ht="16">
      <c r="Q36" s="62" t="str">
        <f t="shared" si="2"/>
        <v/>
      </c>
    </row>
    <row r="37" spans="17:17" ht="16">
      <c r="Q37" s="62" t="str">
        <f t="shared" si="2"/>
        <v/>
      </c>
    </row>
    <row r="38" spans="17:17" ht="16">
      <c r="Q38" s="62" t="str">
        <f t="shared" si="2"/>
        <v/>
      </c>
    </row>
    <row r="39" spans="17:17" ht="16">
      <c r="Q39" s="62" t="str">
        <f t="shared" si="2"/>
        <v/>
      </c>
    </row>
    <row r="40" spans="17:17" ht="16">
      <c r="Q40" s="62" t="str">
        <f t="shared" si="2"/>
        <v/>
      </c>
    </row>
    <row r="41" spans="17:17" ht="16">
      <c r="Q41" s="62" t="str">
        <f t="shared" si="2"/>
        <v/>
      </c>
    </row>
    <row r="42" spans="17:17" ht="16">
      <c r="Q42" s="62" t="str">
        <f t="shared" si="2"/>
        <v/>
      </c>
    </row>
    <row r="43" spans="17:17" ht="16">
      <c r="Q43" s="62" t="str">
        <f t="shared" si="2"/>
        <v/>
      </c>
    </row>
    <row r="44" spans="17:17" ht="16">
      <c r="Q44" s="62" t="str">
        <f t="shared" si="2"/>
        <v/>
      </c>
    </row>
    <row r="45" spans="17:17" ht="16">
      <c r="Q45" s="62" t="str">
        <f t="shared" si="2"/>
        <v/>
      </c>
    </row>
    <row r="46" spans="17:17" ht="16">
      <c r="Q46" s="62" t="str">
        <f t="shared" si="2"/>
        <v/>
      </c>
    </row>
    <row r="47" spans="17:17" ht="16">
      <c r="Q47" s="62" t="str">
        <f t="shared" si="2"/>
        <v/>
      </c>
    </row>
    <row r="48" spans="17:17" ht="16">
      <c r="Q48" s="62" t="str">
        <f t="shared" si="2"/>
        <v/>
      </c>
    </row>
    <row r="49" spans="17:17" ht="16">
      <c r="Q49" s="62" t="str">
        <f t="shared" si="2"/>
        <v/>
      </c>
    </row>
    <row r="50" spans="17:17" ht="16">
      <c r="Q50" s="62" t="str">
        <f t="shared" si="2"/>
        <v/>
      </c>
    </row>
    <row r="51" spans="17:17" ht="16">
      <c r="Q51" s="62" t="str">
        <f t="shared" si="2"/>
        <v/>
      </c>
    </row>
    <row r="52" spans="17:17" ht="16">
      <c r="Q52" s="62" t="str">
        <f t="shared" si="2"/>
        <v/>
      </c>
    </row>
    <row r="53" spans="17:17" ht="16">
      <c r="Q53" s="62" t="str">
        <f t="shared" si="2"/>
        <v/>
      </c>
    </row>
    <row r="54" spans="17:17" ht="16">
      <c r="Q54" s="62" t="str">
        <f t="shared" si="2"/>
        <v/>
      </c>
    </row>
    <row r="55" spans="17:17" ht="16">
      <c r="Q55" s="62" t="str">
        <f t="shared" ref="Q55:Q79" si="3">IF(K55="Implemented",0.25,IF(K55="Implemented and maintained ",0.5,IF(K55="Implemented, maintained, and monitored",0.75,IF(K55="Implemented, maintained, monitored, and reviewed",1,IF(K55="Not implemented",0,"")))))</f>
        <v/>
      </c>
    </row>
    <row r="56" spans="17:17" ht="16">
      <c r="Q56" s="62" t="str">
        <f t="shared" si="3"/>
        <v/>
      </c>
    </row>
    <row r="57" spans="17:17" ht="16">
      <c r="Q57" s="62" t="str">
        <f t="shared" si="3"/>
        <v/>
      </c>
    </row>
    <row r="58" spans="17:17" ht="16">
      <c r="Q58" s="62" t="str">
        <f t="shared" si="3"/>
        <v/>
      </c>
    </row>
    <row r="59" spans="17:17" ht="16">
      <c r="Q59" s="62" t="str">
        <f t="shared" si="3"/>
        <v/>
      </c>
    </row>
    <row r="60" spans="17:17" ht="16">
      <c r="Q60" s="62" t="str">
        <f t="shared" si="3"/>
        <v/>
      </c>
    </row>
    <row r="61" spans="17:17" ht="16">
      <c r="Q61" s="62" t="str">
        <f t="shared" si="3"/>
        <v/>
      </c>
    </row>
    <row r="62" spans="17:17" ht="16">
      <c r="Q62" s="62" t="str">
        <f t="shared" si="3"/>
        <v/>
      </c>
    </row>
    <row r="63" spans="17:17" ht="16">
      <c r="Q63" s="62" t="str">
        <f t="shared" si="3"/>
        <v/>
      </c>
    </row>
    <row r="64" spans="17:17" ht="16">
      <c r="Q64" s="62" t="str">
        <f t="shared" si="3"/>
        <v/>
      </c>
    </row>
    <row r="65" spans="17:17" ht="16">
      <c r="Q65" s="62" t="str">
        <f t="shared" si="3"/>
        <v/>
      </c>
    </row>
    <row r="66" spans="17:17" ht="16">
      <c r="Q66" s="62" t="str">
        <f t="shared" si="3"/>
        <v/>
      </c>
    </row>
    <row r="67" spans="17:17" ht="16">
      <c r="Q67" s="62" t="str">
        <f t="shared" si="3"/>
        <v/>
      </c>
    </row>
    <row r="68" spans="17:17" ht="16">
      <c r="Q68" s="62" t="str">
        <f t="shared" si="3"/>
        <v/>
      </c>
    </row>
    <row r="69" spans="17:17" ht="16">
      <c r="Q69" s="62" t="str">
        <f t="shared" si="3"/>
        <v/>
      </c>
    </row>
    <row r="70" spans="17:17" ht="16">
      <c r="Q70" s="62" t="str">
        <f t="shared" si="3"/>
        <v/>
      </c>
    </row>
    <row r="71" spans="17:17" ht="16">
      <c r="Q71" s="62" t="str">
        <f t="shared" si="3"/>
        <v/>
      </c>
    </row>
    <row r="72" spans="17:17" ht="16">
      <c r="Q72" s="62" t="str">
        <f t="shared" si="3"/>
        <v/>
      </c>
    </row>
    <row r="73" spans="17:17" ht="16">
      <c r="Q73" s="62" t="str">
        <f t="shared" si="3"/>
        <v/>
      </c>
    </row>
    <row r="74" spans="17:17" ht="16">
      <c r="Q74" s="62" t="str">
        <f t="shared" si="3"/>
        <v/>
      </c>
    </row>
    <row r="75" spans="17:17" ht="16">
      <c r="Q75" s="62" t="str">
        <f t="shared" si="3"/>
        <v/>
      </c>
    </row>
    <row r="76" spans="17:17" ht="16">
      <c r="Q76" s="62" t="str">
        <f t="shared" si="3"/>
        <v/>
      </c>
    </row>
    <row r="77" spans="17:17" ht="16">
      <c r="Q77" s="62" t="str">
        <f t="shared" si="3"/>
        <v/>
      </c>
    </row>
    <row r="78" spans="17:17" ht="16">
      <c r="Q78" s="62" t="str">
        <f t="shared" si="3"/>
        <v/>
      </c>
    </row>
    <row r="79" spans="17:17" ht="16">
      <c r="Q79" s="62" t="str">
        <f t="shared" si="3"/>
        <v/>
      </c>
    </row>
    <row r="80" spans="17:17" ht="16">
      <c r="Q80" s="62" t="str">
        <f t="shared" ref="Q80:Q143" si="4">IF(K80="Implemented",0.25,IF(K80="Implemented and maintained ",0.5,IF(K80="Implemented, maintained, and monitored",0.75,IF(K80="Implemented, maintained, monitored, and reviewed",1,IF(K80="Not implemented",0,"")))))</f>
        <v/>
      </c>
    </row>
    <row r="81" spans="17:17" ht="16">
      <c r="Q81" s="62" t="str">
        <f t="shared" si="4"/>
        <v/>
      </c>
    </row>
    <row r="82" spans="17:17" ht="16">
      <c r="Q82" s="62" t="str">
        <f t="shared" si="4"/>
        <v/>
      </c>
    </row>
    <row r="83" spans="17:17" ht="16">
      <c r="Q83" s="62" t="str">
        <f t="shared" si="4"/>
        <v/>
      </c>
    </row>
    <row r="84" spans="17:17" ht="16">
      <c r="Q84" s="62" t="str">
        <f t="shared" si="4"/>
        <v/>
      </c>
    </row>
    <row r="85" spans="17:17" ht="16">
      <c r="Q85" s="62" t="str">
        <f t="shared" si="4"/>
        <v/>
      </c>
    </row>
    <row r="86" spans="17:17" ht="16">
      <c r="Q86" s="62" t="str">
        <f t="shared" si="4"/>
        <v/>
      </c>
    </row>
    <row r="87" spans="17:17" ht="16">
      <c r="Q87" s="62" t="str">
        <f t="shared" si="4"/>
        <v/>
      </c>
    </row>
    <row r="88" spans="17:17" ht="16">
      <c r="Q88" s="62" t="str">
        <f t="shared" si="4"/>
        <v/>
      </c>
    </row>
    <row r="89" spans="17:17" ht="16">
      <c r="Q89" s="62" t="str">
        <f t="shared" si="4"/>
        <v/>
      </c>
    </row>
    <row r="90" spans="17:17" ht="16">
      <c r="Q90" s="62" t="str">
        <f t="shared" si="4"/>
        <v/>
      </c>
    </row>
    <row r="91" spans="17:17" ht="16">
      <c r="Q91" s="62" t="str">
        <f t="shared" si="4"/>
        <v/>
      </c>
    </row>
    <row r="92" spans="17:17" ht="16">
      <c r="Q92" s="62" t="str">
        <f t="shared" si="4"/>
        <v/>
      </c>
    </row>
    <row r="93" spans="17:17" ht="16">
      <c r="Q93" s="62" t="str">
        <f t="shared" si="4"/>
        <v/>
      </c>
    </row>
    <row r="94" spans="17:17" ht="16">
      <c r="Q94" s="62" t="str">
        <f t="shared" si="4"/>
        <v/>
      </c>
    </row>
    <row r="95" spans="17:17" ht="16">
      <c r="Q95" s="62" t="str">
        <f t="shared" si="4"/>
        <v/>
      </c>
    </row>
    <row r="96" spans="17:17" ht="16">
      <c r="Q96" s="62" t="str">
        <f t="shared" si="4"/>
        <v/>
      </c>
    </row>
    <row r="97" spans="17:17" ht="16">
      <c r="Q97" s="62" t="str">
        <f t="shared" si="4"/>
        <v/>
      </c>
    </row>
    <row r="98" spans="17:17" ht="16">
      <c r="Q98" s="62" t="str">
        <f t="shared" si="4"/>
        <v/>
      </c>
    </row>
    <row r="99" spans="17:17" ht="16">
      <c r="Q99" s="62" t="str">
        <f t="shared" si="4"/>
        <v/>
      </c>
    </row>
    <row r="100" spans="17:17" ht="16">
      <c r="Q100" s="62" t="str">
        <f t="shared" si="4"/>
        <v/>
      </c>
    </row>
    <row r="101" spans="17:17" ht="16">
      <c r="Q101" s="62" t="str">
        <f t="shared" si="4"/>
        <v/>
      </c>
    </row>
    <row r="102" spans="17:17" ht="16">
      <c r="Q102" s="62" t="str">
        <f t="shared" si="4"/>
        <v/>
      </c>
    </row>
    <row r="103" spans="17:17" ht="16">
      <c r="Q103" s="62" t="str">
        <f t="shared" si="4"/>
        <v/>
      </c>
    </row>
    <row r="104" spans="17:17" ht="16">
      <c r="Q104" s="62" t="str">
        <f t="shared" si="4"/>
        <v/>
      </c>
    </row>
    <row r="105" spans="17:17" ht="16">
      <c r="Q105" s="62" t="str">
        <f t="shared" si="4"/>
        <v/>
      </c>
    </row>
    <row r="106" spans="17:17" ht="16">
      <c r="Q106" s="62" t="str">
        <f t="shared" si="4"/>
        <v/>
      </c>
    </row>
    <row r="107" spans="17:17" ht="16">
      <c r="Q107" s="62" t="str">
        <f t="shared" si="4"/>
        <v/>
      </c>
    </row>
    <row r="108" spans="17:17" ht="16">
      <c r="Q108" s="62" t="str">
        <f t="shared" si="4"/>
        <v/>
      </c>
    </row>
    <row r="109" spans="17:17" ht="16">
      <c r="Q109" s="62" t="str">
        <f t="shared" si="4"/>
        <v/>
      </c>
    </row>
    <row r="110" spans="17:17" ht="16">
      <c r="Q110" s="62" t="str">
        <f t="shared" si="4"/>
        <v/>
      </c>
    </row>
    <row r="111" spans="17:17" ht="16">
      <c r="Q111" s="62" t="str">
        <f t="shared" si="4"/>
        <v/>
      </c>
    </row>
    <row r="112" spans="17:17" ht="16">
      <c r="Q112" s="62" t="str">
        <f t="shared" si="4"/>
        <v/>
      </c>
    </row>
    <row r="113" spans="17:17" ht="16">
      <c r="Q113" s="62" t="str">
        <f t="shared" si="4"/>
        <v/>
      </c>
    </row>
    <row r="114" spans="17:17" ht="16">
      <c r="Q114" s="62" t="str">
        <f t="shared" si="4"/>
        <v/>
      </c>
    </row>
    <row r="115" spans="17:17" ht="16">
      <c r="Q115" s="62" t="str">
        <f t="shared" si="4"/>
        <v/>
      </c>
    </row>
    <row r="116" spans="17:17" ht="16">
      <c r="Q116" s="62" t="str">
        <f t="shared" si="4"/>
        <v/>
      </c>
    </row>
    <row r="117" spans="17:17" ht="16">
      <c r="Q117" s="62" t="str">
        <f t="shared" si="4"/>
        <v/>
      </c>
    </row>
    <row r="118" spans="17:17" ht="16">
      <c r="Q118" s="62" t="str">
        <f t="shared" si="4"/>
        <v/>
      </c>
    </row>
    <row r="119" spans="17:17" ht="16">
      <c r="Q119" s="62" t="str">
        <f t="shared" si="4"/>
        <v/>
      </c>
    </row>
    <row r="120" spans="17:17" ht="16">
      <c r="Q120" s="62" t="str">
        <f t="shared" si="4"/>
        <v/>
      </c>
    </row>
    <row r="121" spans="17:17" ht="16">
      <c r="Q121" s="62" t="str">
        <f t="shared" si="4"/>
        <v/>
      </c>
    </row>
    <row r="122" spans="17:17" ht="16">
      <c r="Q122" s="62" t="str">
        <f t="shared" si="4"/>
        <v/>
      </c>
    </row>
    <row r="123" spans="17:17" ht="16">
      <c r="Q123" s="62" t="str">
        <f t="shared" si="4"/>
        <v/>
      </c>
    </row>
    <row r="124" spans="17:17" ht="16">
      <c r="Q124" s="62" t="str">
        <f t="shared" si="4"/>
        <v/>
      </c>
    </row>
    <row r="125" spans="17:17" ht="16">
      <c r="Q125" s="62" t="str">
        <f t="shared" si="4"/>
        <v/>
      </c>
    </row>
    <row r="126" spans="17:17" ht="16">
      <c r="Q126" s="62" t="str">
        <f t="shared" si="4"/>
        <v/>
      </c>
    </row>
    <row r="127" spans="17:17" ht="16">
      <c r="Q127" s="62" t="str">
        <f t="shared" si="4"/>
        <v/>
      </c>
    </row>
    <row r="128" spans="17:17" ht="16">
      <c r="Q128" s="62" t="str">
        <f t="shared" si="4"/>
        <v/>
      </c>
    </row>
    <row r="129" spans="17:17" ht="16">
      <c r="Q129" s="62" t="str">
        <f t="shared" si="4"/>
        <v/>
      </c>
    </row>
    <row r="130" spans="17:17" ht="16">
      <c r="Q130" s="62" t="str">
        <f t="shared" si="4"/>
        <v/>
      </c>
    </row>
    <row r="131" spans="17:17" ht="16">
      <c r="Q131" s="62" t="str">
        <f t="shared" si="4"/>
        <v/>
      </c>
    </row>
    <row r="132" spans="17:17" ht="16">
      <c r="Q132" s="62" t="str">
        <f t="shared" si="4"/>
        <v/>
      </c>
    </row>
    <row r="133" spans="17:17" ht="16">
      <c r="Q133" s="62" t="str">
        <f t="shared" si="4"/>
        <v/>
      </c>
    </row>
    <row r="134" spans="17:17" ht="16">
      <c r="Q134" s="62" t="str">
        <f t="shared" si="4"/>
        <v/>
      </c>
    </row>
    <row r="135" spans="17:17" ht="16">
      <c r="Q135" s="62" t="str">
        <f t="shared" si="4"/>
        <v/>
      </c>
    </row>
    <row r="136" spans="17:17" ht="16">
      <c r="Q136" s="62" t="str">
        <f t="shared" si="4"/>
        <v/>
      </c>
    </row>
    <row r="137" spans="17:17" ht="16">
      <c r="Q137" s="62" t="str">
        <f t="shared" si="4"/>
        <v/>
      </c>
    </row>
    <row r="138" spans="17:17" ht="16">
      <c r="Q138" s="62" t="str">
        <f t="shared" si="4"/>
        <v/>
      </c>
    </row>
    <row r="139" spans="17:17" ht="16">
      <c r="Q139" s="62" t="str">
        <f t="shared" si="4"/>
        <v/>
      </c>
    </row>
    <row r="140" spans="17:17" ht="16">
      <c r="Q140" s="62" t="str">
        <f t="shared" si="4"/>
        <v/>
      </c>
    </row>
    <row r="141" spans="17:17" ht="16">
      <c r="Q141" s="62" t="str">
        <f t="shared" si="4"/>
        <v/>
      </c>
    </row>
    <row r="142" spans="17:17" ht="16">
      <c r="Q142" s="62" t="str">
        <f t="shared" si="4"/>
        <v/>
      </c>
    </row>
    <row r="143" spans="17:17" ht="16">
      <c r="Q143" s="62" t="str">
        <f t="shared" si="4"/>
        <v/>
      </c>
    </row>
    <row r="144" spans="17:17" ht="16">
      <c r="Q144" s="62" t="str">
        <f t="shared" ref="Q144:Q207" si="5">IF(K144="Implemented",0.25,IF(K144="Implemented and maintained ",0.5,IF(K144="Implemented, maintained, and monitored",0.75,IF(K144="Implemented, maintained, monitored, and reviewed",1,IF(K144="Not implemented",0,"")))))</f>
        <v/>
      </c>
    </row>
    <row r="145" spans="17:17" ht="16">
      <c r="Q145" s="62" t="str">
        <f t="shared" si="5"/>
        <v/>
      </c>
    </row>
    <row r="146" spans="17:17" ht="16">
      <c r="Q146" s="62" t="str">
        <f t="shared" si="5"/>
        <v/>
      </c>
    </row>
    <row r="147" spans="17:17" ht="16">
      <c r="Q147" s="62" t="str">
        <f t="shared" si="5"/>
        <v/>
      </c>
    </row>
    <row r="148" spans="17:17" ht="16">
      <c r="Q148" s="62" t="str">
        <f t="shared" si="5"/>
        <v/>
      </c>
    </row>
    <row r="149" spans="17:17" ht="16">
      <c r="Q149" s="62" t="str">
        <f t="shared" si="5"/>
        <v/>
      </c>
    </row>
    <row r="150" spans="17:17" ht="16">
      <c r="Q150" s="62" t="str">
        <f t="shared" si="5"/>
        <v/>
      </c>
    </row>
    <row r="151" spans="17:17" ht="16">
      <c r="Q151" s="62" t="str">
        <f t="shared" si="5"/>
        <v/>
      </c>
    </row>
    <row r="152" spans="17:17" ht="16">
      <c r="Q152" s="62" t="str">
        <f t="shared" si="5"/>
        <v/>
      </c>
    </row>
    <row r="153" spans="17:17" ht="16">
      <c r="Q153" s="62" t="str">
        <f t="shared" si="5"/>
        <v/>
      </c>
    </row>
    <row r="154" spans="17:17" ht="16">
      <c r="Q154" s="62" t="str">
        <f t="shared" si="5"/>
        <v/>
      </c>
    </row>
    <row r="155" spans="17:17" ht="16">
      <c r="Q155" s="62" t="str">
        <f t="shared" si="5"/>
        <v/>
      </c>
    </row>
    <row r="156" spans="17:17" ht="16">
      <c r="Q156" s="62" t="str">
        <f t="shared" si="5"/>
        <v/>
      </c>
    </row>
    <row r="157" spans="17:17" ht="16">
      <c r="Q157" s="62" t="str">
        <f t="shared" si="5"/>
        <v/>
      </c>
    </row>
    <row r="158" spans="17:17" ht="16">
      <c r="Q158" s="62" t="str">
        <f t="shared" si="5"/>
        <v/>
      </c>
    </row>
    <row r="159" spans="17:17" ht="16">
      <c r="Q159" s="62" t="str">
        <f t="shared" si="5"/>
        <v/>
      </c>
    </row>
    <row r="160" spans="17:17" ht="16">
      <c r="Q160" s="62" t="str">
        <f t="shared" si="5"/>
        <v/>
      </c>
    </row>
    <row r="161" spans="17:17" ht="16">
      <c r="Q161" s="62" t="str">
        <f t="shared" si="5"/>
        <v/>
      </c>
    </row>
    <row r="162" spans="17:17" ht="16">
      <c r="Q162" s="62" t="str">
        <f t="shared" si="5"/>
        <v/>
      </c>
    </row>
    <row r="163" spans="17:17" ht="16">
      <c r="Q163" s="62" t="str">
        <f t="shared" si="5"/>
        <v/>
      </c>
    </row>
    <row r="164" spans="17:17" ht="16">
      <c r="Q164" s="62" t="str">
        <f t="shared" si="5"/>
        <v/>
      </c>
    </row>
    <row r="165" spans="17:17" ht="16">
      <c r="Q165" s="62" t="str">
        <f t="shared" si="5"/>
        <v/>
      </c>
    </row>
    <row r="166" spans="17:17" ht="16">
      <c r="Q166" s="62" t="str">
        <f t="shared" si="5"/>
        <v/>
      </c>
    </row>
    <row r="167" spans="17:17" ht="16">
      <c r="Q167" s="62" t="str">
        <f t="shared" si="5"/>
        <v/>
      </c>
    </row>
    <row r="168" spans="17:17" ht="16">
      <c r="Q168" s="62" t="str">
        <f t="shared" si="5"/>
        <v/>
      </c>
    </row>
    <row r="169" spans="17:17" ht="16">
      <c r="Q169" s="62" t="str">
        <f t="shared" si="5"/>
        <v/>
      </c>
    </row>
    <row r="170" spans="17:17" ht="16">
      <c r="Q170" s="62" t="str">
        <f t="shared" si="5"/>
        <v/>
      </c>
    </row>
    <row r="171" spans="17:17" ht="16">
      <c r="Q171" s="62" t="str">
        <f t="shared" si="5"/>
        <v/>
      </c>
    </row>
    <row r="172" spans="17:17" ht="16">
      <c r="Q172" s="62" t="str">
        <f t="shared" si="5"/>
        <v/>
      </c>
    </row>
    <row r="173" spans="17:17" ht="16">
      <c r="Q173" s="62" t="str">
        <f t="shared" si="5"/>
        <v/>
      </c>
    </row>
    <row r="174" spans="17:17" ht="16">
      <c r="Q174" s="62" t="str">
        <f t="shared" si="5"/>
        <v/>
      </c>
    </row>
    <row r="175" spans="17:17" ht="16">
      <c r="Q175" s="62" t="str">
        <f t="shared" si="5"/>
        <v/>
      </c>
    </row>
    <row r="176" spans="17:17" ht="16">
      <c r="Q176" s="62" t="str">
        <f t="shared" si="5"/>
        <v/>
      </c>
    </row>
    <row r="177" spans="17:17" ht="16">
      <c r="Q177" s="62" t="str">
        <f t="shared" si="5"/>
        <v/>
      </c>
    </row>
    <row r="178" spans="17:17" ht="16">
      <c r="Q178" s="62" t="str">
        <f t="shared" si="5"/>
        <v/>
      </c>
    </row>
    <row r="179" spans="17:17" ht="16">
      <c r="Q179" s="62" t="str">
        <f t="shared" si="5"/>
        <v/>
      </c>
    </row>
    <row r="180" spans="17:17" ht="16">
      <c r="Q180" s="62" t="str">
        <f t="shared" si="5"/>
        <v/>
      </c>
    </row>
    <row r="181" spans="17:17" ht="16">
      <c r="Q181" s="62" t="str">
        <f t="shared" si="5"/>
        <v/>
      </c>
    </row>
    <row r="182" spans="17:17" ht="16">
      <c r="Q182" s="62" t="str">
        <f t="shared" si="5"/>
        <v/>
      </c>
    </row>
    <row r="183" spans="17:17" ht="16">
      <c r="Q183" s="62" t="str">
        <f t="shared" si="5"/>
        <v/>
      </c>
    </row>
    <row r="184" spans="17:17" ht="16">
      <c r="Q184" s="62" t="str">
        <f t="shared" si="5"/>
        <v/>
      </c>
    </row>
    <row r="185" spans="17:17" ht="16">
      <c r="Q185" s="62" t="str">
        <f t="shared" si="5"/>
        <v/>
      </c>
    </row>
    <row r="186" spans="17:17" ht="16">
      <c r="Q186" s="62" t="str">
        <f t="shared" si="5"/>
        <v/>
      </c>
    </row>
    <row r="187" spans="17:17" ht="16">
      <c r="Q187" s="62" t="str">
        <f t="shared" si="5"/>
        <v/>
      </c>
    </row>
    <row r="188" spans="17:17" ht="16">
      <c r="Q188" s="62" t="str">
        <f t="shared" si="5"/>
        <v/>
      </c>
    </row>
    <row r="189" spans="17:17" ht="16">
      <c r="Q189" s="62" t="str">
        <f t="shared" si="5"/>
        <v/>
      </c>
    </row>
    <row r="190" spans="17:17" ht="16">
      <c r="Q190" s="62" t="str">
        <f t="shared" si="5"/>
        <v/>
      </c>
    </row>
    <row r="191" spans="17:17" ht="16">
      <c r="Q191" s="62" t="str">
        <f t="shared" si="5"/>
        <v/>
      </c>
    </row>
    <row r="192" spans="17:17" ht="16">
      <c r="Q192" s="62" t="str">
        <f t="shared" si="5"/>
        <v/>
      </c>
    </row>
    <row r="193" spans="17:17" ht="16">
      <c r="Q193" s="62" t="str">
        <f t="shared" si="5"/>
        <v/>
      </c>
    </row>
    <row r="194" spans="17:17" ht="16">
      <c r="Q194" s="62" t="str">
        <f t="shared" si="5"/>
        <v/>
      </c>
    </row>
    <row r="195" spans="17:17" ht="16">
      <c r="Q195" s="62" t="str">
        <f t="shared" si="5"/>
        <v/>
      </c>
    </row>
    <row r="196" spans="17:17" ht="16">
      <c r="Q196" s="62" t="str">
        <f t="shared" si="5"/>
        <v/>
      </c>
    </row>
    <row r="197" spans="17:17" ht="16">
      <c r="Q197" s="62" t="str">
        <f t="shared" si="5"/>
        <v/>
      </c>
    </row>
    <row r="198" spans="17:17" ht="16">
      <c r="Q198" s="62" t="str">
        <f t="shared" si="5"/>
        <v/>
      </c>
    </row>
    <row r="199" spans="17:17" ht="16">
      <c r="Q199" s="62" t="str">
        <f t="shared" si="5"/>
        <v/>
      </c>
    </row>
    <row r="200" spans="17:17" ht="16">
      <c r="Q200" s="62" t="str">
        <f t="shared" si="5"/>
        <v/>
      </c>
    </row>
    <row r="201" spans="17:17" ht="16">
      <c r="Q201" s="62" t="str">
        <f t="shared" si="5"/>
        <v/>
      </c>
    </row>
    <row r="202" spans="17:17" ht="16">
      <c r="Q202" s="62" t="str">
        <f t="shared" si="5"/>
        <v/>
      </c>
    </row>
    <row r="203" spans="17:17" ht="16">
      <c r="Q203" s="62" t="str">
        <f t="shared" si="5"/>
        <v/>
      </c>
    </row>
    <row r="204" spans="17:17" ht="16">
      <c r="Q204" s="62" t="str">
        <f t="shared" si="5"/>
        <v/>
      </c>
    </row>
    <row r="205" spans="17:17" ht="16">
      <c r="Q205" s="62" t="str">
        <f t="shared" si="5"/>
        <v/>
      </c>
    </row>
    <row r="206" spans="17:17" ht="16">
      <c r="Q206" s="62" t="str">
        <f t="shared" si="5"/>
        <v/>
      </c>
    </row>
    <row r="207" spans="17:17" ht="16">
      <c r="Q207" s="62" t="str">
        <f t="shared" si="5"/>
        <v/>
      </c>
    </row>
    <row r="208" spans="17:17" ht="16">
      <c r="Q208" s="62" t="str">
        <f>IF(K208="Implemented",0.25,IF(K208="Implemented and maintained ",0.5,IF(K208="Implemented, maintained, and monitored",0.75,IF(K208="Implemented, maintained, monitored, and reviewed",1,IF(K208="Not implemented",0,"")))))</f>
        <v/>
      </c>
    </row>
    <row r="209" spans="17:17" ht="16">
      <c r="Q209" s="62" t="str">
        <f>IF(K209="Implemented",0.25,IF(K209="Implemented and maintained ",0.5,IF(K209="Implemented, maintained, and monitored",0.75,IF(K209="Implemented, maintained, monitored, and reviewed",1,IF(K209="Not implemented",0,"")))))</f>
        <v/>
      </c>
    </row>
    <row r="210" spans="17:17" ht="16">
      <c r="Q210" s="62" t="str">
        <f>IF(K210="Implemented",0.25,IF(K210="Implemented and maintained ",0.5,IF(K210="Implemented, maintained, and monitored",0.75,IF(K210="Implemented, maintained, monitored, and reviewed",1,IF(K210="Not implemented",0,"")))))</f>
        <v/>
      </c>
    </row>
    <row r="211" spans="17:17" ht="16">
      <c r="Q211" s="62" t="str">
        <f>IF(K211="Implemented",0.25,IF(K211="Implemented and maintained ",0.5,IF(K211="Implemented, maintained, and monitored",0.75,IF(K211="Implemented, maintained, monitored, and reviewed",1,IF(K211="Not implemented",0,"")))))</f>
        <v/>
      </c>
    </row>
    <row r="212" spans="17:17" ht="16">
      <c r="Q212" s="62" t="str">
        <f>IF(K212="Implemented",0.25,IF(K212="Implemented and maintained ",0.5,IF(K212="Implemented, maintained, and monitored",0.75,IF(K212="Implemented, maintained, monitored, and reviewed",1,IF(K212="Not implemented",0,"")))))</f>
        <v/>
      </c>
    </row>
  </sheetData>
  <mergeCells count="5">
    <mergeCell ref="H1:S13"/>
    <mergeCell ref="B5:D13"/>
    <mergeCell ref="B1:D2"/>
    <mergeCell ref="D3:D4"/>
    <mergeCell ref="A1:A20"/>
  </mergeCells>
  <conditionalFormatting sqref="C3">
    <cfRule type="cellIs" dxfId="19" priority="5" operator="between">
      <formula>91%</formula>
      <formula>100%</formula>
    </cfRule>
    <cfRule type="cellIs" dxfId="18" priority="6" operator="between">
      <formula>81%</formula>
      <formula>90%</formula>
    </cfRule>
    <cfRule type="cellIs" dxfId="17" priority="7" operator="between">
      <formula>51%</formula>
      <formula>80%</formula>
    </cfRule>
    <cfRule type="cellIs" dxfId="16" priority="8" operator="between">
      <formula>0%</formula>
      <formula>50%</formula>
    </cfRule>
  </conditionalFormatting>
  <conditionalFormatting sqref="C4">
    <cfRule type="cellIs" dxfId="15" priority="1" operator="between">
      <formula>91%</formula>
      <formula>100%</formula>
    </cfRule>
    <cfRule type="cellIs" dxfId="14" priority="2" operator="between">
      <formula>81%</formula>
      <formula>90%</formula>
    </cfRule>
    <cfRule type="cellIs" dxfId="13" priority="3" operator="between">
      <formula>51%</formula>
      <formula>80%</formula>
    </cfRule>
    <cfRule type="cellIs" dxfId="12" priority="4" operator="between">
      <formula>0%</formula>
      <formula>50%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70F5D5D-CA4A-C840-91B9-80C9CA963F79}">
          <x14:formula1>
            <xm:f>Sheet5!$A$2:$A$6</xm:f>
          </x14:formula1>
          <xm:sqref>K15:K20 K23:K490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A8B8-F47D-4BB3-B36B-176FFE3C2EF0}">
  <dimension ref="B3:S41"/>
  <sheetViews>
    <sheetView zoomScale="120" zoomScaleNormal="120" workbookViewId="0">
      <selection activeCell="H28" sqref="H28"/>
    </sheetView>
  </sheetViews>
  <sheetFormatPr baseColWidth="10" defaultColWidth="8.83203125" defaultRowHeight="15"/>
  <cols>
    <col min="1" max="1" width="8.83203125" style="59"/>
    <col min="2" max="2" width="14.5" style="59" customWidth="1"/>
    <col min="3" max="3" width="14" style="59" customWidth="1"/>
    <col min="4" max="4" width="10.83203125" style="59" customWidth="1"/>
    <col min="5" max="5" width="10.6640625" style="59" customWidth="1"/>
    <col min="6" max="6" width="26" style="59" customWidth="1"/>
    <col min="7" max="7" width="18.33203125" style="59" customWidth="1"/>
    <col min="8" max="10" width="15" style="59" customWidth="1"/>
    <col min="11" max="11" width="15.83203125" style="59" customWidth="1"/>
    <col min="12" max="12" width="13.1640625" style="59" customWidth="1"/>
    <col min="13" max="16" width="8.83203125" style="59"/>
    <col min="17" max="17" width="13.33203125" style="59" customWidth="1"/>
    <col min="18" max="19" width="8.83203125" style="59"/>
    <col min="20" max="20" width="11.83203125" style="59" customWidth="1"/>
    <col min="21" max="16384" width="8.83203125" style="59"/>
  </cols>
  <sheetData>
    <row r="3" spans="2:19" ht="17">
      <c r="B3" s="193" t="s">
        <v>183</v>
      </c>
      <c r="C3" s="186">
        <f>AVERAGE(Q15:Q100)</f>
        <v>0.125</v>
      </c>
    </row>
    <row r="4" spans="2:19" ht="17">
      <c r="B4" s="193" t="s">
        <v>187</v>
      </c>
      <c r="C4" s="186">
        <f>1-C3</f>
        <v>0.875</v>
      </c>
    </row>
    <row r="12" spans="2:19">
      <c r="G12" s="61"/>
      <c r="J12" s="60"/>
      <c r="Q12" s="62"/>
    </row>
    <row r="14" spans="2:19" ht="34">
      <c r="B14" s="65" t="s">
        <v>160</v>
      </c>
      <c r="C14" s="65" t="s">
        <v>161</v>
      </c>
      <c r="D14" s="65" t="s">
        <v>162</v>
      </c>
      <c r="E14" s="65" t="s">
        <v>166</v>
      </c>
      <c r="F14" s="65" t="s">
        <v>167</v>
      </c>
      <c r="G14" s="65" t="s">
        <v>184</v>
      </c>
      <c r="H14" s="65" t="s">
        <v>177</v>
      </c>
      <c r="I14" s="65" t="s">
        <v>197</v>
      </c>
      <c r="J14" s="65" t="s">
        <v>169</v>
      </c>
      <c r="K14" s="65" t="s">
        <v>168</v>
      </c>
      <c r="L14" s="65" t="s">
        <v>210</v>
      </c>
      <c r="M14" s="65"/>
      <c r="N14" s="65"/>
      <c r="O14" s="65"/>
      <c r="P14" s="65"/>
      <c r="Q14" s="65" t="s">
        <v>183</v>
      </c>
      <c r="R14" s="65" t="s">
        <v>187</v>
      </c>
      <c r="S14" s="65"/>
    </row>
    <row r="15" spans="2:19" ht="32">
      <c r="B15" s="59" t="s">
        <v>225</v>
      </c>
      <c r="C15" s="59" t="s">
        <v>226</v>
      </c>
      <c r="D15" s="61" t="s">
        <v>214</v>
      </c>
      <c r="E15" s="61">
        <v>1</v>
      </c>
      <c r="G15" s="191">
        <v>0.7</v>
      </c>
      <c r="H15" s="59" t="s">
        <v>224</v>
      </c>
      <c r="I15" s="59" t="s">
        <v>191</v>
      </c>
      <c r="K15" s="59" t="s">
        <v>171</v>
      </c>
      <c r="L15" s="59" t="s">
        <v>222</v>
      </c>
      <c r="Q15" s="192">
        <f>IF(K15="Implemented",0.25,IF(K15="Implemented and maintained ",0.5,IF(K15="Implemented, maintained, and monitored",0.75,IF(K15="Implemented, maintained, monitored, and reviewed",1,IF(K15="Not implemented",0,"")))))</f>
        <v>0.25</v>
      </c>
      <c r="R15" s="192">
        <f>1-Q15</f>
        <v>0.75</v>
      </c>
      <c r="S15" s="191" t="str">
        <f>IF(AND(G15&gt;=0.8,Q15&lt;=50%),"Risk is high",IF(AND(G15&gt;=0.8,Q15&gt;50%,Q15&lt;=75%),"Risk is acceptable - can be improved",IF(AND(G15&gt;=0.8,Q15&gt;75%),"No risk",IF(AND(G15&gt;=0.4,G15&lt;=0.7,Q15&lt;50%),"Risk is high",IF(AND(G15&gt;=0.4,G15&lt;=0.7,Q15&gt;=50%,Q15&lt;=75%),"Risk is acceptable - can be improved",IF(AND(G15&gt;=0.4,G15&lt;=0.7,Q15&gt;75%),"No risk",IF(AND(G15&lt;=0.3,Q15&lt;50%),"Risk is high",IF(AND(G15&lt;=0.3,Q15&gt;=50%,Q15&lt;=75%),"Risk is acceptable - can be improved",IF(AND(G15&lt;=0.3,Q15&gt;75%),"No risk","Not valid")))))))))</f>
        <v>Risk is high</v>
      </c>
    </row>
    <row r="16" spans="2:19" ht="80">
      <c r="B16" s="59" t="s">
        <v>225</v>
      </c>
      <c r="C16" s="59" t="s">
        <v>226</v>
      </c>
      <c r="D16" s="61" t="s">
        <v>214</v>
      </c>
      <c r="E16" s="61">
        <v>1</v>
      </c>
      <c r="F16" s="59" t="s">
        <v>227</v>
      </c>
      <c r="G16" s="191">
        <v>0.9</v>
      </c>
      <c r="H16" s="59" t="s">
        <v>222</v>
      </c>
      <c r="I16" s="59" t="s">
        <v>223</v>
      </c>
      <c r="K16" s="59" t="s">
        <v>176</v>
      </c>
      <c r="Q16" s="192">
        <f>IF(K16="Implemented",0.25,IF(K16="Implemented and maintained ",0.5,IF(K16="Implemented, maintained, and monitored",0.75,IF(K16="Implemented, maintained, monitored, and reviewed",1,IF(K16="Not implemented",0,"")))))</f>
        <v>0</v>
      </c>
      <c r="R16" s="192">
        <f>1-Q16</f>
        <v>1</v>
      </c>
      <c r="S16" s="191" t="str">
        <f>IF(AND(G16&gt;=0.8,Q16&lt;=50%),"Risk is high",IF(AND(G16&gt;=0.8,Q16&gt;50%,Q16&lt;=75%),"Risk is acceptable - can be improved",IF(AND(G16&gt;=0.8,Q16&gt;75%),"No risk",IF(AND(G16&gt;=0.4,G16&lt;=0.7,Q16&lt;50%),"Risk is high",IF(AND(G16&gt;=0.4,G16&lt;=0.7,Q16&gt;=50%,Q16&lt;=75%),"Risk is acceptable - can be improved",IF(AND(G16&gt;=0.4,G16&lt;=0.7,Q16&gt;75%),"No risk",IF(AND(G16&lt;=0.3,Q16&lt;50%),"Risk is high",IF(AND(G16&lt;=0.3,Q16&gt;=50%,Q16&lt;=75%),"Risk is acceptable - can be improved",IF(AND(G16&lt;=0.3,Q16&gt;75%),"No risk","Not valid")))))))))</f>
        <v>Risk is high</v>
      </c>
    </row>
    <row r="17" spans="4:18">
      <c r="D17" s="61"/>
      <c r="E17" s="61"/>
      <c r="G17" s="61"/>
      <c r="J17" s="60"/>
      <c r="Q17" s="62"/>
      <c r="R17" s="62"/>
    </row>
    <row r="18" spans="4:18">
      <c r="D18" s="61"/>
      <c r="E18" s="61"/>
      <c r="G18" s="61"/>
      <c r="J18" s="60"/>
      <c r="Q18" s="62"/>
      <c r="R18" s="62"/>
    </row>
    <row r="19" spans="4:18">
      <c r="D19" s="61"/>
      <c r="E19" s="61"/>
      <c r="G19" s="61"/>
      <c r="J19" s="60"/>
      <c r="Q19" s="62"/>
      <c r="R19" s="62"/>
    </row>
    <row r="20" spans="4:18">
      <c r="D20" s="61"/>
      <c r="E20" s="61"/>
      <c r="G20" s="61"/>
      <c r="J20" s="60"/>
      <c r="Q20" s="62"/>
      <c r="R20" s="62"/>
    </row>
    <row r="21" spans="4:18">
      <c r="D21" s="61"/>
      <c r="E21" s="61"/>
      <c r="G21" s="61"/>
      <c r="J21" s="60"/>
      <c r="Q21" s="62"/>
      <c r="R21" s="62"/>
    </row>
    <row r="22" spans="4:18">
      <c r="D22" s="61"/>
      <c r="E22" s="61"/>
      <c r="G22" s="61"/>
      <c r="J22" s="60"/>
      <c r="Q22" s="62"/>
      <c r="R22" s="62"/>
    </row>
    <row r="23" spans="4:18">
      <c r="D23" s="61"/>
      <c r="E23" s="61"/>
      <c r="G23" s="61"/>
      <c r="J23" s="60"/>
      <c r="Q23" s="62"/>
      <c r="R23" s="62"/>
    </row>
    <row r="24" spans="4:18">
      <c r="D24" s="61"/>
      <c r="E24" s="61"/>
      <c r="G24" s="61"/>
      <c r="J24" s="60"/>
      <c r="Q24" s="62"/>
      <c r="R24" s="62"/>
    </row>
    <row r="25" spans="4:18">
      <c r="D25" s="61"/>
      <c r="E25" s="61"/>
      <c r="G25" s="61"/>
      <c r="J25" s="60"/>
      <c r="Q25" s="62"/>
      <c r="R25" s="62"/>
    </row>
    <row r="26" spans="4:18">
      <c r="D26" s="61"/>
      <c r="E26" s="61"/>
      <c r="G26" s="61"/>
      <c r="J26" s="60"/>
      <c r="Q26" s="62"/>
      <c r="R26" s="62"/>
    </row>
    <row r="27" spans="4:18">
      <c r="D27" s="61"/>
      <c r="E27" s="61"/>
      <c r="G27" s="61"/>
      <c r="J27" s="60"/>
      <c r="Q27" s="62"/>
      <c r="R27" s="62"/>
    </row>
    <row r="28" spans="4:18">
      <c r="D28" s="61"/>
      <c r="E28" s="61"/>
      <c r="G28" s="61"/>
      <c r="J28" s="60"/>
      <c r="Q28" s="62"/>
      <c r="R28" s="62"/>
    </row>
    <row r="29" spans="4:18">
      <c r="D29" s="61"/>
      <c r="E29" s="61"/>
      <c r="G29" s="61"/>
      <c r="J29" s="60"/>
      <c r="Q29" s="62"/>
      <c r="R29" s="62"/>
    </row>
    <row r="30" spans="4:18">
      <c r="D30" s="61"/>
      <c r="E30" s="61"/>
      <c r="G30" s="61"/>
      <c r="J30" s="60"/>
      <c r="Q30" s="62"/>
      <c r="R30" s="62"/>
    </row>
    <row r="31" spans="4:18">
      <c r="D31" s="61"/>
      <c r="E31" s="61"/>
      <c r="G31" s="61"/>
      <c r="J31" s="60"/>
      <c r="Q31" s="62"/>
      <c r="R31" s="62"/>
    </row>
    <row r="32" spans="4:18">
      <c r="D32" s="61"/>
      <c r="E32" s="61"/>
      <c r="G32" s="61"/>
      <c r="J32" s="60"/>
      <c r="Q32" s="62"/>
      <c r="R32" s="62"/>
    </row>
    <row r="33" spans="4:18">
      <c r="D33" s="61"/>
      <c r="E33" s="61"/>
      <c r="G33" s="61"/>
      <c r="J33" s="60"/>
      <c r="Q33" s="62"/>
      <c r="R33" s="62"/>
    </row>
    <row r="34" spans="4:18">
      <c r="D34" s="61"/>
      <c r="E34" s="61"/>
      <c r="G34" s="61"/>
      <c r="J34" s="60"/>
      <c r="Q34" s="62"/>
      <c r="R34" s="62"/>
    </row>
    <row r="35" spans="4:18">
      <c r="D35" s="61"/>
      <c r="E35" s="61"/>
      <c r="G35" s="61"/>
      <c r="J35" s="60"/>
      <c r="Q35" s="62"/>
      <c r="R35" s="62"/>
    </row>
    <row r="36" spans="4:18">
      <c r="D36" s="61"/>
      <c r="E36" s="61"/>
      <c r="G36" s="61"/>
      <c r="J36" s="60"/>
      <c r="Q36" s="62"/>
      <c r="R36" s="62"/>
    </row>
    <row r="37" spans="4:18">
      <c r="D37" s="61"/>
      <c r="E37" s="61"/>
      <c r="G37" s="61"/>
      <c r="J37" s="60"/>
      <c r="Q37" s="62"/>
      <c r="R37" s="62"/>
    </row>
    <row r="38" spans="4:18">
      <c r="D38" s="61"/>
      <c r="E38" s="61"/>
      <c r="G38" s="61"/>
      <c r="J38" s="60"/>
      <c r="Q38" s="62"/>
      <c r="R38" s="62"/>
    </row>
    <row r="39" spans="4:18">
      <c r="D39" s="61"/>
      <c r="E39" s="61"/>
      <c r="G39" s="61"/>
      <c r="J39" s="60"/>
      <c r="Q39" s="62"/>
      <c r="R39" s="62"/>
    </row>
    <row r="40" spans="4:18">
      <c r="D40" s="61"/>
      <c r="E40" s="61"/>
      <c r="G40" s="61"/>
      <c r="J40" s="60"/>
      <c r="Q40" s="62"/>
      <c r="R40" s="62"/>
    </row>
    <row r="41" spans="4:18">
      <c r="D41" s="61"/>
      <c r="E41" s="61"/>
      <c r="G41" s="61"/>
      <c r="J41" s="60"/>
      <c r="Q41" s="62"/>
      <c r="R41" s="62"/>
    </row>
  </sheetData>
  <conditionalFormatting sqref="C3">
    <cfRule type="cellIs" dxfId="11" priority="5" operator="between">
      <formula>91%</formula>
      <formula>100%</formula>
    </cfRule>
    <cfRule type="cellIs" dxfId="10" priority="6" operator="between">
      <formula>81%</formula>
      <formula>90%</formula>
    </cfRule>
    <cfRule type="cellIs" dxfId="9" priority="7" operator="between">
      <formula>51%</formula>
      <formula>80%</formula>
    </cfRule>
    <cfRule type="cellIs" dxfId="8" priority="8" operator="between">
      <formula>0%</formula>
      <formula>50%</formula>
    </cfRule>
  </conditionalFormatting>
  <conditionalFormatting sqref="C4">
    <cfRule type="cellIs" dxfId="3" priority="1" operator="between">
      <formula>91%</formula>
      <formula>100%</formula>
    </cfRule>
    <cfRule type="cellIs" dxfId="2" priority="2" operator="between">
      <formula>81%</formula>
      <formula>90%</formula>
    </cfRule>
    <cfRule type="cellIs" dxfId="1" priority="3" operator="between">
      <formula>51%</formula>
      <formula>80%</formula>
    </cfRule>
    <cfRule type="cellIs" dxfId="0" priority="4" operator="between">
      <formula>0%</formula>
      <formula>50%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6568283-BCA1-8D44-943F-0BE86209540F}">
          <x14:formula1>
            <xm:f>Sheet5!$A$2:$A$6</xm:f>
          </x14:formula1>
          <xm:sqref>K12 K15:K16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1C29-DCBC-D94F-8095-49ECD0E4045F}">
  <dimension ref="A1"/>
  <sheetViews>
    <sheetView workbookViewId="0"/>
  </sheetViews>
  <sheetFormatPr baseColWidth="10"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64C6-354A-D74F-A93D-630C3158DA15}">
  <dimension ref="A1"/>
  <sheetViews>
    <sheetView workbookViewId="0"/>
  </sheetViews>
  <sheetFormatPr baseColWidth="10"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249977111117893"/>
    <pageSetUpPr fitToPage="1"/>
  </sheetPr>
  <dimension ref="B1:H163"/>
  <sheetViews>
    <sheetView zoomScaleNormal="100" zoomScaleSheetLayoutView="100" workbookViewId="0">
      <pane ySplit="7" topLeftCell="A8" activePane="bottomLeft" state="frozen"/>
      <selection activeCell="B25" sqref="B25:Q26"/>
      <selection pane="bottomLeft" activeCell="I18" sqref="I18"/>
    </sheetView>
  </sheetViews>
  <sheetFormatPr baseColWidth="10" defaultColWidth="9.1640625" defaultRowHeight="29.25" customHeight="1"/>
  <cols>
    <col min="1" max="1" width="7.1640625" style="2" customWidth="1"/>
    <col min="2" max="2" width="82.33203125" style="5" customWidth="1"/>
    <col min="3" max="3" width="9.5" style="3" customWidth="1"/>
    <col min="4" max="4" width="37.1640625" style="2" customWidth="1"/>
    <col min="5" max="5" width="8.1640625" style="6" bestFit="1" customWidth="1"/>
    <col min="6" max="6" width="6.6640625" style="2" customWidth="1"/>
    <col min="7" max="7" width="3.33203125" style="2" bestFit="1" customWidth="1"/>
    <col min="8" max="8" width="4.1640625" style="6" bestFit="1" customWidth="1"/>
    <col min="9" max="16384" width="9.1640625" style="2"/>
  </cols>
  <sheetData>
    <row r="1" spans="2:8" ht="16.5" customHeight="1"/>
    <row r="2" spans="2:8" ht="23.25" customHeight="1">
      <c r="B2" s="24" t="s">
        <v>1</v>
      </c>
      <c r="C2" s="1"/>
      <c r="D2" s="1"/>
      <c r="E2" s="19"/>
      <c r="F2" s="1"/>
    </row>
    <row r="3" spans="2:8" ht="29.25" customHeight="1">
      <c r="B3" s="108">
        <f>AVERAGE(C8:C17)</f>
        <v>0.82826923076923076</v>
      </c>
      <c r="C3" s="1"/>
      <c r="D3" s="1"/>
      <c r="E3" s="19"/>
      <c r="F3" s="1"/>
    </row>
    <row r="4" spans="2:8" ht="15">
      <c r="B4" s="109"/>
      <c r="D4"/>
      <c r="E4" s="19">
        <f>E20*3</f>
        <v>0</v>
      </c>
      <c r="F4" s="1"/>
    </row>
    <row r="5" spans="2:8" ht="13">
      <c r="B5" s="109"/>
    </row>
    <row r="6" spans="2:8" ht="13">
      <c r="B6" s="109"/>
      <c r="D6" s="4"/>
      <c r="E6" s="19"/>
      <c r="F6" s="1"/>
    </row>
    <row r="7" spans="2:8" ht="13">
      <c r="B7" s="109"/>
      <c r="D7" s="4"/>
      <c r="E7" s="19"/>
      <c r="F7" s="1"/>
    </row>
    <row r="8" spans="2:8" s="34" customFormat="1" ht="12" customHeight="1">
      <c r="B8" s="36" t="str">
        <f>B21</f>
        <v>SECURITY POLICY</v>
      </c>
      <c r="C8" s="30">
        <f>F21</f>
        <v>0.85</v>
      </c>
      <c r="D8" s="31"/>
      <c r="E8" s="32"/>
      <c r="F8" s="33"/>
      <c r="H8" s="35"/>
    </row>
    <row r="9" spans="2:8" s="34" customFormat="1" ht="12" customHeight="1">
      <c r="B9" s="36" t="str">
        <f>B33</f>
        <v>EMPLOYEE SECURITY FOCUS</v>
      </c>
      <c r="C9" s="30">
        <f>F33</f>
        <v>0.125</v>
      </c>
      <c r="D9" s="31"/>
      <c r="E9" s="32"/>
      <c r="F9" s="33"/>
      <c r="H9" s="35"/>
    </row>
    <row r="10" spans="2:8" s="34" customFormat="1" ht="12" customHeight="1">
      <c r="B10" s="36" t="str">
        <f>B43</f>
        <v>COLLEAGUES EXIT / TRANSFER</v>
      </c>
      <c r="C10" s="30">
        <f>F43</f>
        <v>1</v>
      </c>
      <c r="D10" s="31"/>
      <c r="E10" s="32"/>
      <c r="F10" s="33"/>
      <c r="H10" s="35"/>
    </row>
    <row r="11" spans="2:8" s="34" customFormat="1" ht="12" customHeight="1">
      <c r="B11" s="36" t="str">
        <f>B49</f>
        <v>CHANGE MANAGEMENT</v>
      </c>
      <c r="C11" s="30">
        <f>F49</f>
        <v>1</v>
      </c>
      <c r="D11" s="31"/>
      <c r="E11" s="32"/>
      <c r="F11" s="33"/>
      <c r="H11" s="35"/>
    </row>
    <row r="12" spans="2:8" s="34" customFormat="1" ht="12" customHeight="1">
      <c r="B12" s="36" t="str">
        <f>B54</f>
        <v>NETWORK SECURITY</v>
      </c>
      <c r="C12" s="30">
        <f>F54</f>
        <v>0.30769230769230771</v>
      </c>
      <c r="D12" s="31"/>
      <c r="E12" s="32"/>
      <c r="F12" s="33"/>
      <c r="H12" s="35"/>
    </row>
    <row r="13" spans="2:8" s="34" customFormat="1" ht="12" customHeight="1">
      <c r="B13" s="36" t="str">
        <f>B72</f>
        <v>APPLICATION SECURITY</v>
      </c>
      <c r="C13" s="30">
        <f>F72</f>
        <v>1</v>
      </c>
      <c r="D13" s="31"/>
      <c r="E13" s="32"/>
      <c r="F13" s="33"/>
      <c r="H13" s="35"/>
    </row>
    <row r="14" spans="2:8" s="34" customFormat="1" ht="12" customHeight="1">
      <c r="B14" s="36" t="str">
        <f>B87</f>
        <v>SYSTEM SECURITY</v>
      </c>
      <c r="C14" s="30">
        <f>F87</f>
        <v>1</v>
      </c>
      <c r="D14" s="31"/>
      <c r="E14" s="32"/>
      <c r="F14" s="33"/>
      <c r="H14" s="35"/>
    </row>
    <row r="15" spans="2:8" s="34" customFormat="1" ht="12" customHeight="1">
      <c r="B15" s="36" t="str">
        <f>B102</f>
        <v>IDENTITY MANAGEMENT</v>
      </c>
      <c r="C15" s="30">
        <f>F102</f>
        <v>1</v>
      </c>
      <c r="D15" s="31"/>
      <c r="E15" s="32"/>
      <c r="F15" s="33"/>
      <c r="H15" s="35"/>
    </row>
    <row r="16" spans="2:8" s="34" customFormat="1" ht="12" customHeight="1">
      <c r="B16" s="36" t="str">
        <f>B120</f>
        <v>EVENT MANAGEMENT</v>
      </c>
      <c r="C16" s="30">
        <f>F120</f>
        <v>1</v>
      </c>
      <c r="D16" s="31"/>
      <c r="E16" s="32"/>
      <c r="F16" s="33"/>
      <c r="H16" s="35"/>
    </row>
    <row r="17" spans="2:8" s="34" customFormat="1" ht="12" customHeight="1">
      <c r="B17" s="36" t="str">
        <f>B140</f>
        <v>ASSET SECURITY</v>
      </c>
      <c r="C17" s="30">
        <f>F140</f>
        <v>1</v>
      </c>
      <c r="D17" s="31"/>
      <c r="E17" s="32"/>
      <c r="F17" s="33"/>
      <c r="H17" s="35"/>
    </row>
    <row r="18" spans="2:8" s="34" customFormat="1" ht="12" customHeight="1">
      <c r="B18" s="29"/>
      <c r="C18" s="29"/>
      <c r="D18" s="31"/>
      <c r="E18" s="32"/>
      <c r="F18" s="33"/>
      <c r="H18" s="35"/>
    </row>
    <row r="19" spans="2:8" ht="13">
      <c r="B19" s="1" t="s">
        <v>140</v>
      </c>
      <c r="C19" s="1"/>
      <c r="D19" s="4"/>
      <c r="E19" s="19"/>
      <c r="F19" s="1"/>
    </row>
    <row r="20" spans="2:8" ht="13" thickBot="1">
      <c r="C20" s="1"/>
      <c r="D20" s="4"/>
      <c r="E20" s="19"/>
      <c r="F20" s="1"/>
    </row>
    <row r="21" spans="2:8" ht="12">
      <c r="B21" s="110" t="s">
        <v>2</v>
      </c>
      <c r="C21" s="111" t="s">
        <v>3</v>
      </c>
      <c r="D21" s="112" t="s">
        <v>4</v>
      </c>
      <c r="E21" s="102" t="s">
        <v>5</v>
      </c>
      <c r="F21" s="100">
        <f>(SUMIFS(F23:F32,C23:C32,"YES"))/(SUMIFS(E23:E32,C23:C32,"YES")+SUMIFS(E23:E32,C23:C32,"NO"))</f>
        <v>0.85</v>
      </c>
      <c r="G21" s="7"/>
      <c r="H21" s="6" t="s">
        <v>138</v>
      </c>
    </row>
    <row r="22" spans="2:8" ht="12">
      <c r="B22" s="97"/>
      <c r="C22" s="98"/>
      <c r="D22" s="99"/>
      <c r="E22" s="103"/>
      <c r="F22" s="101"/>
      <c r="H22" s="6" t="s">
        <v>139</v>
      </c>
    </row>
    <row r="23" spans="2:8" ht="29.25" customHeight="1">
      <c r="B23" s="8" t="s">
        <v>6</v>
      </c>
      <c r="C23" s="25" t="s">
        <v>138</v>
      </c>
      <c r="D23" s="26"/>
      <c r="E23" s="20">
        <v>3</v>
      </c>
      <c r="F23" s="9">
        <f t="shared" ref="F23:F32" si="0">IF(C23="YES",SUM(E23:E23,0))</f>
        <v>3</v>
      </c>
      <c r="H23" s="6" t="s">
        <v>0</v>
      </c>
    </row>
    <row r="24" spans="2:8" ht="29.25" customHeight="1">
      <c r="B24" s="8" t="s">
        <v>7</v>
      </c>
      <c r="C24" s="25" t="s">
        <v>138</v>
      </c>
      <c r="D24" s="26"/>
      <c r="E24" s="20">
        <v>2</v>
      </c>
      <c r="F24" s="9">
        <f t="shared" si="0"/>
        <v>2</v>
      </c>
    </row>
    <row r="25" spans="2:8" ht="29.25" customHeight="1">
      <c r="B25" s="8" t="s">
        <v>8</v>
      </c>
      <c r="C25" s="25" t="s">
        <v>138</v>
      </c>
      <c r="D25" s="26"/>
      <c r="E25" s="20">
        <v>2</v>
      </c>
      <c r="F25" s="9">
        <f t="shared" si="0"/>
        <v>2</v>
      </c>
    </row>
    <row r="26" spans="2:8" ht="29.25" customHeight="1">
      <c r="B26" s="8" t="s">
        <v>9</v>
      </c>
      <c r="C26" s="25" t="s">
        <v>138</v>
      </c>
      <c r="D26" s="26"/>
      <c r="E26" s="20">
        <v>2</v>
      </c>
      <c r="F26" s="9">
        <f t="shared" si="0"/>
        <v>2</v>
      </c>
    </row>
    <row r="27" spans="2:8" ht="29.25" customHeight="1">
      <c r="B27" s="8" t="s">
        <v>10</v>
      </c>
      <c r="C27" s="25" t="s">
        <v>138</v>
      </c>
      <c r="D27" s="26"/>
      <c r="E27" s="20">
        <v>1</v>
      </c>
      <c r="F27" s="9">
        <f t="shared" si="0"/>
        <v>1</v>
      </c>
    </row>
    <row r="28" spans="2:8" ht="29.25" customHeight="1">
      <c r="B28" s="8" t="s">
        <v>11</v>
      </c>
      <c r="C28" s="25" t="s">
        <v>138</v>
      </c>
      <c r="D28" s="26"/>
      <c r="E28" s="20">
        <v>2</v>
      </c>
      <c r="F28" s="9">
        <f t="shared" si="0"/>
        <v>2</v>
      </c>
    </row>
    <row r="29" spans="2:8" ht="29.25" customHeight="1">
      <c r="B29" s="8" t="s">
        <v>12</v>
      </c>
      <c r="C29" s="25" t="s">
        <v>139</v>
      </c>
      <c r="D29" s="26"/>
      <c r="E29" s="20">
        <v>3</v>
      </c>
      <c r="F29" s="9" t="b">
        <f t="shared" si="0"/>
        <v>0</v>
      </c>
    </row>
    <row r="30" spans="2:8" ht="29.25" customHeight="1">
      <c r="B30" s="8" t="s">
        <v>13</v>
      </c>
      <c r="C30" s="25" t="s">
        <v>138</v>
      </c>
      <c r="D30" s="26"/>
      <c r="E30" s="20">
        <v>2</v>
      </c>
      <c r="F30" s="9">
        <f>IF(C30="YES",SUM(E30:E30,0))</f>
        <v>2</v>
      </c>
    </row>
    <row r="31" spans="2:8" ht="29.25" customHeight="1">
      <c r="B31" s="8" t="s">
        <v>14</v>
      </c>
      <c r="C31" s="25" t="s">
        <v>138</v>
      </c>
      <c r="D31" s="26"/>
      <c r="E31" s="20">
        <v>2</v>
      </c>
      <c r="F31" s="9">
        <f t="shared" si="0"/>
        <v>2</v>
      </c>
    </row>
    <row r="32" spans="2:8" ht="29.25" customHeight="1" thickBot="1">
      <c r="B32" s="8" t="s">
        <v>15</v>
      </c>
      <c r="C32" s="25" t="s">
        <v>138</v>
      </c>
      <c r="D32" s="26"/>
      <c r="E32" s="20">
        <v>1</v>
      </c>
      <c r="F32" s="9">
        <f t="shared" si="0"/>
        <v>1</v>
      </c>
    </row>
    <row r="33" spans="2:6" ht="12">
      <c r="B33" s="97" t="s">
        <v>16</v>
      </c>
      <c r="C33" s="98" t="s">
        <v>3</v>
      </c>
      <c r="D33" s="99" t="s">
        <v>4</v>
      </c>
      <c r="E33" s="102" t="s">
        <v>5</v>
      </c>
      <c r="F33" s="100">
        <f>(SUMIFS(F35:F42,C35:C42,"YES"))/(SUMIFS(E35:E42,C35:C42,"YES")+SUMIFS(E35:E42,C35:C42,"NO"))</f>
        <v>0.125</v>
      </c>
    </row>
    <row r="34" spans="2:6" ht="12">
      <c r="B34" s="97"/>
      <c r="C34" s="98"/>
      <c r="D34" s="99"/>
      <c r="E34" s="103"/>
      <c r="F34" s="101"/>
    </row>
    <row r="35" spans="2:6" ht="29.25" customHeight="1">
      <c r="B35" s="8" t="s">
        <v>17</v>
      </c>
      <c r="C35" s="25" t="s">
        <v>138</v>
      </c>
      <c r="D35" s="26"/>
      <c r="E35" s="21">
        <v>2</v>
      </c>
      <c r="F35" s="9">
        <f t="shared" ref="F35:F42" si="1">IF(C35="YES",SUM(E35:E35,0))</f>
        <v>2</v>
      </c>
    </row>
    <row r="36" spans="2:6" ht="29.25" customHeight="1">
      <c r="B36" s="8" t="s">
        <v>18</v>
      </c>
      <c r="C36" s="25" t="s">
        <v>139</v>
      </c>
      <c r="D36" s="26"/>
      <c r="E36" s="21">
        <v>2</v>
      </c>
      <c r="F36" s="9" t="b">
        <f t="shared" si="1"/>
        <v>0</v>
      </c>
    </row>
    <row r="37" spans="2:6" ht="29.25" customHeight="1">
      <c r="B37" s="8" t="s">
        <v>19</v>
      </c>
      <c r="C37" s="25" t="s">
        <v>139</v>
      </c>
      <c r="D37" s="26"/>
      <c r="E37" s="21">
        <v>1</v>
      </c>
      <c r="F37" s="9" t="b">
        <f t="shared" si="1"/>
        <v>0</v>
      </c>
    </row>
    <row r="38" spans="2:6" ht="29.25" customHeight="1">
      <c r="B38" s="8" t="s">
        <v>20</v>
      </c>
      <c r="C38" s="25" t="s">
        <v>139</v>
      </c>
      <c r="D38" s="26"/>
      <c r="E38" s="21">
        <v>1</v>
      </c>
      <c r="F38" s="9" t="b">
        <f t="shared" si="1"/>
        <v>0</v>
      </c>
    </row>
    <row r="39" spans="2:6" ht="29.25" customHeight="1">
      <c r="B39" s="8" t="s">
        <v>21</v>
      </c>
      <c r="C39" s="25" t="s">
        <v>139</v>
      </c>
      <c r="D39" s="26"/>
      <c r="E39" s="21">
        <v>2</v>
      </c>
      <c r="F39" s="9" t="b">
        <f t="shared" si="1"/>
        <v>0</v>
      </c>
    </row>
    <row r="40" spans="2:6" ht="29.25" customHeight="1">
      <c r="B40" s="8" t="s">
        <v>22</v>
      </c>
      <c r="C40" s="25" t="s">
        <v>139</v>
      </c>
      <c r="D40" s="26"/>
      <c r="E40" s="21">
        <v>3</v>
      </c>
      <c r="F40" s="9" t="b">
        <f t="shared" si="1"/>
        <v>0</v>
      </c>
    </row>
    <row r="41" spans="2:6" ht="29.25" customHeight="1">
      <c r="B41" s="8" t="s">
        <v>23</v>
      </c>
      <c r="C41" s="25" t="s">
        <v>139</v>
      </c>
      <c r="D41" s="26"/>
      <c r="E41" s="21">
        <v>3</v>
      </c>
      <c r="F41" s="9" t="b">
        <f t="shared" si="1"/>
        <v>0</v>
      </c>
    </row>
    <row r="42" spans="2:6" ht="29.25" customHeight="1" thickBot="1">
      <c r="B42" s="8" t="s">
        <v>24</v>
      </c>
      <c r="C42" s="25" t="s">
        <v>139</v>
      </c>
      <c r="D42" s="26"/>
      <c r="E42" s="21">
        <v>2</v>
      </c>
      <c r="F42" s="9" t="b">
        <f t="shared" si="1"/>
        <v>0</v>
      </c>
    </row>
    <row r="43" spans="2:6" ht="12">
      <c r="B43" s="97" t="s">
        <v>25</v>
      </c>
      <c r="C43" s="98" t="s">
        <v>3</v>
      </c>
      <c r="D43" s="99" t="s">
        <v>4</v>
      </c>
      <c r="E43" s="102" t="s">
        <v>5</v>
      </c>
      <c r="F43" s="100">
        <f>(SUMIFS(F45:F48,C45:C48,"YES"))/(SUMIFS(E45:E48,C45:C48,"YES")+SUMIFS(E45:E48,C45:C48,"NO"))</f>
        <v>1</v>
      </c>
    </row>
    <row r="44" spans="2:6" ht="12">
      <c r="B44" s="97"/>
      <c r="C44" s="98"/>
      <c r="D44" s="99"/>
      <c r="E44" s="103"/>
      <c r="F44" s="101"/>
    </row>
    <row r="45" spans="2:6" ht="29.25" customHeight="1">
      <c r="B45" s="10" t="s">
        <v>26</v>
      </c>
      <c r="C45" s="25" t="s">
        <v>138</v>
      </c>
      <c r="D45" s="26"/>
      <c r="E45" s="21">
        <v>1</v>
      </c>
      <c r="F45" s="9">
        <f>IF(C45="YES",SUM(E45:E45,0))</f>
        <v>1</v>
      </c>
    </row>
    <row r="46" spans="2:6" ht="29.25" customHeight="1">
      <c r="B46" s="8" t="s">
        <v>27</v>
      </c>
      <c r="C46" s="25"/>
      <c r="D46" s="26"/>
      <c r="E46" s="21">
        <v>3</v>
      </c>
      <c r="F46" s="9" t="b">
        <f>IF(C46="YES",SUM(E46:E46,0))</f>
        <v>0</v>
      </c>
    </row>
    <row r="47" spans="2:6" ht="29.25" customHeight="1">
      <c r="B47" s="8" t="s">
        <v>28</v>
      </c>
      <c r="C47" s="25"/>
      <c r="D47" s="26"/>
      <c r="E47" s="21">
        <v>3</v>
      </c>
      <c r="F47" s="9" t="b">
        <f>IF(C47="YES",SUM(E47:E47,0))</f>
        <v>0</v>
      </c>
    </row>
    <row r="48" spans="2:6" ht="29.25" customHeight="1" thickBot="1">
      <c r="B48" s="8" t="s">
        <v>29</v>
      </c>
      <c r="C48" s="25"/>
      <c r="D48" s="26"/>
      <c r="E48" s="21">
        <v>2</v>
      </c>
      <c r="F48" s="9" t="b">
        <f>IF(C48="YES",SUM(E48:E48,0))</f>
        <v>0</v>
      </c>
    </row>
    <row r="49" spans="2:6" ht="12">
      <c r="B49" s="97" t="s">
        <v>30</v>
      </c>
      <c r="C49" s="98" t="s">
        <v>3</v>
      </c>
      <c r="D49" s="99" t="s">
        <v>4</v>
      </c>
      <c r="E49" s="102" t="s">
        <v>5</v>
      </c>
      <c r="F49" s="100">
        <f>(SUMIFS(F51:F53,C51:C53,"YES"))/(SUMIFS(E51:E53,C51:C53,"YES")+SUMIFS(E51:E53,C51:C53,"NO"))</f>
        <v>1</v>
      </c>
    </row>
    <row r="50" spans="2:6" ht="12">
      <c r="B50" s="97"/>
      <c r="C50" s="98"/>
      <c r="D50" s="99"/>
      <c r="E50" s="103"/>
      <c r="F50" s="101"/>
    </row>
    <row r="51" spans="2:6" ht="29.25" customHeight="1">
      <c r="B51" s="8" t="s">
        <v>31</v>
      </c>
      <c r="C51" s="25" t="s">
        <v>138</v>
      </c>
      <c r="D51" s="26"/>
      <c r="E51" s="21">
        <v>2</v>
      </c>
      <c r="F51" s="9">
        <f>IF(C51="YES",SUM(E51:E51,0))</f>
        <v>2</v>
      </c>
    </row>
    <row r="52" spans="2:6" ht="29.25" customHeight="1">
      <c r="B52" s="8" t="s">
        <v>32</v>
      </c>
      <c r="C52" s="25"/>
      <c r="D52" s="26"/>
      <c r="E52" s="21">
        <v>3</v>
      </c>
      <c r="F52" s="9" t="b">
        <f>IF(C52="YES",SUM(E52:E52,0))</f>
        <v>0</v>
      </c>
    </row>
    <row r="53" spans="2:6" ht="29.25" customHeight="1" thickBot="1">
      <c r="B53" s="8" t="s">
        <v>33</v>
      </c>
      <c r="C53" s="25"/>
      <c r="D53" s="26"/>
      <c r="E53" s="21">
        <v>3</v>
      </c>
      <c r="F53" s="9" t="b">
        <f>IF(C53="YES",SUM(E53:E53,0))</f>
        <v>0</v>
      </c>
    </row>
    <row r="54" spans="2:6" ht="12">
      <c r="B54" s="97" t="s">
        <v>34</v>
      </c>
      <c r="C54" s="98" t="s">
        <v>3</v>
      </c>
      <c r="D54" s="99" t="s">
        <v>4</v>
      </c>
      <c r="E54" s="102" t="s">
        <v>5</v>
      </c>
      <c r="F54" s="100">
        <f>(SUMIFS(F56:F71,C56:C71,"YES"))/(SUMIFS(E56:E71,C56:C71,"YES")+SUMIFS(E56:E71,C56:C71,"NO"))</f>
        <v>0.30769230769230771</v>
      </c>
    </row>
    <row r="55" spans="2:6" ht="12">
      <c r="B55" s="97"/>
      <c r="C55" s="98"/>
      <c r="D55" s="99"/>
      <c r="E55" s="103"/>
      <c r="F55" s="101"/>
    </row>
    <row r="56" spans="2:6" ht="13">
      <c r="B56" s="11" t="s">
        <v>35</v>
      </c>
      <c r="C56" s="12"/>
      <c r="D56" s="13"/>
      <c r="E56" s="13"/>
      <c r="F56" s="9"/>
    </row>
    <row r="57" spans="2:6" ht="29.25" customHeight="1">
      <c r="B57" s="8" t="s">
        <v>36</v>
      </c>
      <c r="C57" s="25" t="s">
        <v>138</v>
      </c>
      <c r="D57" s="26"/>
      <c r="E57" s="21">
        <v>2</v>
      </c>
      <c r="F57" s="9">
        <f t="shared" ref="F57:F71" si="2">IF(C57="YES",SUM(E57:E57,0))</f>
        <v>2</v>
      </c>
    </row>
    <row r="58" spans="2:6" ht="29.25" customHeight="1">
      <c r="B58" s="8" t="s">
        <v>37</v>
      </c>
      <c r="C58" s="25"/>
      <c r="D58" s="26"/>
      <c r="E58" s="21">
        <v>3</v>
      </c>
      <c r="F58" s="9" t="b">
        <f t="shared" si="2"/>
        <v>0</v>
      </c>
    </row>
    <row r="59" spans="2:6" ht="29.25" customHeight="1">
      <c r="B59" s="8" t="s">
        <v>38</v>
      </c>
      <c r="C59" s="25"/>
      <c r="D59" s="26"/>
      <c r="E59" s="21">
        <v>3</v>
      </c>
      <c r="F59" s="9" t="b">
        <f t="shared" si="2"/>
        <v>0</v>
      </c>
    </row>
    <row r="60" spans="2:6" ht="29.25" customHeight="1">
      <c r="B60" s="8" t="s">
        <v>39</v>
      </c>
      <c r="C60" s="25"/>
      <c r="D60" s="26"/>
      <c r="E60" s="21">
        <v>3</v>
      </c>
      <c r="F60" s="9" t="b">
        <f t="shared" si="2"/>
        <v>0</v>
      </c>
    </row>
    <row r="61" spans="2:6" ht="29.25" customHeight="1">
      <c r="B61" s="8" t="s">
        <v>40</v>
      </c>
      <c r="C61" s="25"/>
      <c r="D61" s="26"/>
      <c r="E61" s="21">
        <v>2</v>
      </c>
      <c r="F61" s="9" t="b">
        <f t="shared" si="2"/>
        <v>0</v>
      </c>
    </row>
    <row r="62" spans="2:6" ht="29.25" customHeight="1">
      <c r="B62" s="8" t="s">
        <v>41</v>
      </c>
      <c r="C62" s="25"/>
      <c r="D62" s="26"/>
      <c r="E62" s="21">
        <v>2</v>
      </c>
      <c r="F62" s="9" t="b">
        <f t="shared" si="2"/>
        <v>0</v>
      </c>
    </row>
    <row r="63" spans="2:6" ht="29.25" customHeight="1">
      <c r="B63" s="8" t="s">
        <v>42</v>
      </c>
      <c r="C63" s="25"/>
      <c r="D63" s="26"/>
      <c r="E63" s="21">
        <v>2</v>
      </c>
      <c r="F63" s="9" t="b">
        <f t="shared" si="2"/>
        <v>0</v>
      </c>
    </row>
    <row r="64" spans="2:6" ht="29.25" customHeight="1">
      <c r="B64" s="8" t="s">
        <v>43</v>
      </c>
      <c r="C64" s="25"/>
      <c r="D64" s="26"/>
      <c r="E64" s="21">
        <v>2</v>
      </c>
      <c r="F64" s="9" t="b">
        <f t="shared" si="2"/>
        <v>0</v>
      </c>
    </row>
    <row r="65" spans="2:6" ht="29.25" customHeight="1">
      <c r="B65" s="8" t="s">
        <v>44</v>
      </c>
      <c r="C65" s="25" t="s">
        <v>139</v>
      </c>
      <c r="D65" s="26"/>
      <c r="E65" s="21">
        <v>3</v>
      </c>
      <c r="F65" s="9" t="b">
        <f t="shared" si="2"/>
        <v>0</v>
      </c>
    </row>
    <row r="66" spans="2:6" ht="29.25" customHeight="1">
      <c r="B66" s="8" t="s">
        <v>45</v>
      </c>
      <c r="C66" s="25" t="s">
        <v>139</v>
      </c>
      <c r="D66" s="26"/>
      <c r="E66" s="21">
        <v>3</v>
      </c>
      <c r="F66" s="9" t="b">
        <f t="shared" si="2"/>
        <v>0</v>
      </c>
    </row>
    <row r="67" spans="2:6" ht="26">
      <c r="B67" s="8" t="s">
        <v>46</v>
      </c>
      <c r="C67" s="25" t="s">
        <v>139</v>
      </c>
      <c r="D67" s="26"/>
      <c r="E67" s="21">
        <v>3</v>
      </c>
      <c r="F67" s="9" t="b">
        <f t="shared" si="2"/>
        <v>0</v>
      </c>
    </row>
    <row r="68" spans="2:6" ht="13">
      <c r="B68" s="11" t="s">
        <v>47</v>
      </c>
      <c r="C68" s="12"/>
      <c r="D68" s="13"/>
      <c r="E68" s="13"/>
      <c r="F68" s="9"/>
    </row>
    <row r="69" spans="2:6" ht="29.25" customHeight="1">
      <c r="B69" s="8" t="s">
        <v>48</v>
      </c>
      <c r="C69" s="25" t="s">
        <v>138</v>
      </c>
      <c r="D69" s="26"/>
      <c r="E69" s="21">
        <v>2</v>
      </c>
      <c r="F69" s="9">
        <f t="shared" si="2"/>
        <v>2</v>
      </c>
    </row>
    <row r="70" spans="2:6" ht="29.25" customHeight="1">
      <c r="B70" s="8" t="s">
        <v>49</v>
      </c>
      <c r="C70" s="25"/>
      <c r="D70" s="26"/>
      <c r="E70" s="21">
        <v>2</v>
      </c>
      <c r="F70" s="9" t="b">
        <f t="shared" si="2"/>
        <v>0</v>
      </c>
    </row>
    <row r="71" spans="2:6" ht="29.25" customHeight="1" thickBot="1">
      <c r="B71" s="8" t="s">
        <v>50</v>
      </c>
      <c r="C71" s="25"/>
      <c r="D71" s="26"/>
      <c r="E71" s="21">
        <v>3</v>
      </c>
      <c r="F71" s="9" t="b">
        <f t="shared" si="2"/>
        <v>0</v>
      </c>
    </row>
    <row r="72" spans="2:6" ht="12">
      <c r="B72" s="97" t="s">
        <v>51</v>
      </c>
      <c r="C72" s="104" t="s">
        <v>3</v>
      </c>
      <c r="D72" s="106" t="s">
        <v>4</v>
      </c>
      <c r="E72" s="102" t="s">
        <v>5</v>
      </c>
      <c r="F72" s="100">
        <f>(SUMIFS(F74:F86,C74:C86,"YES"))/(SUMIFS(E74:E86,C74:C86,"YES")+SUMIFS(E74:E86,C74:C86,"NO"))</f>
        <v>1</v>
      </c>
    </row>
    <row r="73" spans="2:6" ht="12">
      <c r="B73" s="97"/>
      <c r="C73" s="105"/>
      <c r="D73" s="107"/>
      <c r="E73" s="103"/>
      <c r="F73" s="101"/>
    </row>
    <row r="74" spans="2:6" ht="13">
      <c r="B74" s="11" t="s">
        <v>52</v>
      </c>
      <c r="C74" s="14"/>
      <c r="D74" s="15"/>
      <c r="E74" s="22"/>
      <c r="F74" s="9"/>
    </row>
    <row r="75" spans="2:6" ht="29.25" customHeight="1">
      <c r="B75" s="8" t="s">
        <v>53</v>
      </c>
      <c r="C75" s="25" t="s">
        <v>138</v>
      </c>
      <c r="D75" s="26"/>
      <c r="E75" s="21">
        <v>3</v>
      </c>
      <c r="F75" s="9">
        <f t="shared" ref="F75:F82" si="3">IF(C75="YES",SUM(E75:E75,0))</f>
        <v>3</v>
      </c>
    </row>
    <row r="76" spans="2:6" ht="29.25" customHeight="1">
      <c r="B76" s="8" t="s">
        <v>54</v>
      </c>
      <c r="C76" s="25"/>
      <c r="D76" s="26"/>
      <c r="E76" s="21">
        <v>3</v>
      </c>
      <c r="F76" s="9" t="b">
        <f t="shared" si="3"/>
        <v>0</v>
      </c>
    </row>
    <row r="77" spans="2:6" ht="29.25" customHeight="1">
      <c r="B77" s="8" t="s">
        <v>55</v>
      </c>
      <c r="C77" s="25"/>
      <c r="D77" s="26"/>
      <c r="E77" s="21">
        <v>3</v>
      </c>
      <c r="F77" s="9" t="b">
        <f t="shared" si="3"/>
        <v>0</v>
      </c>
    </row>
    <row r="78" spans="2:6" ht="29.25" customHeight="1">
      <c r="B78" s="8" t="s">
        <v>56</v>
      </c>
      <c r="C78" s="25"/>
      <c r="D78" s="26"/>
      <c r="E78" s="21">
        <v>2</v>
      </c>
      <c r="F78" s="9" t="b">
        <f t="shared" si="3"/>
        <v>0</v>
      </c>
    </row>
    <row r="79" spans="2:6" ht="29.25" customHeight="1">
      <c r="B79" s="8" t="s">
        <v>57</v>
      </c>
      <c r="C79" s="25"/>
      <c r="D79" s="26"/>
      <c r="E79" s="21">
        <v>2</v>
      </c>
      <c r="F79" s="9" t="b">
        <f t="shared" si="3"/>
        <v>0</v>
      </c>
    </row>
    <row r="80" spans="2:6" ht="29.25" customHeight="1">
      <c r="B80" s="8" t="s">
        <v>58</v>
      </c>
      <c r="C80" s="25"/>
      <c r="D80" s="26"/>
      <c r="E80" s="21">
        <v>1</v>
      </c>
      <c r="F80" s="9" t="b">
        <f t="shared" si="3"/>
        <v>0</v>
      </c>
    </row>
    <row r="81" spans="2:6" ht="29.25" customHeight="1">
      <c r="B81" s="8" t="s">
        <v>59</v>
      </c>
      <c r="C81" s="25"/>
      <c r="D81" s="26"/>
      <c r="E81" s="21">
        <v>1</v>
      </c>
      <c r="F81" s="9" t="b">
        <f t="shared" si="3"/>
        <v>0</v>
      </c>
    </row>
    <row r="82" spans="2:6" ht="29.25" customHeight="1">
      <c r="B82" s="8" t="s">
        <v>60</v>
      </c>
      <c r="C82" s="25"/>
      <c r="D82" s="26"/>
      <c r="E82" s="21">
        <v>1</v>
      </c>
      <c r="F82" s="9" t="b">
        <f t="shared" si="3"/>
        <v>0</v>
      </c>
    </row>
    <row r="83" spans="2:6" ht="13">
      <c r="B83" s="11" t="s">
        <v>61</v>
      </c>
      <c r="C83" s="14"/>
      <c r="D83" s="15"/>
      <c r="E83" s="22"/>
      <c r="F83" s="15"/>
    </row>
    <row r="84" spans="2:6" ht="29.25" customHeight="1">
      <c r="B84" s="8" t="s">
        <v>62</v>
      </c>
      <c r="C84" s="25"/>
      <c r="D84" s="26"/>
      <c r="E84" s="21">
        <v>2</v>
      </c>
      <c r="F84" s="9" t="b">
        <f>IF(C84="YES",SUM(E84:E84,0))</f>
        <v>0</v>
      </c>
    </row>
    <row r="85" spans="2:6" ht="29.25" customHeight="1">
      <c r="B85" s="8" t="s">
        <v>63</v>
      </c>
      <c r="C85" s="25"/>
      <c r="D85" s="26"/>
      <c r="E85" s="21">
        <v>2</v>
      </c>
      <c r="F85" s="9" t="b">
        <f>IF(C85="YES",SUM(E85:E85,0))</f>
        <v>0</v>
      </c>
    </row>
    <row r="86" spans="2:6" ht="29.25" customHeight="1" thickBot="1">
      <c r="B86" s="8" t="s">
        <v>64</v>
      </c>
      <c r="C86" s="25"/>
      <c r="D86" s="26"/>
      <c r="E86" s="21">
        <v>1</v>
      </c>
      <c r="F86" s="9" t="b">
        <f>IF(C86="YES",SUM(E86:E86,0))</f>
        <v>0</v>
      </c>
    </row>
    <row r="87" spans="2:6" ht="12">
      <c r="B87" s="97" t="s">
        <v>65</v>
      </c>
      <c r="C87" s="98" t="s">
        <v>3</v>
      </c>
      <c r="D87" s="99" t="s">
        <v>4</v>
      </c>
      <c r="E87" s="102" t="s">
        <v>5</v>
      </c>
      <c r="F87" s="100">
        <f>(SUMIFS(F89:F101,C89:C101,"YES"))/(SUMIFS(E89:E101,C89:C101,"YES")+SUMIFS(E89:E101,C89:C101,"NO"))</f>
        <v>1</v>
      </c>
    </row>
    <row r="88" spans="2:6" ht="12">
      <c r="B88" s="97"/>
      <c r="C88" s="98"/>
      <c r="D88" s="99"/>
      <c r="E88" s="103"/>
      <c r="F88" s="101"/>
    </row>
    <row r="89" spans="2:6" ht="13">
      <c r="B89" s="11" t="s">
        <v>66</v>
      </c>
      <c r="C89" s="14"/>
      <c r="D89" s="15"/>
      <c r="E89" s="22"/>
      <c r="F89" s="9"/>
    </row>
    <row r="90" spans="2:6" ht="29.25" customHeight="1">
      <c r="B90" s="8" t="s">
        <v>67</v>
      </c>
      <c r="C90" s="25" t="s">
        <v>138</v>
      </c>
      <c r="D90" s="26"/>
      <c r="E90" s="21">
        <v>3</v>
      </c>
      <c r="F90" s="9">
        <f t="shared" ref="F90:F101" si="4">IF(C90="YES",SUM(E90:E90,0))</f>
        <v>3</v>
      </c>
    </row>
    <row r="91" spans="2:6" ht="29.25" customHeight="1">
      <c r="B91" s="8" t="s">
        <v>68</v>
      </c>
      <c r="C91" s="25"/>
      <c r="D91" s="26"/>
      <c r="E91" s="21">
        <v>3</v>
      </c>
      <c r="F91" s="9" t="b">
        <f t="shared" si="4"/>
        <v>0</v>
      </c>
    </row>
    <row r="92" spans="2:6" ht="29.25" customHeight="1">
      <c r="B92" s="8" t="s">
        <v>69</v>
      </c>
      <c r="C92" s="25"/>
      <c r="D92" s="26"/>
      <c r="E92" s="21">
        <v>2</v>
      </c>
      <c r="F92" s="9" t="b">
        <f t="shared" si="4"/>
        <v>0</v>
      </c>
    </row>
    <row r="93" spans="2:6" ht="29.25" customHeight="1">
      <c r="B93" s="8" t="s">
        <v>70</v>
      </c>
      <c r="C93" s="25"/>
      <c r="D93" s="26"/>
      <c r="E93" s="21">
        <v>2</v>
      </c>
      <c r="F93" s="9" t="b">
        <f t="shared" si="4"/>
        <v>0</v>
      </c>
    </row>
    <row r="94" spans="2:6" ht="29.25" customHeight="1">
      <c r="B94" s="8" t="s">
        <v>71</v>
      </c>
      <c r="C94" s="25"/>
      <c r="D94" s="26"/>
      <c r="E94" s="21">
        <v>1</v>
      </c>
      <c r="F94" s="9" t="b">
        <f t="shared" si="4"/>
        <v>0</v>
      </c>
    </row>
    <row r="95" spans="2:6" ht="29.25" customHeight="1">
      <c r="B95" s="8" t="s">
        <v>72</v>
      </c>
      <c r="C95" s="25"/>
      <c r="D95" s="26"/>
      <c r="E95" s="21">
        <v>1</v>
      </c>
      <c r="F95" s="9" t="b">
        <f t="shared" si="4"/>
        <v>0</v>
      </c>
    </row>
    <row r="96" spans="2:6" ht="29.25" customHeight="1">
      <c r="B96" s="8" t="s">
        <v>73</v>
      </c>
      <c r="C96" s="25"/>
      <c r="D96" s="26"/>
      <c r="E96" s="21">
        <v>2</v>
      </c>
      <c r="F96" s="9" t="b">
        <f t="shared" si="4"/>
        <v>0</v>
      </c>
    </row>
    <row r="97" spans="2:6" ht="29.25" customHeight="1">
      <c r="B97" s="8" t="s">
        <v>74</v>
      </c>
      <c r="C97" s="25"/>
      <c r="D97" s="26"/>
      <c r="E97" s="21">
        <v>3</v>
      </c>
      <c r="F97" s="9" t="b">
        <f t="shared" si="4"/>
        <v>0</v>
      </c>
    </row>
    <row r="98" spans="2:6" ht="29.25" customHeight="1">
      <c r="B98" s="8" t="s">
        <v>75</v>
      </c>
      <c r="C98" s="25"/>
      <c r="D98" s="26"/>
      <c r="E98" s="21">
        <v>3</v>
      </c>
      <c r="F98" s="9" t="b">
        <f t="shared" si="4"/>
        <v>0</v>
      </c>
    </row>
    <row r="99" spans="2:6" ht="29.25" customHeight="1">
      <c r="B99" s="8" t="s">
        <v>76</v>
      </c>
      <c r="C99" s="25"/>
      <c r="D99" s="26"/>
      <c r="E99" s="21">
        <v>3</v>
      </c>
      <c r="F99" s="9" t="b">
        <f t="shared" si="4"/>
        <v>0</v>
      </c>
    </row>
    <row r="100" spans="2:6" ht="29.25" customHeight="1">
      <c r="B100" s="8" t="s">
        <v>77</v>
      </c>
      <c r="C100" s="25"/>
      <c r="D100" s="26"/>
      <c r="E100" s="21">
        <v>3</v>
      </c>
      <c r="F100" s="9" t="b">
        <f t="shared" si="4"/>
        <v>0</v>
      </c>
    </row>
    <row r="101" spans="2:6" ht="29.25" customHeight="1" thickBot="1">
      <c r="B101" s="8" t="s">
        <v>78</v>
      </c>
      <c r="C101" s="25"/>
      <c r="D101" s="26"/>
      <c r="E101" s="21">
        <v>2</v>
      </c>
      <c r="F101" s="9" t="b">
        <f t="shared" si="4"/>
        <v>0</v>
      </c>
    </row>
    <row r="102" spans="2:6" ht="12">
      <c r="B102" s="97" t="s">
        <v>79</v>
      </c>
      <c r="C102" s="98" t="s">
        <v>3</v>
      </c>
      <c r="D102" s="99" t="s">
        <v>4</v>
      </c>
      <c r="E102" s="102" t="s">
        <v>5</v>
      </c>
      <c r="F102" s="100">
        <f>(SUMIFS(F104:F119,C104:C119,"YES"))/(SUMIFS(E104:E119,C104:C119,"YES")+SUMIFS(E104:E119,C104:C119,"NO"))</f>
        <v>1</v>
      </c>
    </row>
    <row r="103" spans="2:6" ht="12">
      <c r="B103" s="97"/>
      <c r="C103" s="98"/>
      <c r="D103" s="99"/>
      <c r="E103" s="103"/>
      <c r="F103" s="101"/>
    </row>
    <row r="104" spans="2:6" ht="13">
      <c r="B104" s="11" t="s">
        <v>80</v>
      </c>
      <c r="C104" s="14"/>
      <c r="D104" s="15"/>
      <c r="E104" s="22"/>
      <c r="F104" s="9" t="b">
        <f t="shared" ref="F104:F119" si="5">IF(C104="YES",SUM(E104:E104,0))</f>
        <v>0</v>
      </c>
    </row>
    <row r="105" spans="2:6" ht="29.25" customHeight="1">
      <c r="B105" s="8" t="s">
        <v>81</v>
      </c>
      <c r="C105" s="25" t="s">
        <v>138</v>
      </c>
      <c r="D105" s="26"/>
      <c r="E105" s="21">
        <v>1</v>
      </c>
      <c r="F105" s="9">
        <f t="shared" si="5"/>
        <v>1</v>
      </c>
    </row>
    <row r="106" spans="2:6" ht="29.25" customHeight="1">
      <c r="B106" s="8" t="s">
        <v>82</v>
      </c>
      <c r="C106" s="25"/>
      <c r="D106" s="26"/>
      <c r="E106" s="21">
        <v>3</v>
      </c>
      <c r="F106" s="9" t="b">
        <f t="shared" si="5"/>
        <v>0</v>
      </c>
    </row>
    <row r="107" spans="2:6" ht="29.25" customHeight="1">
      <c r="B107" s="8" t="s">
        <v>83</v>
      </c>
      <c r="C107" s="25"/>
      <c r="D107" s="26"/>
      <c r="E107" s="21">
        <v>2</v>
      </c>
      <c r="F107" s="9" t="b">
        <f t="shared" si="5"/>
        <v>0</v>
      </c>
    </row>
    <row r="108" spans="2:6" ht="29.25" customHeight="1">
      <c r="B108" s="8" t="s">
        <v>84</v>
      </c>
      <c r="C108" s="25"/>
      <c r="D108" s="26"/>
      <c r="E108" s="21">
        <v>2</v>
      </c>
      <c r="F108" s="9" t="b">
        <f t="shared" si="5"/>
        <v>0</v>
      </c>
    </row>
    <row r="109" spans="2:6" ht="29.25" customHeight="1">
      <c r="B109" s="8" t="s">
        <v>85</v>
      </c>
      <c r="C109" s="25"/>
      <c r="D109" s="26"/>
      <c r="E109" s="21">
        <v>2</v>
      </c>
      <c r="F109" s="9" t="b">
        <f t="shared" si="5"/>
        <v>0</v>
      </c>
    </row>
    <row r="110" spans="2:6" ht="29.25" customHeight="1">
      <c r="B110" s="8" t="s">
        <v>86</v>
      </c>
      <c r="C110" s="25"/>
      <c r="D110" s="26"/>
      <c r="E110" s="21">
        <v>1</v>
      </c>
      <c r="F110" s="9" t="b">
        <f t="shared" si="5"/>
        <v>0</v>
      </c>
    </row>
    <row r="111" spans="2:6" ht="29.25" customHeight="1">
      <c r="B111" s="8" t="s">
        <v>87</v>
      </c>
      <c r="C111" s="25"/>
      <c r="D111" s="26"/>
      <c r="E111" s="21">
        <v>1</v>
      </c>
      <c r="F111" s="9" t="b">
        <f t="shared" si="5"/>
        <v>0</v>
      </c>
    </row>
    <row r="112" spans="2:6" ht="29.25" customHeight="1">
      <c r="B112" s="8" t="s">
        <v>88</v>
      </c>
      <c r="C112" s="25"/>
      <c r="D112" s="26"/>
      <c r="E112" s="21">
        <v>2</v>
      </c>
      <c r="F112" s="9" t="b">
        <f t="shared" si="5"/>
        <v>0</v>
      </c>
    </row>
    <row r="113" spans="2:6" ht="29.25" customHeight="1">
      <c r="B113" s="8" t="s">
        <v>89</v>
      </c>
      <c r="C113" s="25"/>
      <c r="D113" s="26"/>
      <c r="E113" s="21">
        <v>3</v>
      </c>
      <c r="F113" s="9" t="b">
        <f t="shared" si="5"/>
        <v>0</v>
      </c>
    </row>
    <row r="114" spans="2:6" ht="29.25" customHeight="1">
      <c r="B114" s="8" t="s">
        <v>90</v>
      </c>
      <c r="C114" s="25"/>
      <c r="D114" s="26"/>
      <c r="E114" s="21">
        <v>3</v>
      </c>
      <c r="F114" s="9" t="b">
        <f t="shared" si="5"/>
        <v>0</v>
      </c>
    </row>
    <row r="115" spans="2:6" ht="13">
      <c r="B115" s="11" t="s">
        <v>91</v>
      </c>
      <c r="C115" s="14"/>
      <c r="D115" s="15"/>
      <c r="E115" s="22"/>
      <c r="F115" s="17"/>
    </row>
    <row r="116" spans="2:6" ht="29.25" customHeight="1">
      <c r="B116" s="8" t="s">
        <v>92</v>
      </c>
      <c r="C116" s="25"/>
      <c r="D116" s="26"/>
      <c r="E116" s="21">
        <v>2</v>
      </c>
      <c r="F116" s="9" t="b">
        <f t="shared" si="5"/>
        <v>0</v>
      </c>
    </row>
    <row r="117" spans="2:6" ht="29.25" customHeight="1">
      <c r="B117" s="8" t="s">
        <v>93</v>
      </c>
      <c r="C117" s="25"/>
      <c r="D117" s="26"/>
      <c r="E117" s="21">
        <v>2</v>
      </c>
      <c r="F117" s="9" t="b">
        <f t="shared" si="5"/>
        <v>0</v>
      </c>
    </row>
    <row r="118" spans="2:6" ht="29.25" customHeight="1">
      <c r="B118" s="8" t="s">
        <v>94</v>
      </c>
      <c r="C118" s="25"/>
      <c r="D118" s="26"/>
      <c r="E118" s="21">
        <v>1</v>
      </c>
      <c r="F118" s="9" t="b">
        <f t="shared" si="5"/>
        <v>0</v>
      </c>
    </row>
    <row r="119" spans="2:6" ht="29.25" customHeight="1" thickBot="1">
      <c r="B119" s="8" t="s">
        <v>95</v>
      </c>
      <c r="C119" s="25"/>
      <c r="D119" s="26"/>
      <c r="E119" s="21">
        <v>1</v>
      </c>
      <c r="F119" s="9" t="b">
        <f t="shared" si="5"/>
        <v>0</v>
      </c>
    </row>
    <row r="120" spans="2:6" ht="12">
      <c r="B120" s="97" t="s">
        <v>96</v>
      </c>
      <c r="C120" s="98" t="s">
        <v>3</v>
      </c>
      <c r="D120" s="99" t="s">
        <v>4</v>
      </c>
      <c r="E120" s="102" t="s">
        <v>5</v>
      </c>
      <c r="F120" s="100">
        <f>(SUMIFS(F122:F139,C122:C139,"YES"))/(SUMIFS(E122:E139,C122:C139,"YES")+SUMIFS(E122:E139,C122:C139,"NO"))</f>
        <v>1</v>
      </c>
    </row>
    <row r="121" spans="2:6" ht="12">
      <c r="B121" s="97"/>
      <c r="C121" s="98"/>
      <c r="D121" s="99"/>
      <c r="E121" s="103"/>
      <c r="F121" s="101"/>
    </row>
    <row r="122" spans="2:6" ht="13">
      <c r="B122" s="11" t="s">
        <v>97</v>
      </c>
      <c r="C122" s="14"/>
      <c r="D122" s="15"/>
      <c r="E122" s="22"/>
      <c r="F122" s="9" t="b">
        <f t="shared" ref="F122:F139" si="6">IF(C122="YES",SUM(E122:E122,0))</f>
        <v>0</v>
      </c>
    </row>
    <row r="123" spans="2:6" ht="29.25" customHeight="1">
      <c r="B123" s="8" t="s">
        <v>98</v>
      </c>
      <c r="C123" s="25" t="s">
        <v>138</v>
      </c>
      <c r="D123" s="26"/>
      <c r="E123" s="21">
        <v>2</v>
      </c>
      <c r="F123" s="9">
        <f t="shared" si="6"/>
        <v>2</v>
      </c>
    </row>
    <row r="124" spans="2:6" ht="29.25" customHeight="1">
      <c r="B124" s="8" t="s">
        <v>99</v>
      </c>
      <c r="C124" s="25"/>
      <c r="D124" s="26"/>
      <c r="E124" s="21">
        <v>2</v>
      </c>
      <c r="F124" s="9" t="b">
        <f t="shared" si="6"/>
        <v>0</v>
      </c>
    </row>
    <row r="125" spans="2:6" ht="29.25" customHeight="1">
      <c r="B125" s="8" t="s">
        <v>100</v>
      </c>
      <c r="C125" s="25"/>
      <c r="D125" s="26"/>
      <c r="E125" s="21">
        <v>1</v>
      </c>
      <c r="F125" s="9" t="b">
        <f t="shared" si="6"/>
        <v>0</v>
      </c>
    </row>
    <row r="126" spans="2:6" ht="29.25" customHeight="1">
      <c r="B126" s="8" t="s">
        <v>101</v>
      </c>
      <c r="C126" s="25"/>
      <c r="D126" s="26"/>
      <c r="E126" s="21">
        <v>3</v>
      </c>
      <c r="F126" s="9" t="b">
        <f t="shared" si="6"/>
        <v>0</v>
      </c>
    </row>
    <row r="127" spans="2:6" ht="29.25" customHeight="1">
      <c r="B127" s="8" t="s">
        <v>102</v>
      </c>
      <c r="C127" s="25"/>
      <c r="D127" s="26"/>
      <c r="E127" s="21">
        <v>1</v>
      </c>
      <c r="F127" s="9" t="b">
        <f t="shared" si="6"/>
        <v>0</v>
      </c>
    </row>
    <row r="128" spans="2:6" ht="29.25" customHeight="1">
      <c r="B128" s="8" t="s">
        <v>103</v>
      </c>
      <c r="C128" s="25"/>
      <c r="D128" s="26"/>
      <c r="E128" s="21">
        <v>3</v>
      </c>
      <c r="F128" s="9" t="b">
        <f t="shared" si="6"/>
        <v>0</v>
      </c>
    </row>
    <row r="129" spans="2:6" ht="29.25" customHeight="1">
      <c r="B129" s="11" t="s">
        <v>104</v>
      </c>
      <c r="C129" s="14"/>
      <c r="D129" s="15"/>
      <c r="E129" s="22"/>
      <c r="F129" s="9"/>
    </row>
    <row r="130" spans="2:6" ht="29.25" customHeight="1">
      <c r="B130" s="8" t="s">
        <v>105</v>
      </c>
      <c r="C130" s="25"/>
      <c r="D130" s="26"/>
      <c r="E130" s="21">
        <v>1</v>
      </c>
      <c r="F130" s="9" t="b">
        <f t="shared" si="6"/>
        <v>0</v>
      </c>
    </row>
    <row r="131" spans="2:6" ht="29.25" customHeight="1">
      <c r="B131" s="8" t="s">
        <v>106</v>
      </c>
      <c r="C131" s="25"/>
      <c r="D131" s="26"/>
      <c r="E131" s="21">
        <v>1</v>
      </c>
      <c r="F131" s="9" t="b">
        <f t="shared" si="6"/>
        <v>0</v>
      </c>
    </row>
    <row r="132" spans="2:6" ht="29.25" customHeight="1">
      <c r="B132" s="8" t="s">
        <v>107</v>
      </c>
      <c r="C132" s="25"/>
      <c r="D132" s="26"/>
      <c r="E132" s="21">
        <v>1</v>
      </c>
      <c r="F132" s="16" t="b">
        <f t="shared" si="6"/>
        <v>0</v>
      </c>
    </row>
    <row r="133" spans="2:6" ht="29.25" customHeight="1">
      <c r="B133" s="8" t="s">
        <v>108</v>
      </c>
      <c r="C133" s="25"/>
      <c r="D133" s="26"/>
      <c r="E133" s="21">
        <v>1</v>
      </c>
      <c r="F133" s="16" t="b">
        <f t="shared" si="6"/>
        <v>0</v>
      </c>
    </row>
    <row r="134" spans="2:6" ht="29.25" customHeight="1">
      <c r="B134" s="11" t="s">
        <v>109</v>
      </c>
      <c r="C134" s="14"/>
      <c r="D134" s="15"/>
      <c r="E134" s="22"/>
      <c r="F134" s="17"/>
    </row>
    <row r="135" spans="2:6" ht="29.25" customHeight="1">
      <c r="B135" s="8" t="s">
        <v>110</v>
      </c>
      <c r="C135" s="25"/>
      <c r="D135" s="26"/>
      <c r="E135" s="21">
        <v>2</v>
      </c>
      <c r="F135" s="16" t="b">
        <f t="shared" si="6"/>
        <v>0</v>
      </c>
    </row>
    <row r="136" spans="2:6" ht="29.25" customHeight="1">
      <c r="B136" s="8" t="s">
        <v>111</v>
      </c>
      <c r="C136" s="25"/>
      <c r="D136" s="26"/>
      <c r="E136" s="21">
        <v>3</v>
      </c>
      <c r="F136" s="16" t="b">
        <f t="shared" si="6"/>
        <v>0</v>
      </c>
    </row>
    <row r="137" spans="2:6" ht="29.25" customHeight="1">
      <c r="B137" s="8" t="s">
        <v>112</v>
      </c>
      <c r="C137" s="25"/>
      <c r="D137" s="26"/>
      <c r="E137" s="21">
        <v>2</v>
      </c>
      <c r="F137" s="16" t="b">
        <f t="shared" si="6"/>
        <v>0</v>
      </c>
    </row>
    <row r="138" spans="2:6" ht="29.25" customHeight="1">
      <c r="B138" s="8" t="s">
        <v>113</v>
      </c>
      <c r="C138" s="25"/>
      <c r="D138" s="26"/>
      <c r="E138" s="21">
        <v>1</v>
      </c>
      <c r="F138" s="16" t="b">
        <f t="shared" si="6"/>
        <v>0</v>
      </c>
    </row>
    <row r="139" spans="2:6" ht="29.25" customHeight="1" thickBot="1">
      <c r="B139" s="8" t="s">
        <v>114</v>
      </c>
      <c r="C139" s="25"/>
      <c r="D139" s="26"/>
      <c r="E139" s="21">
        <v>2</v>
      </c>
      <c r="F139" s="16" t="b">
        <f t="shared" si="6"/>
        <v>0</v>
      </c>
    </row>
    <row r="140" spans="2:6" ht="12">
      <c r="B140" s="97" t="s">
        <v>115</v>
      </c>
      <c r="C140" s="98" t="s">
        <v>3</v>
      </c>
      <c r="D140" s="99" t="s">
        <v>4</v>
      </c>
      <c r="E140" s="102" t="s">
        <v>5</v>
      </c>
      <c r="F140" s="100">
        <f>(SUMIFS(F142:F163,C142:C163,"YES"))/(SUMIFS(E142:E163,C142:C163,"YES")+SUMIFS(E142:E163,C142:C163,"NO"))</f>
        <v>1</v>
      </c>
    </row>
    <row r="141" spans="2:6" ht="12">
      <c r="B141" s="97"/>
      <c r="C141" s="98"/>
      <c r="D141" s="99"/>
      <c r="E141" s="103"/>
      <c r="F141" s="101"/>
    </row>
    <row r="142" spans="2:6" ht="13">
      <c r="B142" s="11" t="s">
        <v>116</v>
      </c>
      <c r="C142" s="14"/>
      <c r="D142" s="15"/>
      <c r="E142" s="22"/>
      <c r="F142" s="9" t="b">
        <f t="shared" ref="F142:F163" si="7">IF(C142="YES",SUM(E142:E142,0))</f>
        <v>0</v>
      </c>
    </row>
    <row r="143" spans="2:6" ht="29.25" customHeight="1">
      <c r="B143" s="8" t="s">
        <v>117</v>
      </c>
      <c r="C143" s="25"/>
      <c r="D143" s="26"/>
      <c r="E143" s="21">
        <v>1</v>
      </c>
      <c r="F143" s="9" t="b">
        <f t="shared" si="7"/>
        <v>0</v>
      </c>
    </row>
    <row r="144" spans="2:6" ht="29.25" customHeight="1">
      <c r="B144" s="8" t="s">
        <v>118</v>
      </c>
      <c r="C144" s="25" t="s">
        <v>138</v>
      </c>
      <c r="D144" s="26"/>
      <c r="E144" s="21">
        <v>3</v>
      </c>
      <c r="F144" s="9">
        <f t="shared" si="7"/>
        <v>3</v>
      </c>
    </row>
    <row r="145" spans="2:6" ht="29.25" customHeight="1">
      <c r="B145" s="8" t="s">
        <v>119</v>
      </c>
      <c r="C145" s="25"/>
      <c r="D145" s="26"/>
      <c r="E145" s="21">
        <v>2</v>
      </c>
      <c r="F145" s="9" t="b">
        <f t="shared" si="7"/>
        <v>0</v>
      </c>
    </row>
    <row r="146" spans="2:6" ht="13">
      <c r="B146" s="11" t="s">
        <v>120</v>
      </c>
      <c r="C146" s="14"/>
      <c r="D146" s="15"/>
      <c r="E146" s="22"/>
      <c r="F146" s="9" t="b">
        <f t="shared" si="7"/>
        <v>0</v>
      </c>
    </row>
    <row r="147" spans="2:6" ht="29.25" customHeight="1">
      <c r="B147" s="8" t="s">
        <v>121</v>
      </c>
      <c r="C147" s="25"/>
      <c r="D147" s="26"/>
      <c r="E147" s="21">
        <v>3</v>
      </c>
      <c r="F147" s="9" t="b">
        <f t="shared" si="7"/>
        <v>0</v>
      </c>
    </row>
    <row r="148" spans="2:6" ht="29.25" customHeight="1">
      <c r="B148" s="8" t="s">
        <v>122</v>
      </c>
      <c r="C148" s="25"/>
      <c r="D148" s="26"/>
      <c r="E148" s="21">
        <v>3</v>
      </c>
      <c r="F148" s="9" t="b">
        <f t="shared" si="7"/>
        <v>0</v>
      </c>
    </row>
    <row r="149" spans="2:6" ht="29.25" customHeight="1">
      <c r="B149" s="8" t="s">
        <v>123</v>
      </c>
      <c r="C149" s="25"/>
      <c r="D149" s="26"/>
      <c r="E149" s="21">
        <v>1</v>
      </c>
      <c r="F149" s="9" t="b">
        <f t="shared" si="7"/>
        <v>0</v>
      </c>
    </row>
    <row r="150" spans="2:6" ht="29.25" customHeight="1">
      <c r="B150" s="8" t="s">
        <v>124</v>
      </c>
      <c r="C150" s="25"/>
      <c r="D150" s="26"/>
      <c r="E150" s="21">
        <v>2</v>
      </c>
      <c r="F150" s="9" t="b">
        <f t="shared" si="7"/>
        <v>0</v>
      </c>
    </row>
    <row r="151" spans="2:6" ht="29.25" customHeight="1">
      <c r="B151" s="8" t="s">
        <v>125</v>
      </c>
      <c r="C151" s="25"/>
      <c r="D151" s="26"/>
      <c r="E151" s="21">
        <v>2</v>
      </c>
      <c r="F151" s="9" t="b">
        <f t="shared" si="7"/>
        <v>0</v>
      </c>
    </row>
    <row r="152" spans="2:6" ht="13">
      <c r="B152" s="11" t="s">
        <v>126</v>
      </c>
      <c r="C152" s="14"/>
      <c r="D152" s="15"/>
      <c r="E152" s="22"/>
      <c r="F152" s="17"/>
    </row>
    <row r="153" spans="2:6" ht="29.25" customHeight="1">
      <c r="B153" s="8" t="s">
        <v>127</v>
      </c>
      <c r="C153" s="25"/>
      <c r="D153" s="26"/>
      <c r="E153" s="21">
        <v>2</v>
      </c>
      <c r="F153" s="9" t="b">
        <f t="shared" si="7"/>
        <v>0</v>
      </c>
    </row>
    <row r="154" spans="2:6" ht="29.25" customHeight="1">
      <c r="B154" s="8" t="s">
        <v>128</v>
      </c>
      <c r="C154" s="25"/>
      <c r="D154" s="26"/>
      <c r="E154" s="21">
        <v>1</v>
      </c>
      <c r="F154" s="9" t="b">
        <f t="shared" si="7"/>
        <v>0</v>
      </c>
    </row>
    <row r="155" spans="2:6" ht="29.25" customHeight="1">
      <c r="B155" s="8" t="s">
        <v>129</v>
      </c>
      <c r="C155" s="25"/>
      <c r="D155" s="26"/>
      <c r="E155" s="21">
        <v>1</v>
      </c>
      <c r="F155" s="9" t="b">
        <f t="shared" si="7"/>
        <v>0</v>
      </c>
    </row>
    <row r="156" spans="2:6" ht="29.25" customHeight="1">
      <c r="B156" s="8" t="s">
        <v>130</v>
      </c>
      <c r="C156" s="25" t="s">
        <v>138</v>
      </c>
      <c r="D156" s="26"/>
      <c r="E156" s="21">
        <v>3</v>
      </c>
      <c r="F156" s="9">
        <f t="shared" si="7"/>
        <v>3</v>
      </c>
    </row>
    <row r="157" spans="2:6" ht="13">
      <c r="B157" s="11" t="s">
        <v>131</v>
      </c>
      <c r="C157" s="14"/>
      <c r="D157" s="15"/>
      <c r="E157" s="22"/>
      <c r="F157" s="17"/>
    </row>
    <row r="158" spans="2:6" ht="29.25" customHeight="1">
      <c r="B158" s="8" t="s">
        <v>132</v>
      </c>
      <c r="C158" s="25"/>
      <c r="D158" s="26"/>
      <c r="E158" s="21">
        <v>2</v>
      </c>
      <c r="F158" s="9" t="b">
        <f t="shared" si="7"/>
        <v>0</v>
      </c>
    </row>
    <row r="159" spans="2:6" ht="29.25" customHeight="1">
      <c r="B159" s="8" t="s">
        <v>133</v>
      </c>
      <c r="C159" s="25"/>
      <c r="D159" s="26"/>
      <c r="E159" s="21">
        <v>3</v>
      </c>
      <c r="F159" s="9" t="b">
        <f t="shared" si="7"/>
        <v>0</v>
      </c>
    </row>
    <row r="160" spans="2:6" ht="29.25" customHeight="1">
      <c r="B160" s="8" t="s">
        <v>134</v>
      </c>
      <c r="C160" s="25"/>
      <c r="D160" s="26"/>
      <c r="E160" s="21">
        <v>3</v>
      </c>
      <c r="F160" s="9" t="b">
        <f t="shared" si="7"/>
        <v>0</v>
      </c>
    </row>
    <row r="161" spans="2:6" ht="29.25" customHeight="1">
      <c r="B161" s="8" t="s">
        <v>135</v>
      </c>
      <c r="C161" s="25"/>
      <c r="D161" s="26"/>
      <c r="E161" s="21">
        <v>1</v>
      </c>
      <c r="F161" s="9" t="b">
        <f t="shared" si="7"/>
        <v>0</v>
      </c>
    </row>
    <row r="162" spans="2:6" ht="29.25" customHeight="1">
      <c r="B162" s="8" t="s">
        <v>136</v>
      </c>
      <c r="C162" s="25"/>
      <c r="D162" s="26"/>
      <c r="E162" s="21">
        <v>2</v>
      </c>
      <c r="F162" s="9" t="b">
        <f t="shared" si="7"/>
        <v>0</v>
      </c>
    </row>
    <row r="163" spans="2:6" ht="29.25" customHeight="1" thickBot="1">
      <c r="B163" s="18" t="s">
        <v>137</v>
      </c>
      <c r="C163" s="27"/>
      <c r="D163" s="28"/>
      <c r="E163" s="23">
        <v>3</v>
      </c>
      <c r="F163" s="9" t="b">
        <f t="shared" si="7"/>
        <v>0</v>
      </c>
    </row>
  </sheetData>
  <dataConsolidate function="count">
    <dataRefs count="2">
      <dataRef ref="C1:C1048576" sheet="Security Assessment Checklist" r:id="rId1"/>
      <dataRef name="d" r:id="rId2"/>
    </dataRefs>
  </dataConsolidate>
  <mergeCells count="51">
    <mergeCell ref="F21:F22"/>
    <mergeCell ref="B3:B7"/>
    <mergeCell ref="B21:B22"/>
    <mergeCell ref="C21:C22"/>
    <mergeCell ref="D21:D22"/>
    <mergeCell ref="E21:E22"/>
    <mergeCell ref="B33:B34"/>
    <mergeCell ref="C33:C34"/>
    <mergeCell ref="D33:D34"/>
    <mergeCell ref="F33:F34"/>
    <mergeCell ref="B43:B44"/>
    <mergeCell ref="C43:C44"/>
    <mergeCell ref="D43:D44"/>
    <mergeCell ref="F43:F44"/>
    <mergeCell ref="E33:E34"/>
    <mergeCell ref="E43:E44"/>
    <mergeCell ref="B49:B50"/>
    <mergeCell ref="C49:C50"/>
    <mergeCell ref="D49:D50"/>
    <mergeCell ref="F49:F50"/>
    <mergeCell ref="B54:B55"/>
    <mergeCell ref="C54:C55"/>
    <mergeCell ref="D54:D55"/>
    <mergeCell ref="F54:F55"/>
    <mergeCell ref="E54:E55"/>
    <mergeCell ref="E49:E50"/>
    <mergeCell ref="B72:B73"/>
    <mergeCell ref="C72:C73"/>
    <mergeCell ref="D72:D73"/>
    <mergeCell ref="F72:F73"/>
    <mergeCell ref="B87:B88"/>
    <mergeCell ref="C87:C88"/>
    <mergeCell ref="D87:D88"/>
    <mergeCell ref="F87:F88"/>
    <mergeCell ref="E72:E73"/>
    <mergeCell ref="E87:E88"/>
    <mergeCell ref="B140:B141"/>
    <mergeCell ref="C140:C141"/>
    <mergeCell ref="D140:D141"/>
    <mergeCell ref="F140:F141"/>
    <mergeCell ref="B102:B103"/>
    <mergeCell ref="C102:C103"/>
    <mergeCell ref="D102:D103"/>
    <mergeCell ref="F102:F103"/>
    <mergeCell ref="B120:B121"/>
    <mergeCell ref="C120:C121"/>
    <mergeCell ref="D120:D121"/>
    <mergeCell ref="F120:F121"/>
    <mergeCell ref="E102:E103"/>
    <mergeCell ref="E120:E121"/>
    <mergeCell ref="E140:E141"/>
  </mergeCells>
  <conditionalFormatting sqref="C47:C52 C145:C155 C157:C1048576 C2:C3 C127:C143 C54:C59 C72:C76 C78:C90 C92:C112 C114:C125 C8:C45 C61:C70">
    <cfRule type="cellIs" dxfId="38" priority="16" operator="equal">
      <formula>"NO"</formula>
    </cfRule>
  </conditionalFormatting>
  <conditionalFormatting sqref="F83">
    <cfRule type="cellIs" dxfId="37" priority="15" operator="equal">
      <formula>3</formula>
    </cfRule>
  </conditionalFormatting>
  <conditionalFormatting sqref="C46">
    <cfRule type="cellIs" dxfId="36" priority="14" operator="equal">
      <formula>"NO"</formula>
    </cfRule>
  </conditionalFormatting>
  <conditionalFormatting sqref="C53">
    <cfRule type="cellIs" dxfId="35" priority="13" operator="equal">
      <formula>"NO"</formula>
    </cfRule>
  </conditionalFormatting>
  <conditionalFormatting sqref="C60">
    <cfRule type="cellIs" dxfId="34" priority="12" operator="equal">
      <formula>"NO"</formula>
    </cfRule>
  </conditionalFormatting>
  <conditionalFormatting sqref="C91">
    <cfRule type="cellIs" dxfId="33" priority="5" operator="equal">
      <formula>"NO"</formula>
    </cfRule>
  </conditionalFormatting>
  <conditionalFormatting sqref="C71">
    <cfRule type="cellIs" dxfId="32" priority="11" operator="equal">
      <formula>"NO"</formula>
    </cfRule>
  </conditionalFormatting>
  <conditionalFormatting sqref="C77">
    <cfRule type="cellIs" dxfId="31" priority="10" operator="equal">
      <formula>"NO"</formula>
    </cfRule>
  </conditionalFormatting>
  <conditionalFormatting sqref="C113">
    <cfRule type="cellIs" dxfId="30" priority="9" operator="equal">
      <formula>"NO"</formula>
    </cfRule>
  </conditionalFormatting>
  <conditionalFormatting sqref="C126">
    <cfRule type="cellIs" dxfId="29" priority="8" operator="equal">
      <formula>"NO"</formula>
    </cfRule>
  </conditionalFormatting>
  <conditionalFormatting sqref="C144">
    <cfRule type="cellIs" dxfId="28" priority="7" operator="equal">
      <formula>"NO"</formula>
    </cfRule>
  </conditionalFormatting>
  <conditionalFormatting sqref="C156">
    <cfRule type="cellIs" dxfId="27" priority="6" operator="equal">
      <formula>"NO"</formula>
    </cfRule>
  </conditionalFormatting>
  <conditionalFormatting sqref="E1:E1048576">
    <cfRule type="cellIs" dxfId="26" priority="2" operator="equal">
      <formula>2</formula>
    </cfRule>
    <cfRule type="cellIs" dxfId="25" priority="3" operator="equal">
      <formula>3</formula>
    </cfRule>
    <cfRule type="cellIs" dxfId="24" priority="4" operator="equal">
      <formula>1</formula>
    </cfRule>
  </conditionalFormatting>
  <conditionalFormatting sqref="C8:C18">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C1:C1048576" xr:uid="{00000000-0002-0000-0400-000000000000}">
      <formula1>$H$21:$H$23</formula1>
    </dataValidation>
  </dataValidations>
  <hyperlinks>
    <hyperlink ref="B2" location="'Performance Assesment Sheets'!Print_Titles" display="SECURITY ASSESSMENT CHECKLIST" xr:uid="{00000000-0004-0000-0400-000000000000}"/>
  </hyperlinks>
  <pageMargins left="0.7" right="0.7" top="0.75" bottom="0.75" header="0.3" footer="0.3"/>
  <pageSetup paperSize="9" scale="57" fitToHeight="0" orientation="portrait" r:id="rId3"/>
  <headerFooter>
    <oddHeader>&amp;LInformation Technology&amp;CTemplate - Version 2.0</oddHeader>
    <oddFooter xml:space="preserve">&amp;L© Copyright 2014 Rotana Hotel Management Corporation PJSC. </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14F1-9B06-4C18-B2AE-143789437532}">
  <sheetPr>
    <tabColor theme="9" tint="-0.499984740745262"/>
  </sheetPr>
  <dimension ref="A1"/>
  <sheetViews>
    <sheetView workbookViewId="0">
      <selection activeCell="B7" sqref="B7"/>
    </sheetView>
  </sheetViews>
  <sheetFormatPr baseColWidth="10" defaultColWidth="8.83203125" defaultRowHeight="15"/>
  <cols>
    <col min="1" max="1" width="33"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81C1-A9FD-7544-B63D-5B5E505E898F}">
  <dimension ref="A1:C22"/>
  <sheetViews>
    <sheetView workbookViewId="0">
      <selection activeCell="H29" sqref="H29"/>
    </sheetView>
  </sheetViews>
  <sheetFormatPr baseColWidth="10" defaultRowHeight="15"/>
  <cols>
    <col min="1" max="1" width="11.83203125" customWidth="1"/>
  </cols>
  <sheetData>
    <row r="1" spans="1:3" ht="16">
      <c r="A1" s="59" t="s">
        <v>168</v>
      </c>
      <c r="B1" t="s">
        <v>175</v>
      </c>
    </row>
    <row r="2" spans="1:3" ht="16">
      <c r="A2" s="59" t="s">
        <v>171</v>
      </c>
      <c r="B2">
        <v>0.25</v>
      </c>
    </row>
    <row r="3" spans="1:3" ht="48">
      <c r="A3" s="59" t="s">
        <v>172</v>
      </c>
      <c r="B3">
        <v>0.5</v>
      </c>
    </row>
    <row r="4" spans="1:3" ht="64">
      <c r="A4" s="59" t="s">
        <v>173</v>
      </c>
      <c r="B4">
        <v>0.75</v>
      </c>
    </row>
    <row r="5" spans="1:3" ht="64">
      <c r="A5" s="59" t="s">
        <v>174</v>
      </c>
      <c r="B5">
        <v>1</v>
      </c>
    </row>
    <row r="6" spans="1:3" ht="32">
      <c r="A6" s="59" t="s">
        <v>176</v>
      </c>
      <c r="B6">
        <v>0</v>
      </c>
    </row>
    <row r="12" spans="1:3">
      <c r="A12" s="63" t="s">
        <v>185</v>
      </c>
    </row>
    <row r="13" spans="1:3">
      <c r="A13" s="63">
        <v>1</v>
      </c>
      <c r="B13" s="113" t="s">
        <v>144</v>
      </c>
      <c r="C13">
        <v>0.1</v>
      </c>
    </row>
    <row r="14" spans="1:3">
      <c r="A14" s="63">
        <v>2</v>
      </c>
      <c r="B14" s="113"/>
      <c r="C14">
        <v>0.2</v>
      </c>
    </row>
    <row r="15" spans="1:3">
      <c r="A15" s="63">
        <v>3</v>
      </c>
      <c r="B15" s="113"/>
      <c r="C15">
        <v>0.3</v>
      </c>
    </row>
    <row r="16" spans="1:3">
      <c r="A16" s="63">
        <v>4</v>
      </c>
      <c r="B16" s="113" t="s">
        <v>186</v>
      </c>
      <c r="C16">
        <v>0.4</v>
      </c>
    </row>
    <row r="17" spans="1:3">
      <c r="A17" s="63">
        <v>5</v>
      </c>
      <c r="B17" s="113"/>
      <c r="C17">
        <v>0.5</v>
      </c>
    </row>
    <row r="18" spans="1:3">
      <c r="A18" s="63">
        <v>6</v>
      </c>
      <c r="B18" s="113"/>
      <c r="C18">
        <v>0.6</v>
      </c>
    </row>
    <row r="19" spans="1:3">
      <c r="A19" s="63">
        <v>7</v>
      </c>
      <c r="B19" s="113"/>
      <c r="C19">
        <v>0.7</v>
      </c>
    </row>
    <row r="20" spans="1:3">
      <c r="A20" s="63">
        <v>8</v>
      </c>
      <c r="B20" s="113" t="s">
        <v>142</v>
      </c>
      <c r="C20">
        <v>0.8</v>
      </c>
    </row>
    <row r="21" spans="1:3">
      <c r="A21" s="63">
        <v>9</v>
      </c>
      <c r="B21" s="113"/>
      <c r="C21">
        <v>0.9</v>
      </c>
    </row>
    <row r="22" spans="1:3">
      <c r="A22" s="63">
        <v>10</v>
      </c>
      <c r="B22" s="113"/>
      <c r="C22">
        <v>1</v>
      </c>
    </row>
  </sheetData>
  <mergeCells count="3">
    <mergeCell ref="B13:B15"/>
    <mergeCell ref="B16:B19"/>
    <mergeCell ref="B20: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Security Report Card</vt:lpstr>
      <vt:lpstr>Identify</vt:lpstr>
      <vt:lpstr>Protect</vt:lpstr>
      <vt:lpstr>Detect</vt:lpstr>
      <vt:lpstr>Respond</vt:lpstr>
      <vt:lpstr>Recover</vt:lpstr>
      <vt:lpstr>SECURITY ASSESSMENT CHECKLIST</vt:lpstr>
      <vt:lpstr>Risk Assessment</vt:lpstr>
      <vt:lpstr>Sheet5</vt:lpstr>
      <vt:lpstr>'SECURITY ASSESSMENT CHECKLIST'!Print_Area</vt:lpstr>
      <vt:lpstr>'Security Report Card'!Print_Area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Waseem</cp:lastModifiedBy>
  <cp:lastPrinted>2018-10-10T12:33:19Z</cp:lastPrinted>
  <dcterms:created xsi:type="dcterms:W3CDTF">2012-08-21T11:43:26Z</dcterms:created>
  <dcterms:modified xsi:type="dcterms:W3CDTF">2020-10-13T14:45:05Z</dcterms:modified>
</cp:coreProperties>
</file>